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T07\"/>
    </mc:Choice>
  </mc:AlternateContent>
  <bookViews>
    <workbookView xWindow="0" yWindow="-45" windowWidth="12000" windowHeight="5280" tabRatio="917"/>
  </bookViews>
  <sheets>
    <sheet name="Table 1" sheetId="25" r:id="rId1"/>
    <sheet name="Table 2" sheetId="47" r:id="rId2"/>
    <sheet name="Table 4" sheetId="28" r:id="rId3"/>
    <sheet name="Table 5" sheetId="31" r:id="rId4"/>
    <sheet name="Table 3 WY Wind 2021" sheetId="43" r:id="rId5"/>
    <sheet name="Table 3 DJ Wind 2031" sheetId="42" r:id="rId6"/>
    <sheet name="Table 3 UT Solar 2031" sheetId="40" r:id="rId7"/>
    <sheet name="Table 3 Yakima Solar 2028" sheetId="41" r:id="rId8"/>
    <sheet name="Table 3 30 MW Geoth 2029" sheetId="46" r:id="rId9"/>
    <sheet name="Table 3 200 MW (UT N) 2029)" sheetId="29" r:id="rId10"/>
    <sheet name="Table 3 436MW (West M) 2030" sheetId="36" r:id="rId11"/>
    <sheet name="Table 3 477 MW (Wyo) 2033" sheetId="37" r:id="rId12"/>
    <sheet name="Table 3 200 MW (Wyo) 2033" sheetId="39" r:id="rId13"/>
    <sheet name="Table 3 ID Wind 2036" sheetId="4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200_SCCT_UtahN">'Table 1'!$I$19</definedName>
    <definedName name="_200_SCCT_WYNE">'Table 1'!$I$21</definedName>
    <definedName name="_30_Geo_West">'Table 1'!$I$17</definedName>
    <definedName name="_436_CCCT_WestMain">'Table 1'!$I$18</definedName>
    <definedName name="_477_CCCT_WestMain">'[1]Table 1'!$I$18</definedName>
    <definedName name="_477_CCCT_WYNE">'Table 1'!$I$20</definedName>
    <definedName name="_635_CCCT_UtahS">'[1]Table 1'!$I$19</definedName>
    <definedName name="_635_CCCT_WyoNE">'[1]Table 1'!$I$17</definedName>
    <definedName name="_774_Wind_IDGoshen">'Table 1'!$I$23</definedName>
    <definedName name="_85_Wind_DJ_2031">'Table 1'!$I$22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>'Table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1">'[1]Table 1'!$I$35</definedName>
    <definedName name="Discount_Rate">'Table 1'!$I$42</definedName>
    <definedName name="Discount_Rate_2015_IRP" localSheetId="8">'[3]Table 7 to 8'!$AE$43</definedName>
    <definedName name="Discount_Rate_2015_IRP" localSheetId="5">'[3]Table 7 to 8'!$AE$43</definedName>
    <definedName name="Discount_Rate_2015_IRP" localSheetId="13">'[3]Table 7 to 8'!$AE$43</definedName>
    <definedName name="Discount_Rate_2015_IRP" localSheetId="6">'[3]Table 7 to 8'!$AE$43</definedName>
    <definedName name="Discount_Rate_2015_IRP" localSheetId="4">'[3]Table 7 to 8'!$AE$43</definedName>
    <definedName name="Discount_Rate_2015_IRP" localSheetId="7">'[3]Table 7 to 8'!$AE$43</definedName>
    <definedName name="Discount_Rate_2015_IRP">'[4]Table 7 to 8'!$AE$43</definedName>
    <definedName name="DispatchSum">"GRID Thermal Generation!R2C1:R4C2"</definedName>
    <definedName name="FixedSolar_Capacity_Contr">'[4]Exhibit 3- Std FixedSolar QF'!$G$53</definedName>
    <definedName name="HoursHoliday">'[2]on off peak hours'!$C$16:$ED$20</definedName>
    <definedName name="Market" localSheetId="8">'[5]OFPC Source'!$J$8:$M$295</definedName>
    <definedName name="Market" localSheetId="5">'[5]OFPC Source'!$J$8:$M$295</definedName>
    <definedName name="Market" localSheetId="13">'[5]OFPC Source'!$J$8:$M$295</definedName>
    <definedName name="Market" localSheetId="6">'[5]OFPC Source'!$J$8:$M$295</definedName>
    <definedName name="Market" localSheetId="4">'[5]OFPC Source'!$J$8:$M$295</definedName>
    <definedName name="Market" localSheetId="7">'[5]OFPC Source'!$J$8:$M$295</definedName>
    <definedName name="Market">'[4]OFPC Source'!$J$8:$M$295</definedName>
    <definedName name="MidC_Flat" localSheetId="8">[6]Market_Price!#REF!</definedName>
    <definedName name="MidC_Flat" localSheetId="5">[6]Market_Price!#REF!</definedName>
    <definedName name="MidC_Flat" localSheetId="13">[6]Market_Price!#REF!</definedName>
    <definedName name="MidC_Flat" localSheetId="6">[6]Market_Price!#REF!</definedName>
    <definedName name="MidC_Flat" localSheetId="4">[6]Market_Price!#REF!</definedName>
    <definedName name="MidC_Flat" localSheetId="7">[6]Market_Price!#REF!</definedName>
    <definedName name="MidC_Flat">[6]Market_Price!#REF!</definedName>
    <definedName name="OR_AC_price" localSheetId="8">#REF!</definedName>
    <definedName name="OR_AC_price" localSheetId="5">#REF!</definedName>
    <definedName name="OR_AC_price" localSheetId="13">#REF!</definedName>
    <definedName name="OR_AC_price" localSheetId="6">#REF!</definedName>
    <definedName name="OR_AC_price" localSheetId="4">#REF!</definedName>
    <definedName name="OR_AC_price" localSheetId="7">#REF!</definedName>
    <definedName name="OR_AC_price">#REF!</definedName>
    <definedName name="_xlnm.Print_Area" localSheetId="0">'Table 1'!$A$1:$H$64</definedName>
    <definedName name="_xlnm.Print_Area" localSheetId="1">'Table 2'!$B$1:$P$36</definedName>
    <definedName name="_xlnm.Print_Area" localSheetId="9">'Table 3 200 MW (UT N) 2029)'!$A$1:$K$91</definedName>
    <definedName name="_xlnm.Print_Area" localSheetId="12">'Table 3 200 MW (Wyo) 2033'!$A$1:$K$92</definedName>
    <definedName name="_xlnm.Print_Area" localSheetId="8">'Table 3 30 MW Geoth 2029'!$A$1:$J$74</definedName>
    <definedName name="_xlnm.Print_Area" localSheetId="10">'Table 3 436MW (West M) 2030'!$A$1:$K$89</definedName>
    <definedName name="_xlnm.Print_Area" localSheetId="11">'Table 3 477 MW (Wyo) 2033'!$A$1:$K$89</definedName>
    <definedName name="_xlnm.Print_Area" localSheetId="5">'Table 3 DJ Wind 2031'!$A$1:$K$74</definedName>
    <definedName name="_xlnm.Print_Area" localSheetId="13">'Table 3 ID Wind 2036'!$A$1:$K$73</definedName>
    <definedName name="_xlnm.Print_Area" localSheetId="6">'Table 3 UT Solar 2031'!$A$1:$K$74</definedName>
    <definedName name="_xlnm.Print_Area" localSheetId="4">'Table 3 WY Wind 2021'!$A$1:$K$74</definedName>
    <definedName name="_xlnm.Print_Area" localSheetId="7">'Table 3 Yakima Solar 2028'!$A$1:$K$74</definedName>
    <definedName name="_xlnm.Print_Area" localSheetId="2">'Table 4'!$A$1:$E$44</definedName>
    <definedName name="_xlnm.Print_Area" localSheetId="3">'Table 5'!$A$1:$H$273</definedName>
    <definedName name="_xlnm.Print_Titles" localSheetId="1">'Table 2'!$1:$9</definedName>
    <definedName name="_xlnm.Print_Titles" localSheetId="9">'Table 3 200 MW (UT N) 2029)'!$1:$6</definedName>
    <definedName name="_xlnm.Print_Titles" localSheetId="12">'Table 3 200 MW (Wyo) 2033'!$1:$6</definedName>
    <definedName name="_xlnm.Print_Titles" localSheetId="10">'Table 3 436MW (West M) 2030'!$1:$6</definedName>
    <definedName name="_xlnm.Print_Titles" localSheetId="11">'Table 3 477 MW (Wyo) 2033'!$1:$6</definedName>
    <definedName name="RenewableMarketShape" localSheetId="8">'[5]OFPC Source'!$P$5:$U$28</definedName>
    <definedName name="RenewableMarketShape" localSheetId="5">'[5]OFPC Source'!$P$5:$U$28</definedName>
    <definedName name="RenewableMarketShape" localSheetId="13">'[5]OFPC Source'!$P$5:$U$28</definedName>
    <definedName name="RenewableMarketShape" localSheetId="6">'[5]OFPC Source'!$P$5:$U$28</definedName>
    <definedName name="RenewableMarketShape" localSheetId="4">'[5]OFPC Source'!$P$5:$U$28</definedName>
    <definedName name="RenewableMarketShape" localSheetId="7">'[5]OFPC Source'!$P$5:$U$28</definedName>
    <definedName name="RenewableMarketShape">'[4]OFPC Source'!$P$5:$U$33</definedName>
    <definedName name="RevenueSum">"GRID Thermal Revenue!R2C1:R4C2"</definedName>
    <definedName name="Solar_Fixed_integr_cost">'[7]Table 10'!$B$46</definedName>
    <definedName name="Solar_HLH" localSheetId="8">'[5]OFPC Source'!$U$47</definedName>
    <definedName name="Solar_HLH" localSheetId="5">'[5]OFPC Source'!$U$47</definedName>
    <definedName name="Solar_HLH" localSheetId="13">'[5]OFPC Source'!$U$47</definedName>
    <definedName name="Solar_HLH" localSheetId="6">'[5]OFPC Source'!$U$47</definedName>
    <definedName name="Solar_HLH" localSheetId="4">'[5]OFPC Source'!$U$47</definedName>
    <definedName name="Solar_HLH" localSheetId="7">'[5]OFPC Source'!$U$47</definedName>
    <definedName name="Solar_HLH">'[4]OFPC Source'!$U$48</definedName>
    <definedName name="Solar_LLH" localSheetId="8">'[5]OFPC Source'!$V$47</definedName>
    <definedName name="Solar_LLH" localSheetId="5">'[5]OFPC Source'!$V$47</definedName>
    <definedName name="Solar_LLH" localSheetId="13">'[5]OFPC Source'!$V$47</definedName>
    <definedName name="Solar_LLH" localSheetId="6">'[5]OFPC Source'!$V$47</definedName>
    <definedName name="Solar_LLH" localSheetId="4">'[5]OFPC Source'!$V$47</definedName>
    <definedName name="Solar_LLH" localSheetId="7">'[5]OFPC Source'!$V$47</definedName>
    <definedName name="Solar_LLH">'[4]OFPC Source'!$V$48</definedName>
    <definedName name="Solar_Tracking_integr_cost">'[7]Table 10'!$B$45</definedName>
    <definedName name="Study_Cap_Adj" localSheetId="1">'[1]Table 1'!$I$8</definedName>
    <definedName name="Study_Cap_Adj">'Table 1'!$I$8</definedName>
    <definedName name="Study_CF" localSheetId="1">'[1]Table 5'!$M$7</definedName>
    <definedName name="Study_CF">'Table 5'!$M$7</definedName>
    <definedName name="Study_MW" localSheetId="1">'[1]Table 5'!$M$6</definedName>
    <definedName name="Study_MW">'Table 5'!$M$6</definedName>
    <definedName name="Study_Name" localSheetId="8">[2]ImportData!$D$7</definedName>
    <definedName name="Study_Name" localSheetId="5">[2]ImportData!$D$7</definedName>
    <definedName name="Study_Name" localSheetId="13">[2]ImportData!$D$7</definedName>
    <definedName name="Study_Name" localSheetId="6">[2]ImportData!$D$7</definedName>
    <definedName name="Study_Name" localSheetId="4">[2]ImportData!$D$7</definedName>
    <definedName name="Study_Name" localSheetId="7">[2]ImportData!$D$7</definedName>
    <definedName name="ValuationDate" localSheetId="8">#REF!</definedName>
    <definedName name="ValuationDate" localSheetId="5">#REF!</definedName>
    <definedName name="ValuationDate" localSheetId="13">#REF!</definedName>
    <definedName name="ValuationDate" localSheetId="6">#REF!</definedName>
    <definedName name="ValuationDate" localSheetId="4">#REF!</definedName>
    <definedName name="ValuationDate" localSheetId="7">#REF!</definedName>
    <definedName name="ValuationDate">#REF!</definedName>
    <definedName name="Wind_Capacity_Contr">'[4]Exhibit 2- Std Wind QF '!$E$57</definedName>
    <definedName name="Wind_Integration_Charge">'[4]Exhibit 2- Std Wind QF '!$E$45</definedName>
  </definedNames>
  <calcPr calcId="152511"/>
</workbook>
</file>

<file path=xl/calcChain.xml><?xml version="1.0" encoding="utf-8"?>
<calcChain xmlns="http://schemas.openxmlformats.org/spreadsheetml/2006/main">
  <c r="L21" i="31" l="1"/>
  <c r="L20" i="31"/>
  <c r="B20" i="31"/>
  <c r="F138" i="31" l="1"/>
  <c r="F134" i="31"/>
  <c r="F129" i="31"/>
  <c r="F126" i="31"/>
  <c r="F123" i="31"/>
  <c r="F119" i="31"/>
  <c r="F114" i="31"/>
  <c r="F112" i="31"/>
  <c r="F139" i="31"/>
  <c r="F137" i="31"/>
  <c r="F133" i="31"/>
  <c r="F125" i="31"/>
  <c r="F121" i="31"/>
  <c r="F118" i="31"/>
  <c r="F131" i="31"/>
  <c r="F128" i="31"/>
  <c r="F124" i="31"/>
  <c r="F116" i="31"/>
  <c r="F105" i="31"/>
  <c r="F99" i="31"/>
  <c r="F96" i="31"/>
  <c r="F91" i="31"/>
  <c r="F89" i="31"/>
  <c r="F85" i="31"/>
  <c r="F82" i="31"/>
  <c r="F77" i="31"/>
  <c r="F74" i="31"/>
  <c r="F70" i="31"/>
  <c r="F63" i="31"/>
  <c r="F59" i="31"/>
  <c r="F52" i="31"/>
  <c r="F48" i="31"/>
  <c r="F43" i="31"/>
  <c r="F42" i="31"/>
  <c r="F38" i="31"/>
  <c r="F33" i="31"/>
  <c r="F32" i="31"/>
  <c r="F30" i="31"/>
  <c r="F26" i="31"/>
  <c r="F22" i="31"/>
  <c r="F132" i="31"/>
  <c r="F127" i="31"/>
  <c r="F117" i="31"/>
  <c r="F111" i="31"/>
  <c r="F108" i="31"/>
  <c r="F104" i="31"/>
  <c r="F103" i="31"/>
  <c r="F101" i="31"/>
  <c r="F97" i="31"/>
  <c r="F93" i="31"/>
  <c r="F92" i="31"/>
  <c r="F90" i="31"/>
  <c r="F86" i="31"/>
  <c r="F81" i="31"/>
  <c r="F75" i="31"/>
  <c r="F72" i="31"/>
  <c r="F64" i="31"/>
  <c r="F60" i="31"/>
  <c r="F56" i="31"/>
  <c r="F55" i="31"/>
  <c r="F53" i="31"/>
  <c r="F49" i="31"/>
  <c r="F46" i="31"/>
  <c r="F44" i="31"/>
  <c r="F41" i="31"/>
  <c r="F37" i="31"/>
  <c r="F34" i="31"/>
  <c r="F27" i="31"/>
  <c r="F23" i="31"/>
  <c r="F135" i="31"/>
  <c r="F120" i="31"/>
  <c r="F113" i="31"/>
  <c r="F110" i="31"/>
  <c r="F107" i="31"/>
  <c r="F102" i="31"/>
  <c r="F98" i="31"/>
  <c r="F94" i="31"/>
  <c r="F87" i="31"/>
  <c r="F83" i="31"/>
  <c r="F78" i="31"/>
  <c r="F71" i="31"/>
  <c r="F68" i="31"/>
  <c r="F67" i="31"/>
  <c r="F65" i="31"/>
  <c r="F62" i="31"/>
  <c r="F58" i="31"/>
  <c r="F54" i="31"/>
  <c r="F50" i="31"/>
  <c r="F45" i="31"/>
  <c r="F39" i="31"/>
  <c r="F36" i="31"/>
  <c r="F28" i="31"/>
  <c r="F25" i="31"/>
  <c r="F20" i="31"/>
  <c r="F136" i="31"/>
  <c r="F130" i="31"/>
  <c r="F122" i="31"/>
  <c r="F115" i="31"/>
  <c r="F109" i="31"/>
  <c r="F106" i="31"/>
  <c r="F100" i="31"/>
  <c r="F95" i="31"/>
  <c r="F88" i="31"/>
  <c r="F84" i="31"/>
  <c r="F80" i="31"/>
  <c r="F79" i="31"/>
  <c r="F76" i="31"/>
  <c r="F73" i="31"/>
  <c r="F69" i="31"/>
  <c r="F66" i="31"/>
  <c r="F61" i="31"/>
  <c r="F57" i="31"/>
  <c r="F51" i="31"/>
  <c r="F47" i="31"/>
  <c r="F40" i="31"/>
  <c r="F35" i="31"/>
  <c r="F31" i="31"/>
  <c r="F29" i="31"/>
  <c r="F24" i="31"/>
  <c r="F21" i="31"/>
  <c r="C21" i="31" l="1"/>
  <c r="C66" i="31" l="1"/>
  <c r="C86" i="31"/>
  <c r="J18" i="47" l="1"/>
  <c r="N16" i="47"/>
  <c r="C124" i="31"/>
  <c r="C67" i="31"/>
  <c r="C50" i="31"/>
  <c r="C47" i="31" l="1"/>
  <c r="C33" i="31"/>
  <c r="C56" i="31"/>
  <c r="L21" i="47"/>
  <c r="J15" i="47"/>
  <c r="O16" i="47"/>
  <c r="C132" i="31"/>
  <c r="C104" i="31"/>
  <c r="C80" i="31"/>
  <c r="C53" i="31"/>
  <c r="C78" i="31"/>
  <c r="C101" i="31"/>
  <c r="C38" i="31"/>
  <c r="C57" i="31"/>
  <c r="C94" i="31"/>
  <c r="C128" i="31"/>
  <c r="G15" i="47" l="1"/>
  <c r="D22" i="47"/>
  <c r="H22" i="47"/>
  <c r="M15" i="47"/>
  <c r="D20" i="47"/>
  <c r="E14" i="47"/>
  <c r="F19" i="47"/>
  <c r="D18" i="47"/>
  <c r="J14" i="47"/>
  <c r="D16" i="47"/>
  <c r="M19" i="47"/>
  <c r="E16" i="47"/>
  <c r="N17" i="47"/>
  <c r="C135" i="31"/>
  <c r="C130" i="31"/>
  <c r="C127" i="31"/>
  <c r="C98" i="31"/>
  <c r="C95" i="31"/>
  <c r="C111" i="31"/>
  <c r="C89" i="31"/>
  <c r="C41" i="31"/>
  <c r="C82" i="31"/>
  <c r="C96" i="31"/>
  <c r="C110" i="31"/>
  <c r="C62" i="31"/>
  <c r="C58" i="31"/>
  <c r="C84" i="31"/>
  <c r="C107" i="31"/>
  <c r="C108" i="31"/>
  <c r="C134" i="31"/>
  <c r="C40" i="31"/>
  <c r="C125" i="31"/>
  <c r="C139" i="31"/>
  <c r="C118" i="31"/>
  <c r="C119" i="31"/>
  <c r="C70" i="31"/>
  <c r="C72" i="31"/>
  <c r="C39" i="31"/>
  <c r="C114" i="31"/>
  <c r="C138" i="31"/>
  <c r="C131" i="31"/>
  <c r="C103" i="31"/>
  <c r="C76" i="31"/>
  <c r="C115" i="31"/>
  <c r="C113" i="31"/>
  <c r="C49" i="31"/>
  <c r="C117" i="31"/>
  <c r="C75" i="31"/>
  <c r="C46" i="31"/>
  <c r="C42" i="31"/>
  <c r="C37" i="31"/>
  <c r="C64" i="31"/>
  <c r="C126" i="31"/>
  <c r="C122" i="31"/>
  <c r="C43" i="31"/>
  <c r="C48" i="31"/>
  <c r="C90" i="31"/>
  <c r="C74" i="31"/>
  <c r="C133" i="31"/>
  <c r="C88" i="31"/>
  <c r="C120" i="31"/>
  <c r="C34" i="31"/>
  <c r="C54" i="31"/>
  <c r="C36" i="31"/>
  <c r="C87" i="31"/>
  <c r="C93" i="31"/>
  <c r="C121" i="31"/>
  <c r="C83" i="31"/>
  <c r="C100" i="31"/>
  <c r="C85" i="31"/>
  <c r="C65" i="31"/>
  <c r="C51" i="31"/>
  <c r="C61" i="31"/>
  <c r="C109" i="31"/>
  <c r="C35" i="31"/>
  <c r="C99" i="31"/>
  <c r="C69" i="31"/>
  <c r="C73" i="31"/>
  <c r="C137" i="31"/>
  <c r="C52" i="31"/>
  <c r="C60" i="31"/>
  <c r="C45" i="31"/>
  <c r="C112" i="31"/>
  <c r="C136" i="31"/>
  <c r="C91" i="31"/>
  <c r="C71" i="31"/>
  <c r="C55" i="31"/>
  <c r="C79" i="31"/>
  <c r="C97" i="31"/>
  <c r="C106" i="31"/>
  <c r="C63" i="31"/>
  <c r="C102" i="31"/>
  <c r="C123" i="31"/>
  <c r="C31" i="31"/>
  <c r="C29" i="31"/>
  <c r="C25" i="31"/>
  <c r="C30" i="31"/>
  <c r="C22" i="31"/>
  <c r="C24" i="31"/>
  <c r="C27" i="31"/>
  <c r="C23" i="31"/>
  <c r="C26" i="31"/>
  <c r="C28" i="31"/>
  <c r="C77" i="31" l="1"/>
  <c r="L22" i="47"/>
  <c r="O22" i="47"/>
  <c r="M22" i="47"/>
  <c r="N22" i="47"/>
  <c r="K22" i="47"/>
  <c r="G22" i="47"/>
  <c r="J22" i="47"/>
  <c r="I22" i="47"/>
  <c r="F22" i="47"/>
  <c r="I17" i="47"/>
  <c r="M16" i="47"/>
  <c r="N15" i="47"/>
  <c r="H21" i="47"/>
  <c r="O14" i="47"/>
  <c r="L17" i="47"/>
  <c r="H20" i="47"/>
  <c r="J13" i="47"/>
  <c r="I13" i="47"/>
  <c r="N19" i="47"/>
  <c r="O15" i="47"/>
  <c r="G18" i="47"/>
  <c r="F14" i="47"/>
  <c r="H15" i="47"/>
  <c r="I14" i="47"/>
  <c r="F15" i="47"/>
  <c r="E21" i="47"/>
  <c r="O19" i="47"/>
  <c r="H17" i="47"/>
  <c r="F21" i="47"/>
  <c r="J16" i="47"/>
  <c r="M14" i="47"/>
  <c r="K20" i="47"/>
  <c r="O21" i="47"/>
  <c r="L13" i="47"/>
  <c r="K13" i="47"/>
  <c r="L15" i="47"/>
  <c r="I20" i="47"/>
  <c r="N21" i="47"/>
  <c r="H18" i="47"/>
  <c r="J20" i="47"/>
  <c r="I19" i="47"/>
  <c r="O17" i="47"/>
  <c r="H16" i="47"/>
  <c r="E17" i="47"/>
  <c r="I16" i="47"/>
  <c r="L19" i="47"/>
  <c r="L18" i="47"/>
  <c r="J17" i="47"/>
  <c r="J21" i="47"/>
  <c r="L16" i="47"/>
  <c r="M20" i="47"/>
  <c r="K14" i="47"/>
  <c r="M21" i="47"/>
  <c r="G20" i="47"/>
  <c r="H19" i="47"/>
  <c r="O13" i="47"/>
  <c r="N18" i="47"/>
  <c r="O20" i="47"/>
  <c r="N20" i="47"/>
  <c r="G21" i="47"/>
  <c r="G19" i="47"/>
  <c r="F13" i="47"/>
  <c r="K16" i="47"/>
  <c r="O18" i="47"/>
  <c r="G13" i="47"/>
  <c r="F20" i="47"/>
  <c r="L20" i="47"/>
  <c r="G14" i="47"/>
  <c r="K15" i="47"/>
  <c r="E19" i="47"/>
  <c r="H14" i="47"/>
  <c r="H13" i="47"/>
  <c r="N13" i="47"/>
  <c r="E13" i="47"/>
  <c r="M13" i="47"/>
  <c r="K21" i="47"/>
  <c r="G17" i="47"/>
  <c r="E15" i="47"/>
  <c r="K19" i="47"/>
  <c r="I18" i="47"/>
  <c r="I21" i="47"/>
  <c r="K18" i="47"/>
  <c r="N14" i="47"/>
  <c r="K17" i="47"/>
  <c r="I15" i="47"/>
  <c r="F17" i="47"/>
  <c r="L14" i="47"/>
  <c r="F16" i="47"/>
  <c r="F18" i="47"/>
  <c r="M18" i="47"/>
  <c r="J19" i="47"/>
  <c r="C32" i="31"/>
  <c r="C44" i="31"/>
  <c r="C59" i="31"/>
  <c r="C81" i="31"/>
  <c r="C129" i="31"/>
  <c r="C105" i="31"/>
  <c r="C68" i="31"/>
  <c r="C92" i="31"/>
  <c r="C116" i="31"/>
  <c r="C20" i="31"/>
  <c r="M17" i="47" l="1"/>
  <c r="E22" i="47"/>
  <c r="D15" i="47"/>
  <c r="D14" i="47"/>
  <c r="D19" i="47"/>
  <c r="E18" i="47"/>
  <c r="E20" i="47"/>
  <c r="D21" i="47"/>
  <c r="D13" i="47"/>
  <c r="D17" i="47"/>
  <c r="G16" i="47"/>
  <c r="C18" i="47" l="1"/>
  <c r="C13" i="47"/>
  <c r="C16" i="47"/>
  <c r="C19" i="47"/>
  <c r="C22" i="47"/>
  <c r="C14" i="47"/>
  <c r="C15" i="47"/>
  <c r="C20" i="47"/>
  <c r="C21" i="47"/>
  <c r="C17" i="47"/>
  <c r="F147" i="31" l="1"/>
  <c r="F223" i="31"/>
  <c r="F217" i="31"/>
  <c r="F161" i="31"/>
  <c r="F240" i="31"/>
  <c r="F245" i="31"/>
  <c r="F158" i="31"/>
  <c r="F253" i="31"/>
  <c r="F242" i="31"/>
  <c r="F157" i="31"/>
  <c r="F183" i="31"/>
  <c r="F205" i="31"/>
  <c r="F228" i="31"/>
  <c r="F213" i="31"/>
  <c r="F219" i="31"/>
  <c r="F146" i="31"/>
  <c r="F177" i="31"/>
  <c r="F221" i="31"/>
  <c r="F190" i="31"/>
  <c r="F249" i="31"/>
  <c r="F168" i="31"/>
  <c r="F206" i="31"/>
  <c r="F207" i="31"/>
  <c r="F196" i="31"/>
  <c r="F195" i="31"/>
  <c r="F202" i="31"/>
  <c r="F144" i="31"/>
  <c r="F181" i="31"/>
  <c r="F142" i="31"/>
  <c r="F176" i="31"/>
  <c r="F257" i="31"/>
  <c r="F255" i="31"/>
  <c r="F140" i="31"/>
  <c r="F234" i="31"/>
  <c r="F250" i="31"/>
  <c r="F185" i="31"/>
  <c r="F178" i="31"/>
  <c r="F246" i="31"/>
  <c r="F214" i="31"/>
  <c r="F200" i="31"/>
  <c r="F143" i="31"/>
  <c r="F231" i="31"/>
  <c r="F171" i="31"/>
  <c r="F159" i="31"/>
  <c r="F186" i="31"/>
  <c r="F191" i="31"/>
  <c r="F199" i="31"/>
  <c r="F179" i="31"/>
  <c r="F180" i="31"/>
  <c r="F254" i="31"/>
  <c r="F152" i="31"/>
  <c r="F172" i="31"/>
  <c r="F252" i="31"/>
  <c r="F259" i="31"/>
  <c r="F203" i="31"/>
  <c r="F189" i="31"/>
  <c r="F248" i="31"/>
  <c r="F145" i="31"/>
  <c r="F192" i="31"/>
  <c r="F193" i="31"/>
  <c r="F149" i="31"/>
  <c r="F153" i="31"/>
  <c r="F210" i="31"/>
  <c r="F188" i="31"/>
  <c r="F197" i="31"/>
  <c r="F244" i="31"/>
  <c r="F225" i="31"/>
  <c r="F251" i="31"/>
  <c r="F226" i="31"/>
  <c r="F155" i="31"/>
  <c r="F173" i="31"/>
  <c r="F163" i="31"/>
  <c r="F209" i="31"/>
  <c r="F187" i="31"/>
  <c r="F258" i="31"/>
  <c r="F216" i="31"/>
  <c r="F243" i="31"/>
  <c r="F148" i="31"/>
  <c r="F154" i="31"/>
  <c r="F150" i="31"/>
  <c r="F141" i="31"/>
  <c r="F194" i="31"/>
  <c r="F233" i="31"/>
  <c r="F230" i="31"/>
  <c r="F166" i="31"/>
  <c r="F211" i="31"/>
  <c r="F229" i="31"/>
  <c r="F222" i="31"/>
  <c r="F224" i="31"/>
  <c r="F165" i="31"/>
  <c r="F162" i="31"/>
  <c r="F164" i="31"/>
  <c r="F235" i="31"/>
  <c r="F175" i="31"/>
  <c r="F182" i="31"/>
  <c r="F160" i="31"/>
  <c r="F247" i="31"/>
  <c r="F232" i="31"/>
  <c r="F236" i="31"/>
  <c r="F201" i="31"/>
  <c r="F170" i="31"/>
  <c r="F220" i="31"/>
  <c r="F241" i="31"/>
  <c r="F208" i="31"/>
  <c r="F212" i="31"/>
  <c r="F156" i="31"/>
  <c r="F256" i="31"/>
  <c r="F218" i="31"/>
  <c r="F169" i="31"/>
  <c r="F167" i="31"/>
  <c r="F238" i="31"/>
  <c r="F151" i="31"/>
  <c r="F237" i="31"/>
  <c r="F239" i="31"/>
  <c r="F215" i="31"/>
  <c r="F204" i="31"/>
  <c r="F227" i="31"/>
  <c r="F184" i="31"/>
  <c r="F174" i="31"/>
  <c r="F198" i="31"/>
  <c r="C250" i="31" l="1"/>
  <c r="C186" i="31"/>
  <c r="C185" i="31"/>
  <c r="C219" i="31"/>
  <c r="C143" i="31"/>
  <c r="C243" i="31"/>
  <c r="C163" i="31"/>
  <c r="C233" i="31"/>
  <c r="C170" i="31"/>
  <c r="C228" i="31"/>
  <c r="C203" i="31"/>
  <c r="C191" i="31"/>
  <c r="C253" i="31"/>
  <c r="C171" i="31"/>
  <c r="C153" i="31"/>
  <c r="C252" i="31"/>
  <c r="C249" i="31"/>
  <c r="C217" i="31"/>
  <c r="C231" i="31"/>
  <c r="C227" i="31"/>
  <c r="C196" i="31"/>
  <c r="C257" i="31"/>
  <c r="C232" i="31"/>
  <c r="C175" i="31"/>
  <c r="C209" i="31"/>
  <c r="C144" i="31"/>
  <c r="C150" i="31"/>
  <c r="C157" i="31"/>
  <c r="C162" i="31"/>
  <c r="C247" i="31"/>
  <c r="C194" i="31"/>
  <c r="C235" i="31"/>
  <c r="C167" i="31"/>
  <c r="C151" i="31"/>
  <c r="C230" i="31"/>
  <c r="C259" i="31"/>
  <c r="C218" i="31"/>
  <c r="C154" i="31"/>
  <c r="C160" i="31"/>
  <c r="C184" i="31"/>
  <c r="C244" i="31"/>
  <c r="C195" i="31"/>
  <c r="C251" i="31"/>
  <c r="C256" i="31"/>
  <c r="C245" i="31"/>
  <c r="C201" i="31"/>
  <c r="C254" i="31"/>
  <c r="C206" i="31"/>
  <c r="C221" i="31"/>
  <c r="C222" i="31"/>
  <c r="C213" i="31"/>
  <c r="C192" i="31"/>
  <c r="C204" i="31"/>
  <c r="C181" i="31"/>
  <c r="C156" i="31"/>
  <c r="C147" i="31"/>
  <c r="C141" i="31"/>
  <c r="C142" i="31"/>
  <c r="C180" i="31"/>
  <c r="C178" i="31"/>
  <c r="C193" i="31"/>
  <c r="C234" i="31"/>
  <c r="C182" i="31"/>
  <c r="C168" i="31"/>
  <c r="C198" i="31"/>
  <c r="C179" i="31"/>
  <c r="C225" i="31"/>
  <c r="C246" i="31"/>
  <c r="C240" i="31"/>
  <c r="C199" i="31"/>
  <c r="C165" i="31"/>
  <c r="C255" i="31"/>
  <c r="C155" i="31"/>
  <c r="C158" i="31"/>
  <c r="C241" i="31"/>
  <c r="C258" i="31"/>
  <c r="C226" i="31"/>
  <c r="C242" i="31"/>
  <c r="C146" i="31"/>
  <c r="C239" i="31"/>
  <c r="C197" i="31"/>
  <c r="C210" i="31"/>
  <c r="C220" i="31"/>
  <c r="C161" i="31"/>
  <c r="C169" i="31"/>
  <c r="C189" i="31"/>
  <c r="C148" i="31"/>
  <c r="C172" i="31"/>
  <c r="C214" i="31"/>
  <c r="C187" i="31"/>
  <c r="C238" i="31"/>
  <c r="C237" i="31"/>
  <c r="C149" i="31"/>
  <c r="C205" i="31"/>
  <c r="C216" i="31"/>
  <c r="C190" i="31"/>
  <c r="C215" i="31"/>
  <c r="C223" i="31"/>
  <c r="C145" i="31"/>
  <c r="C208" i="31"/>
  <c r="C159" i="31"/>
  <c r="C229" i="31"/>
  <c r="C174" i="31"/>
  <c r="C166" i="31"/>
  <c r="C211" i="31"/>
  <c r="C207" i="31"/>
  <c r="C202" i="31"/>
  <c r="C173" i="31"/>
  <c r="C177" i="31"/>
  <c r="C183" i="31"/>
  <c r="F30" i="47" l="1"/>
  <c r="E31" i="47"/>
  <c r="L29" i="47"/>
  <c r="H31" i="47"/>
  <c r="L31" i="47"/>
  <c r="H30" i="47"/>
  <c r="I30" i="47"/>
  <c r="G29" i="47"/>
  <c r="K32" i="47"/>
  <c r="E29" i="47"/>
  <c r="O30" i="47"/>
  <c r="O29" i="47"/>
  <c r="N32" i="47"/>
  <c r="I31" i="47"/>
  <c r="N31" i="47"/>
  <c r="N30" i="47"/>
  <c r="J32" i="47"/>
  <c r="M31" i="47"/>
  <c r="L32" i="47"/>
  <c r="J30" i="47"/>
  <c r="L30" i="47"/>
  <c r="G30" i="47"/>
  <c r="E32" i="47"/>
  <c r="I32" i="47"/>
  <c r="M30" i="47"/>
  <c r="K31" i="47"/>
  <c r="F32" i="47"/>
  <c r="F31" i="47"/>
  <c r="F29" i="47"/>
  <c r="J29" i="47"/>
  <c r="H32" i="47"/>
  <c r="H29" i="47"/>
  <c r="G31" i="47"/>
  <c r="J31" i="47"/>
  <c r="E30" i="47"/>
  <c r="N29" i="47"/>
  <c r="M29" i="47"/>
  <c r="G32" i="47"/>
  <c r="O32" i="47"/>
  <c r="O31" i="47"/>
  <c r="M32" i="47"/>
  <c r="K30" i="47"/>
  <c r="I29" i="47"/>
  <c r="K29" i="47"/>
  <c r="C152" i="31"/>
  <c r="H25" i="47"/>
  <c r="C176" i="31"/>
  <c r="C248" i="31"/>
  <c r="M27" i="47"/>
  <c r="J23" i="47"/>
  <c r="H26" i="47"/>
  <c r="H24" i="47"/>
  <c r="I26" i="47"/>
  <c r="C236" i="31"/>
  <c r="O23" i="47"/>
  <c r="J27" i="47"/>
  <c r="N23" i="47"/>
  <c r="G27" i="47"/>
  <c r="G23" i="47"/>
  <c r="N26" i="47"/>
  <c r="C140" i="31"/>
  <c r="C164" i="31"/>
  <c r="O27" i="47"/>
  <c r="J28" i="47"/>
  <c r="K27" i="47"/>
  <c r="L26" i="47"/>
  <c r="O28" i="47"/>
  <c r="K24" i="47"/>
  <c r="L28" i="47"/>
  <c r="O26" i="47"/>
  <c r="C200" i="31"/>
  <c r="F28" i="47"/>
  <c r="F25" i="47"/>
  <c r="N25" i="47"/>
  <c r="I23" i="47"/>
  <c r="F27" i="47"/>
  <c r="M23" i="47"/>
  <c r="L25" i="47"/>
  <c r="E27" i="47"/>
  <c r="I25" i="47"/>
  <c r="G24" i="47"/>
  <c r="E25" i="47"/>
  <c r="N27" i="47"/>
  <c r="J26" i="47"/>
  <c r="I27" i="47"/>
  <c r="E23" i="47"/>
  <c r="H27" i="47"/>
  <c r="E28" i="47"/>
  <c r="L24" i="47"/>
  <c r="F24" i="47"/>
  <c r="I24" i="47"/>
  <c r="M28" i="47"/>
  <c r="L27" i="47"/>
  <c r="M26" i="47"/>
  <c r="K28" i="47"/>
  <c r="L23" i="47"/>
  <c r="M24" i="47"/>
  <c r="N28" i="47"/>
  <c r="J24" i="47"/>
  <c r="G26" i="47"/>
  <c r="F26" i="47"/>
  <c r="N24" i="47"/>
  <c r="C224" i="31"/>
  <c r="K26" i="47"/>
  <c r="E26" i="47"/>
  <c r="M25" i="47"/>
  <c r="C212" i="31"/>
  <c r="I28" i="47"/>
  <c r="C188" i="31"/>
  <c r="F23" i="47"/>
  <c r="K23" i="47"/>
  <c r="H28" i="47"/>
  <c r="G25" i="47"/>
  <c r="H23" i="47"/>
  <c r="O25" i="47"/>
  <c r="E24" i="47"/>
  <c r="K25" i="47"/>
  <c r="G28" i="47"/>
  <c r="J25" i="47"/>
  <c r="O24" i="47"/>
  <c r="D30" i="47" l="1"/>
  <c r="D29" i="47"/>
  <c r="D31" i="47"/>
  <c r="D32" i="47"/>
  <c r="D23" i="47"/>
  <c r="D26" i="47"/>
  <c r="D25" i="47"/>
  <c r="C32" i="47"/>
  <c r="D24" i="47"/>
  <c r="C30" i="47"/>
  <c r="D28" i="47"/>
  <c r="D27" i="47"/>
  <c r="C29" i="47"/>
  <c r="C23" i="47"/>
  <c r="C31" i="47"/>
  <c r="C26" i="47" l="1"/>
  <c r="C27" i="47"/>
  <c r="C24" i="47"/>
  <c r="C25" i="47"/>
  <c r="C28" i="47"/>
  <c r="L22" i="31" l="1"/>
  <c r="C12" i="25"/>
  <c r="B14" i="31" l="1"/>
  <c r="B15" i="31" s="1"/>
  <c r="B16" i="31" s="1"/>
  <c r="B17" i="31" s="1"/>
  <c r="B18" i="31" s="1"/>
  <c r="B19" i="31" s="1"/>
  <c r="C10" i="25" l="1"/>
  <c r="O35" i="25" l="1"/>
  <c r="O34" i="25"/>
  <c r="AQ34" i="25" s="1"/>
  <c r="AG35" i="25" l="1"/>
  <c r="AC35" i="25"/>
  <c r="AJ35" i="25"/>
  <c r="AF35" i="25"/>
  <c r="AD35" i="25"/>
  <c r="AO34" i="25"/>
  <c r="AV34" i="25"/>
  <c r="AI34" i="25"/>
  <c r="AE34" i="25"/>
  <c r="AK34" i="25"/>
  <c r="AC34" i="25"/>
  <c r="AD34" i="25"/>
  <c r="AJ34" i="25"/>
  <c r="AB34" i="25"/>
  <c r="AS34" i="25"/>
  <c r="AU34" i="25"/>
  <c r="AW34" i="25"/>
  <c r="AI35" i="25"/>
  <c r="AE35" i="25"/>
  <c r="AH35" i="25"/>
  <c r="AK35" i="25"/>
  <c r="AN34" i="25"/>
  <c r="AP34" i="25"/>
  <c r="AR34" i="25"/>
  <c r="AT34" i="25"/>
  <c r="AN35" i="25"/>
  <c r="AP35" i="25"/>
  <c r="AR35" i="25"/>
  <c r="AT35" i="25"/>
  <c r="AV35" i="25"/>
  <c r="AH34" i="25"/>
  <c r="AG34" i="25"/>
  <c r="AO35" i="25"/>
  <c r="AQ35" i="25"/>
  <c r="AS35" i="25"/>
  <c r="AU35" i="25"/>
  <c r="AW35" i="25"/>
  <c r="AF34" i="25"/>
  <c r="AB35" i="25"/>
  <c r="H10" i="44" l="1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D10" i="46" l="1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H10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F10" i="46" l="1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H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K12" i="43" l="1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H12" i="43"/>
  <c r="H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D12" i="44" l="1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H14" i="43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F12" i="44" l="1"/>
  <c r="I12" i="44" s="1"/>
  <c r="J12" i="44" s="1"/>
  <c r="K16" i="44"/>
  <c r="E15" i="43"/>
  <c r="H17" i="46"/>
  <c r="E16" i="44"/>
  <c r="G16" i="44"/>
  <c r="C73" i="44"/>
  <c r="E17" i="46"/>
  <c r="G17" i="46"/>
  <c r="C74" i="46"/>
  <c r="H15" i="43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16" i="43" l="1"/>
  <c r="K17" i="44"/>
  <c r="G17" i="44"/>
  <c r="H17" i="44"/>
  <c r="E18" i="46"/>
  <c r="F66" i="46"/>
  <c r="C74" i="44"/>
  <c r="G18" i="46"/>
  <c r="E17" i="44"/>
  <c r="H18" i="46"/>
  <c r="H16" i="43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17" i="43" l="1"/>
  <c r="E18" i="44"/>
  <c r="K18" i="44"/>
  <c r="K17" i="43"/>
  <c r="E19" i="46"/>
  <c r="G18" i="44"/>
  <c r="G17" i="43"/>
  <c r="G19" i="46"/>
  <c r="H18" i="44"/>
  <c r="H19" i="46"/>
  <c r="F67" i="46"/>
  <c r="F66" i="44"/>
  <c r="H17" i="43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K18" i="43" l="1"/>
  <c r="E19" i="44"/>
  <c r="K19" i="44"/>
  <c r="G18" i="43"/>
  <c r="G19" i="44"/>
  <c r="H19" i="44"/>
  <c r="E20" i="46"/>
  <c r="F67" i="44"/>
  <c r="F68" i="46"/>
  <c r="H20" i="46"/>
  <c r="G20" i="46"/>
  <c r="E18" i="43"/>
  <c r="H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0" i="44" l="1"/>
  <c r="K20" i="44"/>
  <c r="G21" i="46"/>
  <c r="H20" i="44"/>
  <c r="E19" i="43"/>
  <c r="E21" i="46"/>
  <c r="G20" i="44"/>
  <c r="F69" i="46"/>
  <c r="F68" i="44"/>
  <c r="H21" i="46"/>
  <c r="H19" i="43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2" i="46" l="1"/>
  <c r="E21" i="44"/>
  <c r="K21" i="44"/>
  <c r="E20" i="43"/>
  <c r="K20" i="43"/>
  <c r="F69" i="44"/>
  <c r="F70" i="46"/>
  <c r="E23" i="46"/>
  <c r="G22" i="46"/>
  <c r="H22" i="46"/>
  <c r="G21" i="44"/>
  <c r="H21" i="44"/>
  <c r="H20" i="43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2" i="44" l="1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H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3" i="44" l="1"/>
  <c r="E24" i="44" s="1"/>
  <c r="K23" i="44"/>
  <c r="K22" i="43"/>
  <c r="G23" i="44"/>
  <c r="E25" i="46"/>
  <c r="F72" i="46"/>
  <c r="F71" i="44"/>
  <c r="G24" i="46"/>
  <c r="H23" i="44"/>
  <c r="H24" i="46"/>
  <c r="H22" i="43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K24" i="44" l="1"/>
  <c r="H24" i="44"/>
  <c r="H25" i="46"/>
  <c r="G24" i="44"/>
  <c r="G25" i="46"/>
  <c r="F73" i="46"/>
  <c r="E26" i="46"/>
  <c r="E25" i="44"/>
  <c r="F72" i="44"/>
  <c r="G23" i="43"/>
  <c r="H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K25" i="44" l="1"/>
  <c r="H25" i="44"/>
  <c r="H24" i="43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K26" i="44" l="1"/>
  <c r="G26" i="44"/>
  <c r="H27" i="46"/>
  <c r="E28" i="46"/>
  <c r="I66" i="46"/>
  <c r="E27" i="44"/>
  <c r="F74" i="44"/>
  <c r="G27" i="46"/>
  <c r="H26" i="44"/>
  <c r="H25" i="43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K27" i="44" l="1"/>
  <c r="H27" i="44"/>
  <c r="K26" i="43"/>
  <c r="G27" i="44"/>
  <c r="G28" i="46"/>
  <c r="E28" i="44"/>
  <c r="I66" i="44"/>
  <c r="I67" i="46"/>
  <c r="E29" i="46"/>
  <c r="H28" i="46"/>
  <c r="G26" i="43"/>
  <c r="H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H27" i="43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H28" i="43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H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H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G31" i="43"/>
  <c r="K33" i="44"/>
  <c r="G32" i="44"/>
  <c r="H32" i="44"/>
  <c r="H31" i="43"/>
  <c r="E33" i="44"/>
  <c r="I71" i="44"/>
  <c r="E34" i="46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H32" i="43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H33" i="43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H34" i="43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H35" i="43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H36" i="43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H21" i="40"/>
  <c r="D21" i="40"/>
  <c r="E21" i="40"/>
  <c r="K21" i="40"/>
  <c r="B35" i="40"/>
  <c r="F69" i="40"/>
  <c r="G22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D18" i="39"/>
  <c r="D51" i="39"/>
  <c r="C89" i="39"/>
  <c r="E20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4" i="25" l="1"/>
  <c r="B41" i="25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40" i="31"/>
  <c r="I260" i="31" s="1"/>
  <c r="I32" i="31"/>
  <c r="I21" i="31"/>
  <c r="K9" i="31"/>
  <c r="G32" i="29" l="1"/>
  <c r="H32" i="29" s="1"/>
  <c r="D34" i="29"/>
  <c r="E33" i="29"/>
  <c r="F33" i="29"/>
  <c r="I85" i="29"/>
  <c r="I141" i="31"/>
  <c r="I261" i="31" s="1"/>
  <c r="I152" i="31"/>
  <c r="I33" i="31"/>
  <c r="I22" i="31"/>
  <c r="I44" i="31"/>
  <c r="F34" i="29" l="1"/>
  <c r="E34" i="29"/>
  <c r="G33" i="29"/>
  <c r="H33" i="29" s="1"/>
  <c r="D35" i="29"/>
  <c r="I86" i="29"/>
  <c r="I164" i="31"/>
  <c r="I56" i="31"/>
  <c r="I153" i="31"/>
  <c r="I45" i="31"/>
  <c r="I142" i="31"/>
  <c r="I262" i="31" s="1"/>
  <c r="I34" i="31"/>
  <c r="I23" i="31"/>
  <c r="G34" i="29" l="1"/>
  <c r="H34" i="29" s="1"/>
  <c r="F35" i="29"/>
  <c r="E35" i="29"/>
  <c r="D36" i="29"/>
  <c r="I87" i="29"/>
  <c r="I154" i="31"/>
  <c r="I46" i="31"/>
  <c r="I176" i="31"/>
  <c r="I68" i="31"/>
  <c r="I143" i="31"/>
  <c r="I263" i="31" s="1"/>
  <c r="I24" i="31"/>
  <c r="I35" i="31"/>
  <c r="I165" i="31"/>
  <c r="I57" i="31"/>
  <c r="G35" i="29" l="1"/>
  <c r="H35" i="29" s="1"/>
  <c r="E36" i="29"/>
  <c r="F36" i="29"/>
  <c r="D37" i="29"/>
  <c r="I88" i="29"/>
  <c r="I177" i="31"/>
  <c r="I69" i="31"/>
  <c r="I155" i="31"/>
  <c r="I47" i="31"/>
  <c r="I166" i="31"/>
  <c r="I58" i="31"/>
  <c r="I144" i="31"/>
  <c r="I264" i="31" s="1"/>
  <c r="I36" i="31"/>
  <c r="I25" i="31"/>
  <c r="I188" i="31"/>
  <c r="I80" i="31"/>
  <c r="G36" i="29" l="1"/>
  <c r="H36" i="29" s="1"/>
  <c r="F37" i="29"/>
  <c r="E37" i="29"/>
  <c r="D38" i="29"/>
  <c r="I89" i="29"/>
  <c r="I145" i="31"/>
  <c r="I265" i="31" s="1"/>
  <c r="I26" i="31"/>
  <c r="I37" i="31"/>
  <c r="I189" i="31"/>
  <c r="I81" i="31"/>
  <c r="I200" i="31"/>
  <c r="I92" i="31"/>
  <c r="I156" i="31"/>
  <c r="I48" i="31"/>
  <c r="I178" i="31"/>
  <c r="I70" i="31"/>
  <c r="I167" i="31"/>
  <c r="I59" i="31"/>
  <c r="G37" i="29" l="1"/>
  <c r="H37" i="29" s="1"/>
  <c r="F38" i="29"/>
  <c r="E38" i="29"/>
  <c r="D39" i="29"/>
  <c r="I90" i="29"/>
  <c r="I179" i="31"/>
  <c r="I71" i="31"/>
  <c r="I168" i="31"/>
  <c r="I60" i="31"/>
  <c r="I212" i="31"/>
  <c r="I104" i="31"/>
  <c r="I157" i="31"/>
  <c r="I49" i="31"/>
  <c r="I190" i="31"/>
  <c r="I82" i="31"/>
  <c r="I201" i="31"/>
  <c r="I93" i="31"/>
  <c r="I146" i="31"/>
  <c r="I266" i="31" s="1"/>
  <c r="I38" i="31"/>
  <c r="I27" i="31"/>
  <c r="G38" i="29" l="1"/>
  <c r="H38" i="29" s="1"/>
  <c r="E39" i="29"/>
  <c r="F39" i="29"/>
  <c r="D40" i="29"/>
  <c r="I91" i="29"/>
  <c r="I158" i="31"/>
  <c r="I50" i="31"/>
  <c r="I202" i="31"/>
  <c r="I94" i="31"/>
  <c r="I169" i="31"/>
  <c r="I61" i="31"/>
  <c r="I224" i="31"/>
  <c r="I116" i="31"/>
  <c r="I191" i="31"/>
  <c r="I83" i="31"/>
  <c r="I147" i="31"/>
  <c r="I267" i="31" s="1"/>
  <c r="I28" i="31"/>
  <c r="I39" i="31"/>
  <c r="I213" i="31"/>
  <c r="I105" i="31"/>
  <c r="I180" i="31"/>
  <c r="I72" i="31"/>
  <c r="G39" i="29" l="1"/>
  <c r="H39" i="29" s="1"/>
  <c r="F40" i="29"/>
  <c r="E40" i="29"/>
  <c r="I159" i="31"/>
  <c r="I51" i="31"/>
  <c r="I181" i="31"/>
  <c r="I73" i="31"/>
  <c r="I192" i="31"/>
  <c r="I84" i="31"/>
  <c r="I225" i="31"/>
  <c r="I117" i="31"/>
  <c r="I148" i="31"/>
  <c r="I268" i="31" s="1"/>
  <c r="I40" i="31"/>
  <c r="I29" i="31"/>
  <c r="I203" i="31"/>
  <c r="I95" i="31"/>
  <c r="I236" i="31"/>
  <c r="I128" i="31"/>
  <c r="I214" i="31"/>
  <c r="I106" i="31"/>
  <c r="I170" i="31"/>
  <c r="I62" i="31"/>
  <c r="G40" i="29" l="1"/>
  <c r="H40" i="29" s="1"/>
  <c r="I182" i="31"/>
  <c r="I74" i="31"/>
  <c r="I215" i="31"/>
  <c r="I107" i="31"/>
  <c r="I160" i="31"/>
  <c r="I52" i="31"/>
  <c r="I237" i="31"/>
  <c r="I129" i="31"/>
  <c r="I171" i="31"/>
  <c r="I63" i="31"/>
  <c r="I226" i="31"/>
  <c r="I118" i="31"/>
  <c r="I248" i="31"/>
  <c r="I149" i="31"/>
  <c r="I269" i="31" s="1"/>
  <c r="I30" i="31"/>
  <c r="I41" i="31"/>
  <c r="I204" i="31"/>
  <c r="I96" i="31"/>
  <c r="I193" i="31"/>
  <c r="I85" i="31"/>
  <c r="I205" i="31" l="1"/>
  <c r="I97" i="31"/>
  <c r="I150" i="31"/>
  <c r="I270" i="31" s="1"/>
  <c r="I42" i="31"/>
  <c r="I31" i="31"/>
  <c r="I238" i="31"/>
  <c r="I130" i="31"/>
  <c r="I249" i="31"/>
  <c r="I194" i="31"/>
  <c r="I86" i="31"/>
  <c r="I216" i="31"/>
  <c r="I108" i="31"/>
  <c r="I161" i="31"/>
  <c r="I53" i="31"/>
  <c r="I183" i="31"/>
  <c r="I75" i="31"/>
  <c r="I172" i="31"/>
  <c r="I64" i="31"/>
  <c r="I227" i="31"/>
  <c r="I119" i="31"/>
  <c r="I184" i="31" l="1"/>
  <c r="I76" i="31"/>
  <c r="I195" i="31"/>
  <c r="I87" i="31"/>
  <c r="I228" i="31"/>
  <c r="I120" i="31"/>
  <c r="I206" i="31"/>
  <c r="I98" i="31"/>
  <c r="I250" i="31"/>
  <c r="I162" i="31"/>
  <c r="I54" i="31"/>
  <c r="I239" i="31"/>
  <c r="I131" i="31"/>
  <c r="I173" i="31"/>
  <c r="I65" i="31"/>
  <c r="I151" i="31"/>
  <c r="I271" i="31" s="1"/>
  <c r="I43" i="31"/>
  <c r="I217" i="31"/>
  <c r="I109" i="31"/>
  <c r="I229" i="31" l="1"/>
  <c r="I121" i="31"/>
  <c r="I218" i="31"/>
  <c r="I110" i="31"/>
  <c r="I196" i="31"/>
  <c r="I88" i="31"/>
  <c r="I163" i="31"/>
  <c r="I55" i="31"/>
  <c r="I185" i="31"/>
  <c r="I77" i="31"/>
  <c r="I251" i="31"/>
  <c r="I174" i="31"/>
  <c r="I66" i="31"/>
  <c r="I240" i="31"/>
  <c r="I132" i="31"/>
  <c r="I207" i="31"/>
  <c r="I99" i="31"/>
  <c r="I219" i="31" l="1"/>
  <c r="I111" i="31"/>
  <c r="I197" i="31"/>
  <c r="I89" i="31"/>
  <c r="I208" i="31"/>
  <c r="I100" i="31"/>
  <c r="I252" i="31"/>
  <c r="I186" i="31"/>
  <c r="I78" i="31"/>
  <c r="I175" i="31"/>
  <c r="I67" i="31"/>
  <c r="I230" i="31"/>
  <c r="I122" i="31"/>
  <c r="I241" i="31"/>
  <c r="I133" i="31"/>
  <c r="I242" i="31" l="1"/>
  <c r="I134" i="31"/>
  <c r="I253" i="31"/>
  <c r="I198" i="31"/>
  <c r="I90" i="31"/>
  <c r="I220" i="31"/>
  <c r="I112" i="31"/>
  <c r="I209" i="31"/>
  <c r="I101" i="31"/>
  <c r="I187" i="31"/>
  <c r="I79" i="31"/>
  <c r="I231" i="31"/>
  <c r="I123" i="31"/>
  <c r="I232" i="31" l="1"/>
  <c r="I124" i="31"/>
  <c r="I210" i="31"/>
  <c r="I102" i="31"/>
  <c r="I243" i="31"/>
  <c r="I135" i="31"/>
  <c r="I199" i="31"/>
  <c r="I91" i="31"/>
  <c r="I221" i="31"/>
  <c r="I113" i="31"/>
  <c r="I254" i="31"/>
  <c r="I233" i="31" l="1"/>
  <c r="I125" i="31"/>
  <c r="I255" i="31"/>
  <c r="I222" i="31"/>
  <c r="I114" i="31"/>
  <c r="I211" i="31"/>
  <c r="I103" i="31"/>
  <c r="I244" i="31"/>
  <c r="I136" i="31"/>
  <c r="I256" i="31" l="1"/>
  <c r="I234" i="31"/>
  <c r="I126" i="31"/>
  <c r="I223" i="31"/>
  <c r="I115" i="31"/>
  <c r="I245" i="31"/>
  <c r="I137" i="31"/>
  <c r="I257" i="31" l="1"/>
  <c r="I246" i="31"/>
  <c r="I138" i="31"/>
  <c r="I235" i="31"/>
  <c r="I127" i="31"/>
  <c r="I258" i="31" l="1"/>
  <c r="I247" i="31"/>
  <c r="I139" i="31"/>
  <c r="I259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57" i="25" l="1"/>
  <c r="B58" i="25" l="1"/>
  <c r="K270" i="31" l="1"/>
  <c r="K268" i="31"/>
  <c r="K266" i="31"/>
  <c r="K271" i="31"/>
  <c r="K267" i="31"/>
  <c r="K269" i="31"/>
  <c r="B13" i="47" l="1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21" i="31"/>
  <c r="L23" i="31"/>
  <c r="J20" i="31"/>
  <c r="B13" i="25" s="1"/>
  <c r="L24" i="31" l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L39" i="31" s="1"/>
  <c r="L40" i="31" s="1"/>
  <c r="L41" i="31" s="1"/>
  <c r="L42" i="31" s="1"/>
  <c r="L43" i="31" s="1"/>
  <c r="O13" i="25"/>
  <c r="B14" i="25"/>
  <c r="D13" i="25"/>
  <c r="B22" i="31"/>
  <c r="J21" i="31"/>
  <c r="B15" i="25" l="1"/>
  <c r="O14" i="25"/>
  <c r="D14" i="25"/>
  <c r="B23" i="31"/>
  <c r="J22" i="31"/>
  <c r="AR13" i="25"/>
  <c r="AV13" i="25"/>
  <c r="AP13" i="25"/>
  <c r="AT13" i="25"/>
  <c r="AO13" i="25"/>
  <c r="AS13" i="25"/>
  <c r="AQ13" i="25"/>
  <c r="AN13" i="25"/>
  <c r="AU13" i="25"/>
  <c r="AW13" i="25"/>
  <c r="AS14" i="25" l="1"/>
  <c r="AQ14" i="25"/>
  <c r="AO14" i="25"/>
  <c r="AU14" i="25"/>
  <c r="AP14" i="25"/>
  <c r="AR14" i="25"/>
  <c r="AT14" i="25"/>
  <c r="AW14" i="25"/>
  <c r="AN14" i="25"/>
  <c r="AV14" i="25"/>
  <c r="B24" i="31"/>
  <c r="J23" i="31"/>
  <c r="B16" i="25"/>
  <c r="O15" i="25"/>
  <c r="D15" i="25"/>
  <c r="O16" i="25" l="1"/>
  <c r="B17" i="25"/>
  <c r="D16" i="25"/>
  <c r="AU15" i="25"/>
  <c r="AR15" i="25"/>
  <c r="AP15" i="25"/>
  <c r="AW15" i="25"/>
  <c r="AS15" i="25"/>
  <c r="AQ15" i="25"/>
  <c r="AN15" i="25"/>
  <c r="AO15" i="25"/>
  <c r="AV15" i="25"/>
  <c r="AT15" i="25"/>
  <c r="B25" i="31"/>
  <c r="J24" i="31"/>
  <c r="B18" i="25" l="1"/>
  <c r="O17" i="25"/>
  <c r="D17" i="25"/>
  <c r="AQ16" i="25"/>
  <c r="AN16" i="25"/>
  <c r="AT16" i="25"/>
  <c r="AU16" i="25"/>
  <c r="AS16" i="25"/>
  <c r="AR16" i="25"/>
  <c r="AO16" i="25"/>
  <c r="AP16" i="25"/>
  <c r="AV16" i="25"/>
  <c r="AW16" i="25"/>
  <c r="B26" i="31"/>
  <c r="J25" i="31"/>
  <c r="J26" i="31" l="1"/>
  <c r="B27" i="31"/>
  <c r="B19" i="25"/>
  <c r="O18" i="25"/>
  <c r="D18" i="25"/>
  <c r="AO17" i="25"/>
  <c r="AW17" i="25"/>
  <c r="AQ17" i="25"/>
  <c r="AP17" i="25"/>
  <c r="AT17" i="25"/>
  <c r="AR17" i="25"/>
  <c r="AU17" i="25"/>
  <c r="AS17" i="25"/>
  <c r="AV17" i="25"/>
  <c r="AN17" i="25"/>
  <c r="AO18" i="25" l="1"/>
  <c r="AQ18" i="25"/>
  <c r="AW18" i="25"/>
  <c r="AU18" i="25"/>
  <c r="AP18" i="25"/>
  <c r="AT18" i="25"/>
  <c r="AS18" i="25"/>
  <c r="AN18" i="25"/>
  <c r="AR18" i="25"/>
  <c r="AV18" i="25"/>
  <c r="O19" i="25"/>
  <c r="B20" i="25"/>
  <c r="D19" i="25"/>
  <c r="B28" i="31"/>
  <c r="J27" i="31"/>
  <c r="B21" i="25" l="1"/>
  <c r="O20" i="25"/>
  <c r="D20" i="25"/>
  <c r="B29" i="31"/>
  <c r="J28" i="31"/>
  <c r="AQ19" i="25"/>
  <c r="AW19" i="25"/>
  <c r="AS19" i="25"/>
  <c r="AR19" i="25"/>
  <c r="AO19" i="25"/>
  <c r="AV19" i="25"/>
  <c r="AT19" i="25"/>
  <c r="AU19" i="25"/>
  <c r="AP19" i="25"/>
  <c r="AN19" i="25"/>
  <c r="AV20" i="25" l="1"/>
  <c r="AO20" i="25"/>
  <c r="AU20" i="25"/>
  <c r="AP20" i="25"/>
  <c r="AT20" i="25"/>
  <c r="AN20" i="25"/>
  <c r="AR20" i="25"/>
  <c r="AW20" i="25"/>
  <c r="AS20" i="25"/>
  <c r="AQ20" i="25"/>
  <c r="O21" i="25"/>
  <c r="B22" i="25"/>
  <c r="D21" i="25"/>
  <c r="B30" i="31"/>
  <c r="J29" i="31"/>
  <c r="AU21" i="25" l="1"/>
  <c r="AV21" i="25"/>
  <c r="AS21" i="25"/>
  <c r="AP21" i="25"/>
  <c r="AO21" i="25"/>
  <c r="AT21" i="25"/>
  <c r="AR21" i="25"/>
  <c r="AQ21" i="25"/>
  <c r="AN21" i="25"/>
  <c r="AW21" i="25"/>
  <c r="B31" i="31"/>
  <c r="J30" i="31"/>
  <c r="B23" i="25"/>
  <c r="O22" i="25"/>
  <c r="D22" i="25"/>
  <c r="AW22" i="25" l="1"/>
  <c r="AP22" i="25"/>
  <c r="AV22" i="25"/>
  <c r="AO22" i="25"/>
  <c r="AU22" i="25"/>
  <c r="AT22" i="25"/>
  <c r="AQ22" i="25"/>
  <c r="AN22" i="25"/>
  <c r="AS22" i="25"/>
  <c r="AR22" i="25"/>
  <c r="O23" i="25"/>
  <c r="B24" i="25"/>
  <c r="D23" i="25"/>
  <c r="J31" i="31"/>
  <c r="B32" i="31"/>
  <c r="J32" i="31" l="1"/>
  <c r="B33" i="31"/>
  <c r="B25" i="25"/>
  <c r="O24" i="25"/>
  <c r="D24" i="25"/>
  <c r="AS23" i="25"/>
  <c r="AR23" i="25"/>
  <c r="AV23" i="25"/>
  <c r="AT23" i="25"/>
  <c r="AQ23" i="25"/>
  <c r="AO23" i="25"/>
  <c r="AN23" i="25"/>
  <c r="AU23" i="25"/>
  <c r="AP23" i="25"/>
  <c r="AW23" i="25"/>
  <c r="J33" i="31" l="1"/>
  <c r="B34" i="31"/>
  <c r="B26" i="25"/>
  <c r="O25" i="25"/>
  <c r="D25" i="25"/>
  <c r="AQ24" i="25"/>
  <c r="AW24" i="25"/>
  <c r="AU24" i="25"/>
  <c r="AV24" i="25"/>
  <c r="AS24" i="25"/>
  <c r="AP24" i="25"/>
  <c r="AT24" i="25"/>
  <c r="AR24" i="25"/>
  <c r="AO24" i="25"/>
  <c r="AN24" i="25"/>
  <c r="AO25" i="25" l="1"/>
  <c r="AP25" i="25"/>
  <c r="AQ25" i="25"/>
  <c r="AT25" i="25"/>
  <c r="AW25" i="25"/>
  <c r="AN25" i="25"/>
  <c r="AV25" i="25"/>
  <c r="AU25" i="25"/>
  <c r="AS25" i="25"/>
  <c r="AR25" i="25"/>
  <c r="B27" i="25"/>
  <c r="O26" i="25"/>
  <c r="D26" i="25"/>
  <c r="J34" i="31"/>
  <c r="B35" i="31"/>
  <c r="B28" i="25" l="1"/>
  <c r="O27" i="25"/>
  <c r="D27" i="25"/>
  <c r="B36" i="31"/>
  <c r="J35" i="31"/>
  <c r="AS26" i="25"/>
  <c r="AV26" i="25"/>
  <c r="AP26" i="25"/>
  <c r="AQ26" i="25"/>
  <c r="AR26" i="25"/>
  <c r="AW26" i="25"/>
  <c r="AN26" i="25"/>
  <c r="AU26" i="25"/>
  <c r="AT26" i="25"/>
  <c r="AO26" i="25"/>
  <c r="B29" i="25" l="1"/>
  <c r="O28" i="25"/>
  <c r="D28" i="25"/>
  <c r="B37" i="31"/>
  <c r="J36" i="31"/>
  <c r="AR27" i="25"/>
  <c r="AQ27" i="25"/>
  <c r="AN27" i="25"/>
  <c r="AS27" i="25"/>
  <c r="AW27" i="25"/>
  <c r="AO27" i="25"/>
  <c r="AU27" i="25"/>
  <c r="AT27" i="25"/>
  <c r="AV27" i="25"/>
  <c r="AP27" i="25"/>
  <c r="B30" i="25" l="1"/>
  <c r="O29" i="25"/>
  <c r="D29" i="25"/>
  <c r="J37" i="31"/>
  <c r="B38" i="31"/>
  <c r="AQ28" i="25"/>
  <c r="AW28" i="25"/>
  <c r="AR28" i="25"/>
  <c r="AO28" i="25"/>
  <c r="AU28" i="25"/>
  <c r="AS28" i="25"/>
  <c r="AN28" i="25"/>
  <c r="AT28" i="25"/>
  <c r="AP28" i="25"/>
  <c r="AV28" i="25"/>
  <c r="AO29" i="25" l="1"/>
  <c r="AS29" i="25"/>
  <c r="AU29" i="25"/>
  <c r="AT29" i="25"/>
  <c r="AN29" i="25"/>
  <c r="AV29" i="25"/>
  <c r="AQ29" i="25"/>
  <c r="AP29" i="25"/>
  <c r="AR29" i="25"/>
  <c r="AW29" i="25"/>
  <c r="B31" i="25"/>
  <c r="O30" i="25"/>
  <c r="D30" i="25"/>
  <c r="J38" i="31"/>
  <c r="B39" i="31"/>
  <c r="AT30" i="25" l="1"/>
  <c r="AS30" i="25"/>
  <c r="AN30" i="25"/>
  <c r="AV30" i="25"/>
  <c r="AP30" i="25"/>
  <c r="AU30" i="25"/>
  <c r="AR30" i="25"/>
  <c r="AO30" i="25"/>
  <c r="AQ30" i="25"/>
  <c r="AW30" i="25"/>
  <c r="J39" i="31"/>
  <c r="B40" i="31"/>
  <c r="B32" i="25"/>
  <c r="B33" i="25" s="1"/>
  <c r="O31" i="25"/>
  <c r="D31" i="25"/>
  <c r="D33" i="25" l="1"/>
  <c r="O33" i="25"/>
  <c r="AQ31" i="25"/>
  <c r="AU31" i="25"/>
  <c r="AT31" i="25"/>
  <c r="AV31" i="25"/>
  <c r="AR31" i="25"/>
  <c r="AN31" i="25"/>
  <c r="AS31" i="25"/>
  <c r="AP31" i="25"/>
  <c r="AW31" i="25"/>
  <c r="AO31" i="25"/>
  <c r="O32" i="25"/>
  <c r="D32" i="25"/>
  <c r="B41" i="31"/>
  <c r="J40" i="31"/>
  <c r="AU33" i="25" l="1"/>
  <c r="AO33" i="25"/>
  <c r="AS33" i="25"/>
  <c r="AW33" i="25"/>
  <c r="AV33" i="25"/>
  <c r="AR33" i="25"/>
  <c r="AT33" i="25"/>
  <c r="AP33" i="25"/>
  <c r="AN33" i="25"/>
  <c r="AQ33" i="25"/>
  <c r="AW32" i="25"/>
  <c r="AQ32" i="25"/>
  <c r="AU32" i="25"/>
  <c r="AP32" i="25"/>
  <c r="AV32" i="25"/>
  <c r="AR32" i="25"/>
  <c r="AT32" i="25"/>
  <c r="AS32" i="25"/>
  <c r="AO32" i="25"/>
  <c r="AN32" i="25"/>
  <c r="B42" i="31"/>
  <c r="J41" i="31"/>
  <c r="B43" i="31" l="1"/>
  <c r="J42" i="31"/>
  <c r="J43" i="31" l="1"/>
  <c r="B44" i="31"/>
  <c r="B45" i="31" l="1"/>
  <c r="J44" i="31"/>
  <c r="J45" i="31" l="1"/>
  <c r="B46" i="31"/>
  <c r="J46" i="31" l="1"/>
  <c r="B47" i="31"/>
  <c r="J47" i="31" l="1"/>
  <c r="B48" i="31"/>
  <c r="J48" i="31" l="1"/>
  <c r="B49" i="31"/>
  <c r="J49" i="31" l="1"/>
  <c r="B50" i="31"/>
  <c r="J50" i="31" l="1"/>
  <c r="B51" i="31"/>
  <c r="J51" i="31" l="1"/>
  <c r="B52" i="31"/>
  <c r="J52" i="31" l="1"/>
  <c r="B53" i="31"/>
  <c r="J53" i="31" l="1"/>
  <c r="B54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B74" i="31" l="1"/>
  <c r="J73" i="31"/>
  <c r="J74" i="31" l="1"/>
  <c r="B75" i="31"/>
  <c r="J75" i="31" l="1"/>
  <c r="B76" i="31"/>
  <c r="B77" i="31" l="1"/>
  <c r="J76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J86" i="31" l="1"/>
  <c r="B87" i="31"/>
  <c r="J87" i="31" l="1"/>
  <c r="B88" i="31"/>
  <c r="J88" i="31" l="1"/>
  <c r="B89" i="31"/>
  <c r="B90" i="31" l="1"/>
  <c r="J89" i="31"/>
  <c r="J90" i="31" l="1"/>
  <c r="B91" i="31"/>
  <c r="J91" i="31" l="1"/>
  <c r="B92" i="31"/>
  <c r="B93" i="31" l="1"/>
  <c r="J92" i="31"/>
  <c r="J93" i="31" l="1"/>
  <c r="B94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B104" i="31" l="1"/>
  <c r="J103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B111" i="31" l="1"/>
  <c r="J110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J126" i="31" l="1"/>
  <c r="B127" i="31"/>
  <c r="J127" i="31" l="1"/>
  <c r="B128" i="31"/>
  <c r="J128" i="31" l="1"/>
  <c r="B129" i="31"/>
  <c r="J129" i="31" l="1"/>
  <c r="B130" i="31"/>
  <c r="J130" i="31" l="1"/>
  <c r="B131" i="31"/>
  <c r="J131" i="31" l="1"/>
  <c r="B132" i="31"/>
  <c r="J132" i="31" l="1"/>
  <c r="B133" i="31"/>
  <c r="J133" i="31" l="1"/>
  <c r="B134" i="31"/>
  <c r="J134" i="31" l="1"/>
  <c r="B135" i="31"/>
  <c r="B136" i="31" l="1"/>
  <c r="J135" i="31"/>
  <c r="J136" i="31" l="1"/>
  <c r="B137" i="31"/>
  <c r="B138" i="31" l="1"/>
  <c r="J137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J148" i="31" l="1"/>
  <c r="B149" i="31"/>
  <c r="J149" i="31" l="1"/>
  <c r="B150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B158" i="31" l="1"/>
  <c r="J157" i="31"/>
  <c r="J158" i="31" l="1"/>
  <c r="B159" i="31"/>
  <c r="B160" i="31" l="1"/>
  <c r="J159" i="31"/>
  <c r="J160" i="31" l="1"/>
  <c r="B161" i="31"/>
  <c r="J161" i="31" l="1"/>
  <c r="B162" i="31"/>
  <c r="J162" i="31" l="1"/>
  <c r="B163" i="31"/>
  <c r="J163" i="31" l="1"/>
  <c r="B164" i="31"/>
  <c r="J164" i="31" l="1"/>
  <c r="B165" i="31"/>
  <c r="J165" i="31" l="1"/>
  <c r="B166" i="31"/>
  <c r="J166" i="31" l="1"/>
  <c r="B167" i="31"/>
  <c r="J167" i="31" l="1"/>
  <c r="B168" i="31"/>
  <c r="B169" i="31" l="1"/>
  <c r="J168" i="31"/>
  <c r="J169" i="31" l="1"/>
  <c r="B170" i="31"/>
  <c r="J170" i="31" l="1"/>
  <c r="B171" i="31"/>
  <c r="B172" i="31" l="1"/>
  <c r="J171" i="31"/>
  <c r="J172" i="31" l="1"/>
  <c r="B173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B180" i="31" l="1"/>
  <c r="J179" i="31"/>
  <c r="J180" i="31" l="1"/>
  <c r="B181" i="31"/>
  <c r="J181" i="31" l="1"/>
  <c r="B182" i="31"/>
  <c r="B183" i="31" l="1"/>
  <c r="J182" i="31"/>
  <c r="J183" i="31" l="1"/>
  <c r="B184" i="31"/>
  <c r="J184" i="31" l="1"/>
  <c r="B185" i="31"/>
  <c r="J185" i="31" l="1"/>
  <c r="B186" i="31"/>
  <c r="J186" i="31" l="1"/>
  <c r="B187" i="31"/>
  <c r="J187" i="31" l="1"/>
  <c r="B188" i="31"/>
  <c r="J188" i="31" l="1"/>
  <c r="B189" i="31"/>
  <c r="J189" i="31" l="1"/>
  <c r="B190" i="31"/>
  <c r="J190" i="31" l="1"/>
  <c r="B191" i="31"/>
  <c r="J191" i="31" l="1"/>
  <c r="B192" i="31"/>
  <c r="B193" i="31" l="1"/>
  <c r="J192" i="31"/>
  <c r="J193" i="31" l="1"/>
  <c r="B194" i="31"/>
  <c r="J194" i="31" l="1"/>
  <c r="B195" i="31"/>
  <c r="J195" i="31" l="1"/>
  <c r="B196" i="31"/>
  <c r="J196" i="31" l="1"/>
  <c r="B197" i="31"/>
  <c r="J197" i="31" l="1"/>
  <c r="B198" i="31"/>
  <c r="J198" i="31" l="1"/>
  <c r="B199" i="31"/>
  <c r="J199" i="31" l="1"/>
  <c r="B200" i="31"/>
  <c r="B201" i="31" l="1"/>
  <c r="J200" i="31"/>
  <c r="J201" i="31" l="1"/>
  <c r="B202" i="31"/>
  <c r="J202" i="31" l="1"/>
  <c r="B203" i="31"/>
  <c r="J203" i="31" l="1"/>
  <c r="B204" i="31"/>
  <c r="J204" i="31" l="1"/>
  <c r="B205" i="31"/>
  <c r="B206" i="31" l="1"/>
  <c r="J205" i="31"/>
  <c r="J206" i="31" l="1"/>
  <c r="B207" i="31"/>
  <c r="J207" i="31" l="1"/>
  <c r="B208" i="31"/>
  <c r="B209" i="31" l="1"/>
  <c r="J208" i="31"/>
  <c r="J209" i="31" l="1"/>
  <c r="B210" i="31"/>
  <c r="J210" i="31" l="1"/>
  <c r="B211" i="31"/>
  <c r="J211" i="31" l="1"/>
  <c r="B212" i="31"/>
  <c r="J212" i="31" l="1"/>
  <c r="B213" i="31"/>
  <c r="J213" i="31" l="1"/>
  <c r="B214" i="31"/>
  <c r="J214" i="31" l="1"/>
  <c r="B215" i="31"/>
  <c r="J215" i="31" l="1"/>
  <c r="B216" i="31"/>
  <c r="J216" i="31" l="1"/>
  <c r="B217" i="31"/>
  <c r="J217" i="31" l="1"/>
  <c r="B218" i="31"/>
  <c r="J218" i="31" l="1"/>
  <c r="B219" i="31"/>
  <c r="J219" i="31" l="1"/>
  <c r="B220" i="31"/>
  <c r="J220" i="31" l="1"/>
  <c r="B221" i="31"/>
  <c r="J221" i="31" l="1"/>
  <c r="B222" i="31"/>
  <c r="J222" i="31" l="1"/>
  <c r="B223" i="31"/>
  <c r="J223" i="31" l="1"/>
  <c r="B224" i="31"/>
  <c r="J224" i="31" l="1"/>
  <c r="B225" i="31"/>
  <c r="J225" i="31" l="1"/>
  <c r="B226" i="31"/>
  <c r="J226" i="31" l="1"/>
  <c r="B227" i="31"/>
  <c r="J227" i="31" l="1"/>
  <c r="B228" i="31"/>
  <c r="B229" i="31" l="1"/>
  <c r="J228" i="31"/>
  <c r="J229" i="31" l="1"/>
  <c r="B230" i="31"/>
  <c r="J230" i="31" l="1"/>
  <c r="B231" i="31"/>
  <c r="B232" i="31" l="1"/>
  <c r="J231" i="31"/>
  <c r="J232" i="31" l="1"/>
  <c r="B233" i="31"/>
  <c r="J233" i="31" l="1"/>
  <c r="B234" i="31"/>
  <c r="J234" i="31" l="1"/>
  <c r="B235" i="31"/>
  <c r="J235" i="31" l="1"/>
  <c r="B236" i="31"/>
  <c r="J236" i="31" l="1"/>
  <c r="B237" i="31"/>
  <c r="J237" i="31" l="1"/>
  <c r="B238" i="31"/>
  <c r="J238" i="31" l="1"/>
  <c r="B239" i="31"/>
  <c r="J239" i="31" l="1"/>
  <c r="B240" i="31"/>
  <c r="J240" i="31" l="1"/>
  <c r="B241" i="31"/>
  <c r="J241" i="31" l="1"/>
  <c r="B242" i="31"/>
  <c r="J242" i="31" l="1"/>
  <c r="B243" i="31"/>
  <c r="J243" i="31" l="1"/>
  <c r="B244" i="31"/>
  <c r="B245" i="31" l="1"/>
  <c r="J244" i="31"/>
  <c r="J245" i="31" l="1"/>
  <c r="B246" i="31"/>
  <c r="J246" i="31" l="1"/>
  <c r="B247" i="31"/>
  <c r="J247" i="31" l="1"/>
  <c r="B248" i="31"/>
  <c r="B249" i="31" l="1"/>
  <c r="J248" i="31"/>
  <c r="J249" i="31" l="1"/>
  <c r="B250" i="31"/>
  <c r="J250" i="31" l="1"/>
  <c r="B251" i="31"/>
  <c r="J251" i="31" l="1"/>
  <c r="B252" i="31"/>
  <c r="J252" i="31" l="1"/>
  <c r="B253" i="31"/>
  <c r="J253" i="31" l="1"/>
  <c r="B254" i="31"/>
  <c r="J254" i="31" l="1"/>
  <c r="B255" i="31"/>
  <c r="B256" i="31" l="1"/>
  <c r="J255" i="31"/>
  <c r="J256" i="31" l="1"/>
  <c r="B257" i="31"/>
  <c r="J257" i="31" l="1"/>
  <c r="B258" i="31"/>
  <c r="J258" i="31" l="1"/>
  <c r="B259" i="31"/>
  <c r="J259" i="31" l="1"/>
  <c r="B260" i="31"/>
  <c r="J260" i="31" l="1"/>
  <c r="B273" i="31"/>
  <c r="B261" i="31"/>
  <c r="J261" i="31" l="1"/>
  <c r="B262" i="31"/>
  <c r="J262" i="31" l="1"/>
  <c r="B263" i="31"/>
  <c r="J263" i="31" l="1"/>
  <c r="B264" i="31"/>
  <c r="J264" i="31" l="1"/>
  <c r="B265" i="31"/>
  <c r="J265" i="31" l="1"/>
  <c r="B266" i="31"/>
  <c r="J266" i="31" l="1"/>
  <c r="B267" i="31"/>
  <c r="J267" i="31" l="1"/>
  <c r="B268" i="31"/>
  <c r="J268" i="31" l="1"/>
  <c r="B269" i="31"/>
  <c r="J269" i="31" l="1"/>
  <c r="B270" i="31"/>
  <c r="J270" i="31" l="1"/>
  <c r="B271" i="31"/>
  <c r="J271" i="31" s="1"/>
  <c r="I64" i="25" l="1"/>
  <c r="AE24" i="25" l="1"/>
  <c r="AE15" i="25"/>
  <c r="AE25" i="25"/>
  <c r="AE19" i="25"/>
  <c r="AE26" i="25"/>
  <c r="AE18" i="25"/>
  <c r="AE23" i="25"/>
  <c r="AE14" i="25"/>
  <c r="AE32" i="25"/>
  <c r="AE13" i="25"/>
  <c r="AE33" i="25"/>
  <c r="AE27" i="25"/>
  <c r="AE20" i="25"/>
  <c r="AE17" i="25"/>
  <c r="AE31" i="25"/>
  <c r="AE21" i="25"/>
  <c r="AE30" i="25"/>
  <c r="AE28" i="25"/>
  <c r="AE16" i="25"/>
  <c r="AE29" i="25"/>
  <c r="AE22" i="25"/>
  <c r="AJ13" i="25"/>
  <c r="AB13" i="25"/>
  <c r="AB14" i="25"/>
  <c r="BH13" i="25" l="1"/>
  <c r="BC13" i="25"/>
  <c r="BC14" i="25"/>
  <c r="BC15" i="25"/>
  <c r="BC16" i="25"/>
  <c r="BC17" i="25"/>
  <c r="BC18" i="25"/>
  <c r="BC19" i="25"/>
  <c r="BC20" i="25"/>
  <c r="BC21" i="25"/>
  <c r="BC22" i="25"/>
  <c r="BC23" i="25"/>
  <c r="BC24" i="25"/>
  <c r="BC25" i="25"/>
  <c r="BC26" i="25"/>
  <c r="BC27" i="25"/>
  <c r="BC28" i="25"/>
  <c r="BC29" i="25"/>
  <c r="BC30" i="25"/>
  <c r="BC31" i="25"/>
  <c r="BC33" i="25"/>
  <c r="BC32" i="25"/>
  <c r="BC34" i="25"/>
  <c r="BC35" i="25"/>
  <c r="AZ13" i="25"/>
  <c r="AZ14" i="25"/>
  <c r="AK13" i="25"/>
  <c r="AC13" i="25"/>
  <c r="BI13" i="25" l="1"/>
  <c r="BA13" i="25"/>
  <c r="AC14" i="25"/>
  <c r="AD13" i="25"/>
  <c r="BB13" i="25" l="1"/>
  <c r="BA14" i="25"/>
  <c r="AD14" i="25"/>
  <c r="BB14" i="25" s="1"/>
  <c r="AB15" i="25" l="1"/>
  <c r="AJ14" i="25"/>
  <c r="AK14" i="25"/>
  <c r="BH14" i="25" l="1"/>
  <c r="BI14" i="25"/>
  <c r="AZ15" i="25"/>
  <c r="AC15" i="25"/>
  <c r="AD15" i="25"/>
  <c r="BB15" i="25" l="1"/>
  <c r="BA15" i="25"/>
  <c r="AB16" i="25"/>
  <c r="AB17" i="25"/>
  <c r="AZ16" i="25" l="1"/>
  <c r="AZ17" i="25"/>
  <c r="AC16" i="25" l="1"/>
  <c r="AB18" i="25"/>
  <c r="BA16" i="25" l="1"/>
  <c r="AZ18" i="25"/>
  <c r="AD16" i="25"/>
  <c r="AD18" i="25"/>
  <c r="AB20" i="25"/>
  <c r="AB19" i="25"/>
  <c r="BB16" i="25" l="1"/>
  <c r="AZ20" i="25"/>
  <c r="AZ19" i="25"/>
  <c r="AC18" i="25"/>
  <c r="AD17" i="25"/>
  <c r="AC17" i="25"/>
  <c r="AB21" i="25"/>
  <c r="AZ21" i="25" s="1"/>
  <c r="AC19" i="25"/>
  <c r="BA19" i="25" l="1"/>
  <c r="BA17" i="25"/>
  <c r="BA18" i="25"/>
  <c r="BB17" i="25"/>
  <c r="BB18" i="25"/>
  <c r="AB22" i="25"/>
  <c r="AZ22" i="25" s="1"/>
  <c r="AD19" i="25"/>
  <c r="BB19" i="25" l="1"/>
  <c r="AD20" i="25" l="1"/>
  <c r="BB20" i="25" s="1"/>
  <c r="AC20" i="25"/>
  <c r="BA20" i="25" s="1"/>
  <c r="AD22" i="25"/>
  <c r="AC22" i="25" l="1"/>
  <c r="AD21" i="25"/>
  <c r="BB21" i="25" s="1"/>
  <c r="AC21" i="25"/>
  <c r="BA21" i="25" s="1"/>
  <c r="BA22" i="25" l="1"/>
  <c r="BB22" i="25"/>
  <c r="AB23" i="25"/>
  <c r="AZ23" i="25" s="1"/>
  <c r="AD23" i="25" l="1"/>
  <c r="BB23" i="25" s="1"/>
  <c r="AB25" i="25"/>
  <c r="AC23" i="25"/>
  <c r="BA23" i="25" s="1"/>
  <c r="AB24" i="25" l="1"/>
  <c r="AZ24" i="25" s="1"/>
  <c r="AB27" i="25"/>
  <c r="AZ25" i="25" l="1"/>
  <c r="AC25" i="25"/>
  <c r="AB28" i="25"/>
  <c r="AB26" i="25"/>
  <c r="AZ26" i="25" s="1"/>
  <c r="AC24" i="25"/>
  <c r="BA24" i="25" s="1"/>
  <c r="AZ27" i="25" l="1"/>
  <c r="AZ28" i="25"/>
  <c r="BA25" i="25"/>
  <c r="AD25" i="25"/>
  <c r="AC26" i="25"/>
  <c r="BA26" i="25" s="1"/>
  <c r="AD24" i="25"/>
  <c r="BB24" i="25" s="1"/>
  <c r="BB25" i="25" l="1"/>
  <c r="AC27" i="25"/>
  <c r="BA27" i="25" s="1"/>
  <c r="AB29" i="25"/>
  <c r="AZ29" i="25" s="1"/>
  <c r="AD26" i="25"/>
  <c r="BB26" i="25" s="1"/>
  <c r="AD27" i="25" l="1"/>
  <c r="BB27" i="25" s="1"/>
  <c r="AC28" i="25"/>
  <c r="BA28" i="25" s="1"/>
  <c r="AC29" i="25"/>
  <c r="BA29" i="25" l="1"/>
  <c r="AD28" i="25"/>
  <c r="BB28" i="25" s="1"/>
  <c r="AD29" i="25"/>
  <c r="BB29" i="25" l="1"/>
  <c r="AB32" i="25"/>
  <c r="AB30" i="25"/>
  <c r="AZ30" i="25" s="1"/>
  <c r="AC30" i="25" l="1"/>
  <c r="BA30" i="25" s="1"/>
  <c r="AD32" i="25"/>
  <c r="AB31" i="25"/>
  <c r="AZ31" i="25" s="1"/>
  <c r="AB33" i="25"/>
  <c r="AC32" i="25" l="1"/>
  <c r="AZ34" i="25"/>
  <c r="BJ34" i="25" s="1"/>
  <c r="AZ33" i="25"/>
  <c r="AZ35" i="25"/>
  <c r="BJ35" i="25" s="1"/>
  <c r="AZ32" i="25"/>
  <c r="AD30" i="25"/>
  <c r="BB30" i="25" s="1"/>
  <c r="AC31" i="25"/>
  <c r="BA31" i="25" s="1"/>
  <c r="BA32" i="25" l="1"/>
  <c r="AC33" i="25"/>
  <c r="AD31" i="25"/>
  <c r="BB31" i="25" s="1"/>
  <c r="AD33" i="25"/>
  <c r="BB33" i="25" l="1"/>
  <c r="BB34" i="25"/>
  <c r="BB35" i="25"/>
  <c r="BB32" i="25"/>
  <c r="BA33" i="25"/>
  <c r="BA35" i="25"/>
  <c r="BA34" i="25"/>
  <c r="AJ15" i="25"/>
  <c r="BH15" i="25" l="1"/>
  <c r="AK15" i="25"/>
  <c r="BI15" i="25" l="1"/>
  <c r="AJ16" i="25" l="1"/>
  <c r="BH16" i="25" l="1"/>
  <c r="AK16" i="25"/>
  <c r="BI16" i="25" l="1"/>
  <c r="AK17" i="25"/>
  <c r="AJ17" i="25"/>
  <c r="BI17" i="25" l="1"/>
  <c r="BH17" i="25"/>
  <c r="AJ18" i="25" l="1"/>
  <c r="BH18" i="25" s="1"/>
  <c r="AK19" i="25" l="1"/>
  <c r="AJ19" i="25"/>
  <c r="BH19" i="25" s="1"/>
  <c r="AK18" i="25"/>
  <c r="BI18" i="25" s="1"/>
  <c r="BI19" i="25" l="1"/>
  <c r="AJ20" i="25"/>
  <c r="BH20" i="25" s="1"/>
  <c r="AK21" i="25" l="1"/>
  <c r="AJ21" i="25"/>
  <c r="BH21" i="25" s="1"/>
  <c r="AK20" i="25"/>
  <c r="BI20" i="25" s="1"/>
  <c r="BI21" i="25" l="1"/>
  <c r="AK22" i="25"/>
  <c r="BI22" i="25" s="1"/>
  <c r="AJ22" i="25"/>
  <c r="BH22" i="25" s="1"/>
  <c r="AJ23" i="25" l="1"/>
  <c r="BH23" i="25" s="1"/>
  <c r="AK24" i="25" l="1"/>
  <c r="AJ24" i="25"/>
  <c r="BH24" i="25" s="1"/>
  <c r="AK23" i="25"/>
  <c r="BI23" i="25" s="1"/>
  <c r="AJ25" i="25"/>
  <c r="BH25" i="25" l="1"/>
  <c r="BI24" i="25"/>
  <c r="AK25" i="25" l="1"/>
  <c r="BI25" i="25" s="1"/>
  <c r="AJ27" i="25"/>
  <c r="AJ26" i="25" l="1"/>
  <c r="BH26" i="25" s="1"/>
  <c r="AK27" i="25"/>
  <c r="BH27" i="25" l="1"/>
  <c r="AK26" i="25"/>
  <c r="BI26" i="25" s="1"/>
  <c r="BI27" i="25" l="1"/>
  <c r="AJ30" i="25"/>
  <c r="AJ28" i="25"/>
  <c r="BH28" i="25" s="1"/>
  <c r="AJ33" i="25"/>
  <c r="AK30" i="25"/>
  <c r="AJ31" i="25" l="1"/>
  <c r="AK28" i="25"/>
  <c r="BI28" i="25" s="1"/>
  <c r="AK29" i="25"/>
  <c r="AJ29" i="25"/>
  <c r="BH29" i="25" s="1"/>
  <c r="AK33" i="25"/>
  <c r="BI29" i="25" l="1"/>
  <c r="BH31" i="25"/>
  <c r="BH30" i="25"/>
  <c r="BI30" i="25"/>
  <c r="AK32" i="25"/>
  <c r="AJ32" i="25"/>
  <c r="BH32" i="25" s="1"/>
  <c r="AK31" i="25"/>
  <c r="BI31" i="25" s="1"/>
  <c r="BI32" i="25" l="1"/>
  <c r="BI33" i="25"/>
  <c r="BI35" i="25"/>
  <c r="BH34" i="25"/>
  <c r="BH33" i="25"/>
  <c r="BI34" i="25"/>
  <c r="BH35" i="25"/>
  <c r="AF13" i="25" l="1"/>
  <c r="AF14" i="25"/>
  <c r="BD13" i="25" l="1"/>
  <c r="BD14" i="25"/>
  <c r="AH13" i="25"/>
  <c r="AG13" i="25"/>
  <c r="AI13" i="25"/>
  <c r="AG14" i="25"/>
  <c r="BG13" i="25" l="1"/>
  <c r="BE13" i="25"/>
  <c r="BE14" i="25"/>
  <c r="BF13" i="25"/>
  <c r="AH14" i="25"/>
  <c r="BF14" i="25" s="1"/>
  <c r="BJ13" i="25" l="1"/>
  <c r="C13" i="25" s="1"/>
  <c r="AI14" i="25"/>
  <c r="AF15" i="25"/>
  <c r="BG14" i="25" l="1"/>
  <c r="BJ14" i="25" s="1"/>
  <c r="C14" i="25" s="1"/>
  <c r="BD15" i="25"/>
  <c r="AG16" i="25"/>
  <c r="AF16" i="25"/>
  <c r="AF17" i="25"/>
  <c r="BD16" i="25" l="1"/>
  <c r="BD17" i="25"/>
  <c r="AH15" i="25"/>
  <c r="AG15" i="25"/>
  <c r="AI16" i="25"/>
  <c r="AH16" i="25"/>
  <c r="AG17" i="25"/>
  <c r="BF16" i="25" l="1"/>
  <c r="BF15" i="25"/>
  <c r="BE15" i="25"/>
  <c r="BE16" i="25"/>
  <c r="BE17" i="25"/>
  <c r="AF18" i="25"/>
  <c r="AH17" i="25"/>
  <c r="BF17" i="25" l="1"/>
  <c r="BD18" i="25"/>
  <c r="AI15" i="25"/>
  <c r="AG18" i="25"/>
  <c r="AI17" i="25"/>
  <c r="BG17" i="25" l="1"/>
  <c r="BJ17" i="25" s="1"/>
  <c r="C17" i="25" s="1"/>
  <c r="BG16" i="25"/>
  <c r="BJ16" i="25" s="1"/>
  <c r="C16" i="25" s="1"/>
  <c r="BG15" i="25"/>
  <c r="BJ15" i="25" s="1"/>
  <c r="C15" i="25" s="1"/>
  <c r="BE18" i="25"/>
  <c r="AH18" i="25"/>
  <c r="AI18" i="25"/>
  <c r="AF19" i="25"/>
  <c r="BD19" i="25" l="1"/>
  <c r="BF18" i="25"/>
  <c r="BG18" i="25"/>
  <c r="AG19" i="25"/>
  <c r="AF20" i="25"/>
  <c r="BD20" i="25" s="1"/>
  <c r="BJ18" i="25" l="1"/>
  <c r="C18" i="25" s="1"/>
  <c r="BE19" i="25"/>
  <c r="M16" i="28"/>
  <c r="AH19" i="25"/>
  <c r="BF19" i="25" s="1"/>
  <c r="AF21" i="25"/>
  <c r="BD21" i="25" s="1"/>
  <c r="AI19" i="25"/>
  <c r="AG20" i="25"/>
  <c r="C9" i="28" l="1"/>
  <c r="BG19" i="25"/>
  <c r="BJ19" i="25" s="1"/>
  <c r="C19" i="25" s="1"/>
  <c r="BE20" i="25"/>
  <c r="AH20" i="25"/>
  <c r="BF20" i="25" s="1"/>
  <c r="AF22" i="25"/>
  <c r="BD22" i="25" s="1"/>
  <c r="AI20" i="25" l="1"/>
  <c r="BG20" i="25" s="1"/>
  <c r="BJ20" i="25" s="1"/>
  <c r="C20" i="25" s="1"/>
  <c r="AH21" i="25"/>
  <c r="BF21" i="25" s="1"/>
  <c r="AG21" i="25"/>
  <c r="BE21" i="25" s="1"/>
  <c r="AG22" i="25"/>
  <c r="C19" i="28" l="1"/>
  <c r="BE22" i="25"/>
  <c r="C40" i="28"/>
  <c r="I40" i="29" s="1"/>
  <c r="J40" i="29" s="1"/>
  <c r="K40" i="29" s="1"/>
  <c r="C39" i="28"/>
  <c r="I39" i="29" s="1"/>
  <c r="J39" i="29" s="1"/>
  <c r="K39" i="29" s="1"/>
  <c r="C34" i="28"/>
  <c r="I34" i="29" s="1"/>
  <c r="J34" i="29" s="1"/>
  <c r="K34" i="29" s="1"/>
  <c r="C37" i="28"/>
  <c r="I37" i="29" s="1"/>
  <c r="J37" i="29" s="1"/>
  <c r="K37" i="29" s="1"/>
  <c r="C29" i="28"/>
  <c r="I29" i="29" s="1"/>
  <c r="J29" i="29" s="1"/>
  <c r="K29" i="29" s="1"/>
  <c r="C35" i="28"/>
  <c r="I35" i="29" s="1"/>
  <c r="J35" i="29" s="1"/>
  <c r="K35" i="29" s="1"/>
  <c r="C15" i="28"/>
  <c r="C21" i="28"/>
  <c r="C22" i="28"/>
  <c r="C26" i="28"/>
  <c r="C16" i="28"/>
  <c r="C30" i="28"/>
  <c r="I30" i="29" s="1"/>
  <c r="J30" i="29" s="1"/>
  <c r="K30" i="29" s="1"/>
  <c r="C32" i="28"/>
  <c r="I32" i="29" s="1"/>
  <c r="J32" i="29" s="1"/>
  <c r="K32" i="29" s="1"/>
  <c r="C25" i="28"/>
  <c r="C27" i="28"/>
  <c r="I27" i="29" s="1"/>
  <c r="J27" i="29" s="1"/>
  <c r="K27" i="29" s="1"/>
  <c r="C18" i="28"/>
  <c r="C38" i="28"/>
  <c r="I38" i="29" s="1"/>
  <c r="J38" i="29" s="1"/>
  <c r="K38" i="29" s="1"/>
  <c r="C17" i="28"/>
  <c r="C14" i="28"/>
  <c r="C20" i="28"/>
  <c r="C23" i="28"/>
  <c r="C31" i="28"/>
  <c r="I31" i="29" s="1"/>
  <c r="J31" i="29" s="1"/>
  <c r="K31" i="29" s="1"/>
  <c r="C33" i="28"/>
  <c r="I33" i="29" s="1"/>
  <c r="J33" i="29" s="1"/>
  <c r="K33" i="29" s="1"/>
  <c r="C24" i="28"/>
  <c r="C36" i="28"/>
  <c r="I36" i="29" s="1"/>
  <c r="J36" i="29" s="1"/>
  <c r="K36" i="29" s="1"/>
  <c r="C28" i="28"/>
  <c r="AI21" i="25"/>
  <c r="BG21" i="25" s="1"/>
  <c r="BJ21" i="25" s="1"/>
  <c r="C21" i="25" s="1"/>
  <c r="AH22" i="25"/>
  <c r="BF22" i="25" s="1"/>
  <c r="AG23" i="25" l="1"/>
  <c r="BE23" i="25" s="1"/>
  <c r="AF23" i="25"/>
  <c r="BD23" i="25" s="1"/>
  <c r="AH23" i="25"/>
  <c r="BF23" i="25" s="1"/>
  <c r="AI22" i="25"/>
  <c r="BG22" i="25" s="1"/>
  <c r="BJ22" i="25" s="1"/>
  <c r="C22" i="25" s="1"/>
  <c r="AF24" i="25"/>
  <c r="BD24" i="25" l="1"/>
  <c r="AI23" i="25"/>
  <c r="BG23" i="25" s="1"/>
  <c r="BJ23" i="25" s="1"/>
  <c r="C23" i="25" s="1"/>
  <c r="AF25" i="25"/>
  <c r="BD25" i="25" s="1"/>
  <c r="AG24" i="25"/>
  <c r="BE24" i="25" s="1"/>
  <c r="AH24" i="25" l="1"/>
  <c r="BF24" i="25" s="1"/>
  <c r="AF26" i="25"/>
  <c r="BD26" i="25" s="1"/>
  <c r="AG25" i="25"/>
  <c r="BE25" i="25" s="1"/>
  <c r="AI24" i="25" l="1"/>
  <c r="BG24" i="25" s="1"/>
  <c r="BJ24" i="25" s="1"/>
  <c r="C24" i="25" s="1"/>
  <c r="AG26" i="25"/>
  <c r="BE26" i="25" s="1"/>
  <c r="AH25" i="25"/>
  <c r="BF25" i="25" s="1"/>
  <c r="AF27" i="25" l="1"/>
  <c r="BD27" i="25" s="1"/>
  <c r="AH26" i="25"/>
  <c r="BF26" i="25" s="1"/>
  <c r="AI25" i="25"/>
  <c r="BG25" i="25" s="1"/>
  <c r="BJ25" i="25" s="1"/>
  <c r="C25" i="25" s="1"/>
  <c r="AF28" i="25"/>
  <c r="BD28" i="25" l="1"/>
  <c r="AG27" i="25"/>
  <c r="BE27" i="25" s="1"/>
  <c r="AI26" i="25"/>
  <c r="BG26" i="25" s="1"/>
  <c r="BJ26" i="25" s="1"/>
  <c r="C26" i="25" s="1"/>
  <c r="AG28" i="25"/>
  <c r="BE28" i="25" l="1"/>
  <c r="AH27" i="25"/>
  <c r="BF27" i="25" s="1"/>
  <c r="AF29" i="25"/>
  <c r="BD29" i="25" s="1"/>
  <c r="AH28" i="25"/>
  <c r="AI27" i="25"/>
  <c r="BG27" i="25" s="1"/>
  <c r="AF31" i="25"/>
  <c r="AF30" i="25"/>
  <c r="BF28" i="25" l="1"/>
  <c r="BJ27" i="25"/>
  <c r="C27" i="25" s="1"/>
  <c r="BD31" i="25"/>
  <c r="BD30" i="25"/>
  <c r="AG29" i="25"/>
  <c r="BE29" i="25" s="1"/>
  <c r="AH29" i="25"/>
  <c r="BF29" i="25" s="1"/>
  <c r="AI28" i="25"/>
  <c r="BG28" i="25" s="1"/>
  <c r="AF33" i="25"/>
  <c r="AG31" i="25"/>
  <c r="AG33" i="25"/>
  <c r="AG30" i="25"/>
  <c r="AF32" i="25"/>
  <c r="BD32" i="25" s="1"/>
  <c r="BJ28" i="25" l="1"/>
  <c r="C28" i="25" s="1"/>
  <c r="BE30" i="25"/>
  <c r="BE31" i="25"/>
  <c r="BD33" i="25"/>
  <c r="BD34" i="25"/>
  <c r="BD35" i="25"/>
  <c r="AH31" i="25"/>
  <c r="AH33" i="25"/>
  <c r="AH30" i="25"/>
  <c r="BF30" i="25" s="1"/>
  <c r="AG32" i="25"/>
  <c r="BE32" i="25" s="1"/>
  <c r="BF31" i="25" l="1"/>
  <c r="BE34" i="25"/>
  <c r="BE35" i="25"/>
  <c r="BE33" i="25"/>
  <c r="AI29" i="25"/>
  <c r="BG29" i="25" s="1"/>
  <c r="BJ29" i="25" s="1"/>
  <c r="C29" i="25" s="1"/>
  <c r="AI31" i="25"/>
  <c r="AI30" i="25"/>
  <c r="AI33" i="25"/>
  <c r="AH32" i="25"/>
  <c r="BF32" i="25" s="1"/>
  <c r="BG30" i="25" l="1"/>
  <c r="BJ30" i="25" s="1"/>
  <c r="C30" i="25" s="1"/>
  <c r="BF35" i="25"/>
  <c r="BF33" i="25"/>
  <c r="BG31" i="25"/>
  <c r="BJ31" i="25" s="1"/>
  <c r="C31" i="25" s="1"/>
  <c r="BF34" i="25"/>
  <c r="AI32" i="25" l="1"/>
  <c r="BG32" i="25" l="1"/>
  <c r="BJ32" i="25" s="1"/>
  <c r="C32" i="25" s="1"/>
  <c r="BG35" i="25"/>
  <c r="BG33" i="25"/>
  <c r="BJ33" i="25" s="1"/>
  <c r="C33" i="25" s="1"/>
  <c r="BG34" i="25"/>
  <c r="K227" i="31" l="1"/>
  <c r="D227" i="31"/>
  <c r="K204" i="31"/>
  <c r="D204" i="31"/>
  <c r="K151" i="31"/>
  <c r="D151" i="31"/>
  <c r="K218" i="31"/>
  <c r="D218" i="31"/>
  <c r="K241" i="31"/>
  <c r="D241" i="31"/>
  <c r="K170" i="31"/>
  <c r="D170" i="31"/>
  <c r="O41" i="31"/>
  <c r="K236" i="31"/>
  <c r="D236" i="31"/>
  <c r="K175" i="31"/>
  <c r="D175" i="31"/>
  <c r="K222" i="31"/>
  <c r="D222" i="31"/>
  <c r="K233" i="31"/>
  <c r="D233" i="31"/>
  <c r="K154" i="31"/>
  <c r="D154" i="31"/>
  <c r="K243" i="31"/>
  <c r="D243" i="31"/>
  <c r="K258" i="31"/>
  <c r="D258" i="31"/>
  <c r="K155" i="31"/>
  <c r="D155" i="31"/>
  <c r="K251" i="31"/>
  <c r="D251" i="31"/>
  <c r="K259" i="31"/>
  <c r="D259" i="31"/>
  <c r="K152" i="31"/>
  <c r="O34" i="31"/>
  <c r="D152" i="31"/>
  <c r="K180" i="31"/>
  <c r="D180" i="31"/>
  <c r="K171" i="31"/>
  <c r="D171" i="31"/>
  <c r="K143" i="31"/>
  <c r="D143" i="31"/>
  <c r="K214" i="31"/>
  <c r="D214" i="31"/>
  <c r="K178" i="31"/>
  <c r="D178" i="31"/>
  <c r="K196" i="31"/>
  <c r="D196" i="31"/>
  <c r="K206" i="31"/>
  <c r="D206" i="31"/>
  <c r="K177" i="31"/>
  <c r="D177" i="31"/>
  <c r="K146" i="31"/>
  <c r="D146" i="31"/>
  <c r="K205" i="31"/>
  <c r="D205" i="31"/>
  <c r="K157" i="31"/>
  <c r="D157" i="31"/>
  <c r="K158" i="31"/>
  <c r="D158" i="31"/>
  <c r="K161" i="31"/>
  <c r="D161" i="31"/>
  <c r="K174" i="31"/>
  <c r="D174" i="31"/>
  <c r="K198" i="31"/>
  <c r="D198" i="31"/>
  <c r="K184" i="31"/>
  <c r="D184" i="31"/>
  <c r="K215" i="31"/>
  <c r="D215" i="31"/>
  <c r="K237" i="31"/>
  <c r="D237" i="31"/>
  <c r="K238" i="31"/>
  <c r="D238" i="31"/>
  <c r="K169" i="31"/>
  <c r="D169" i="31"/>
  <c r="K156" i="31"/>
  <c r="D156" i="31"/>
  <c r="K208" i="31"/>
  <c r="D208" i="31"/>
  <c r="K220" i="31"/>
  <c r="D220" i="31"/>
  <c r="K232" i="31"/>
  <c r="D232" i="31"/>
  <c r="K164" i="31"/>
  <c r="O35" i="31"/>
  <c r="D164" i="31"/>
  <c r="K165" i="31"/>
  <c r="D165" i="31"/>
  <c r="K211" i="31"/>
  <c r="D211" i="31"/>
  <c r="K141" i="31"/>
  <c r="D141" i="31"/>
  <c r="K148" i="31"/>
  <c r="D148" i="31"/>
  <c r="K187" i="31"/>
  <c r="D187" i="31"/>
  <c r="K163" i="31"/>
  <c r="D163" i="31"/>
  <c r="K197" i="31"/>
  <c r="D197" i="31"/>
  <c r="K210" i="31"/>
  <c r="D210" i="31"/>
  <c r="K193" i="31"/>
  <c r="D193" i="31"/>
  <c r="K145" i="31"/>
  <c r="D145" i="31"/>
  <c r="K189" i="31"/>
  <c r="D189" i="31"/>
  <c r="K172" i="31"/>
  <c r="D172" i="31"/>
  <c r="K199" i="31"/>
  <c r="D199" i="31"/>
  <c r="K186" i="31"/>
  <c r="D186" i="31"/>
  <c r="K185" i="31"/>
  <c r="D185" i="31"/>
  <c r="K255" i="31"/>
  <c r="D255" i="31"/>
  <c r="O36" i="31"/>
  <c r="K176" i="31"/>
  <c r="D176" i="31"/>
  <c r="K181" i="31"/>
  <c r="D181" i="31"/>
  <c r="K168" i="31"/>
  <c r="D168" i="31"/>
  <c r="K190" i="31"/>
  <c r="D190" i="31"/>
  <c r="K213" i="31"/>
  <c r="D213" i="31"/>
  <c r="K256" i="31"/>
  <c r="D256" i="31"/>
  <c r="K201" i="31"/>
  <c r="D201" i="31"/>
  <c r="K160" i="31"/>
  <c r="D160" i="31"/>
  <c r="K235" i="31"/>
  <c r="D235" i="31"/>
  <c r="K162" i="31"/>
  <c r="D162" i="31"/>
  <c r="K229" i="31"/>
  <c r="D229" i="31"/>
  <c r="K230" i="31"/>
  <c r="D230" i="31"/>
  <c r="K150" i="31"/>
  <c r="D150" i="31"/>
  <c r="K216" i="31"/>
  <c r="D216" i="31"/>
  <c r="K226" i="31"/>
  <c r="D226" i="31"/>
  <c r="K203" i="31"/>
  <c r="D203" i="31"/>
  <c r="K179" i="31"/>
  <c r="D179" i="31"/>
  <c r="K231" i="31"/>
  <c r="D231" i="31"/>
  <c r="K200" i="31"/>
  <c r="O38" i="31"/>
  <c r="D200" i="31"/>
  <c r="K234" i="31"/>
  <c r="D234" i="31"/>
  <c r="K195" i="31"/>
  <c r="D195" i="31"/>
  <c r="K207" i="31"/>
  <c r="D207" i="31"/>
  <c r="K221" i="31"/>
  <c r="D221" i="31"/>
  <c r="K228" i="31"/>
  <c r="D228" i="31"/>
  <c r="K245" i="31"/>
  <c r="D245" i="31"/>
  <c r="K240" i="31"/>
  <c r="D240" i="31"/>
  <c r="K223" i="31"/>
  <c r="D223" i="31"/>
  <c r="K239" i="31"/>
  <c r="D239" i="31"/>
  <c r="K167" i="31"/>
  <c r="D167" i="31"/>
  <c r="O39" i="31"/>
  <c r="K212" i="31"/>
  <c r="D212" i="31"/>
  <c r="K247" i="31"/>
  <c r="D247" i="31"/>
  <c r="K182" i="31"/>
  <c r="D182" i="31"/>
  <c r="O40" i="31"/>
  <c r="K224" i="31"/>
  <c r="D224" i="31"/>
  <c r="K166" i="31"/>
  <c r="D166" i="31"/>
  <c r="K194" i="31"/>
  <c r="D194" i="31"/>
  <c r="K209" i="31"/>
  <c r="D209" i="31"/>
  <c r="K173" i="31"/>
  <c r="D173" i="31"/>
  <c r="K225" i="31"/>
  <c r="D225" i="31"/>
  <c r="K244" i="31"/>
  <c r="D244" i="31"/>
  <c r="K188" i="31"/>
  <c r="O37" i="31"/>
  <c r="D188" i="31"/>
  <c r="K153" i="31"/>
  <c r="D153" i="31"/>
  <c r="K149" i="31"/>
  <c r="D149" i="31"/>
  <c r="K192" i="31"/>
  <c r="D192" i="31"/>
  <c r="K248" i="31"/>
  <c r="O42" i="31"/>
  <c r="D248" i="31"/>
  <c r="K252" i="31"/>
  <c r="D252" i="31"/>
  <c r="K254" i="31"/>
  <c r="D254" i="31"/>
  <c r="K191" i="31"/>
  <c r="D191" i="31"/>
  <c r="K159" i="31"/>
  <c r="D159" i="31"/>
  <c r="K246" i="31"/>
  <c r="D246" i="31"/>
  <c r="K250" i="31"/>
  <c r="D250" i="31"/>
  <c r="K140" i="31"/>
  <c r="O33" i="31"/>
  <c r="D140" i="31"/>
  <c r="K257" i="31"/>
  <c r="D257" i="31"/>
  <c r="K142" i="31"/>
  <c r="D142" i="31"/>
  <c r="K144" i="31"/>
  <c r="D144" i="31"/>
  <c r="K202" i="31"/>
  <c r="D202" i="31"/>
  <c r="K249" i="31"/>
  <c r="D249" i="31"/>
  <c r="K219" i="31"/>
  <c r="D219" i="31"/>
  <c r="K183" i="31"/>
  <c r="D183" i="31"/>
  <c r="K242" i="31"/>
  <c r="D242" i="31"/>
  <c r="K253" i="31"/>
  <c r="D253" i="31"/>
  <c r="K217" i="31"/>
  <c r="D217" i="31"/>
  <c r="K147" i="31"/>
  <c r="D147" i="31"/>
  <c r="N38" i="31" l="1"/>
  <c r="N35" i="31"/>
  <c r="N39" i="31"/>
  <c r="N36" i="31"/>
  <c r="N34" i="31"/>
  <c r="N41" i="31"/>
  <c r="N42" i="31"/>
  <c r="N33" i="31"/>
  <c r="N37" i="31"/>
  <c r="N40" i="31"/>
  <c r="R33" i="31" l="1"/>
  <c r="R42" i="31"/>
  <c r="R41" i="31"/>
  <c r="R34" i="31"/>
  <c r="R36" i="31"/>
  <c r="R40" i="31"/>
  <c r="R37" i="31"/>
  <c r="R39" i="31"/>
  <c r="R38" i="31"/>
  <c r="R35" i="31"/>
  <c r="E250" i="31" l="1"/>
  <c r="E186" i="31"/>
  <c r="E185" i="31"/>
  <c r="E219" i="31"/>
  <c r="E143" i="31"/>
  <c r="E243" i="31"/>
  <c r="E163" i="31"/>
  <c r="E233" i="31"/>
  <c r="E170" i="31"/>
  <c r="E228" i="31"/>
  <c r="E203" i="31"/>
  <c r="E191" i="31"/>
  <c r="E253" i="31"/>
  <c r="E171" i="31"/>
  <c r="E153" i="31"/>
  <c r="E252" i="31"/>
  <c r="E249" i="31"/>
  <c r="E217" i="31"/>
  <c r="E231" i="31"/>
  <c r="E227" i="31"/>
  <c r="E196" i="31"/>
  <c r="E257" i="31"/>
  <c r="E232" i="31"/>
  <c r="E175" i="31"/>
  <c r="E209" i="31"/>
  <c r="E144" i="31"/>
  <c r="E150" i="31"/>
  <c r="E157" i="31"/>
  <c r="E162" i="31"/>
  <c r="E247" i="31"/>
  <c r="E194" i="31"/>
  <c r="E235" i="31"/>
  <c r="E167" i="31"/>
  <c r="E151" i="31"/>
  <c r="E230" i="31"/>
  <c r="E259" i="31"/>
  <c r="E218" i="31"/>
  <c r="E154" i="31"/>
  <c r="E160" i="31"/>
  <c r="E184" i="31"/>
  <c r="E244" i="31"/>
  <c r="E195" i="31"/>
  <c r="E251" i="31"/>
  <c r="E256" i="31"/>
  <c r="E245" i="31"/>
  <c r="E201" i="31"/>
  <c r="E254" i="31"/>
  <c r="E206" i="31"/>
  <c r="E221" i="31"/>
  <c r="E222" i="31"/>
  <c r="E213" i="31"/>
  <c r="E192" i="31"/>
  <c r="E204" i="31"/>
  <c r="E181" i="31"/>
  <c r="E156" i="31"/>
  <c r="E147" i="31"/>
  <c r="E141" i="31"/>
  <c r="E142" i="31"/>
  <c r="E180" i="31"/>
  <c r="E178" i="31"/>
  <c r="E193" i="31"/>
  <c r="E234" i="31"/>
  <c r="E182" i="31"/>
  <c r="E168" i="31"/>
  <c r="E198" i="31"/>
  <c r="E179" i="31"/>
  <c r="E225" i="31"/>
  <c r="E246" i="31"/>
  <c r="E240" i="31"/>
  <c r="E199" i="31"/>
  <c r="E165" i="31"/>
  <c r="E255" i="31"/>
  <c r="E155" i="31"/>
  <c r="E158" i="31"/>
  <c r="E241" i="31"/>
  <c r="E258" i="31"/>
  <c r="E226" i="31"/>
  <c r="E242" i="31"/>
  <c r="E146" i="31"/>
  <c r="E239" i="31"/>
  <c r="E197" i="31"/>
  <c r="E210" i="31"/>
  <c r="E220" i="31"/>
  <c r="E161" i="31"/>
  <c r="E169" i="31"/>
  <c r="E189" i="31"/>
  <c r="E148" i="31"/>
  <c r="E172" i="31"/>
  <c r="E214" i="31"/>
  <c r="E187" i="31"/>
  <c r="E238" i="31"/>
  <c r="E237" i="31"/>
  <c r="E149" i="31"/>
  <c r="E205" i="31"/>
  <c r="E216" i="31"/>
  <c r="E190" i="31"/>
  <c r="E215" i="31"/>
  <c r="E223" i="31"/>
  <c r="E145" i="31"/>
  <c r="E208" i="31"/>
  <c r="E159" i="31"/>
  <c r="E229" i="31"/>
  <c r="E174" i="31"/>
  <c r="E166" i="31"/>
  <c r="E211" i="31"/>
  <c r="E207" i="31"/>
  <c r="E202" i="31"/>
  <c r="E173" i="31"/>
  <c r="E177" i="31"/>
  <c r="E183" i="31"/>
  <c r="G216" i="31" l="1"/>
  <c r="G205" i="31"/>
  <c r="G187" i="31"/>
  <c r="G183" i="31"/>
  <c r="G177" i="31"/>
  <c r="G173" i="31"/>
  <c r="G237" i="31"/>
  <c r="G172" i="31"/>
  <c r="G189" i="31"/>
  <c r="G169" i="31"/>
  <c r="G220" i="31"/>
  <c r="G240" i="31"/>
  <c r="G198" i="31"/>
  <c r="G182" i="31"/>
  <c r="G193" i="31"/>
  <c r="G141" i="31"/>
  <c r="G192" i="31"/>
  <c r="G201" i="31"/>
  <c r="G244" i="31"/>
  <c r="G160" i="31"/>
  <c r="G154" i="31"/>
  <c r="G151" i="31"/>
  <c r="G194" i="31"/>
  <c r="G209" i="31"/>
  <c r="G153" i="31"/>
  <c r="G191" i="31"/>
  <c r="G228" i="31"/>
  <c r="G143" i="31"/>
  <c r="G185" i="31"/>
  <c r="G211" i="31"/>
  <c r="G159" i="31"/>
  <c r="G223" i="31"/>
  <c r="G190" i="31"/>
  <c r="G149" i="31"/>
  <c r="G148" i="31"/>
  <c r="G161" i="31"/>
  <c r="G210" i="31"/>
  <c r="G146" i="31"/>
  <c r="G258" i="31"/>
  <c r="G241" i="31"/>
  <c r="G165" i="31"/>
  <c r="G246" i="31"/>
  <c r="G179" i="31"/>
  <c r="G168" i="31"/>
  <c r="G234" i="31"/>
  <c r="G178" i="31"/>
  <c r="G206" i="31"/>
  <c r="G254" i="31"/>
  <c r="G245" i="31"/>
  <c r="G256" i="31"/>
  <c r="G195" i="31"/>
  <c r="G184" i="31"/>
  <c r="G230" i="31"/>
  <c r="G157" i="31"/>
  <c r="G232" i="31"/>
  <c r="G227" i="31"/>
  <c r="G249" i="31"/>
  <c r="G253" i="31"/>
  <c r="G233" i="31"/>
  <c r="G243" i="31"/>
  <c r="G250" i="31"/>
  <c r="G208" i="31"/>
  <c r="G202" i="31"/>
  <c r="G166" i="31"/>
  <c r="G174" i="31"/>
  <c r="G229" i="31"/>
  <c r="G145" i="31"/>
  <c r="G215" i="31"/>
  <c r="G238" i="31"/>
  <c r="G214" i="31"/>
  <c r="G197" i="31"/>
  <c r="G226" i="31"/>
  <c r="G155" i="31"/>
  <c r="G255" i="31"/>
  <c r="G199" i="31"/>
  <c r="G142" i="31"/>
  <c r="G147" i="31"/>
  <c r="G204" i="31"/>
  <c r="G213" i="31"/>
  <c r="G218" i="31"/>
  <c r="G235" i="31"/>
  <c r="G162" i="31"/>
  <c r="G144" i="31"/>
  <c r="G175" i="31"/>
  <c r="G196" i="31"/>
  <c r="G252" i="31"/>
  <c r="G186" i="31"/>
  <c r="G207" i="31"/>
  <c r="G239" i="31"/>
  <c r="G242" i="31"/>
  <c r="G158" i="31"/>
  <c r="G225" i="31"/>
  <c r="G180" i="31"/>
  <c r="G156" i="31"/>
  <c r="G181" i="31"/>
  <c r="G222" i="31"/>
  <c r="G221" i="31"/>
  <c r="G251" i="31"/>
  <c r="G259" i="31"/>
  <c r="G167" i="31"/>
  <c r="G247" i="31"/>
  <c r="G150" i="31"/>
  <c r="G257" i="31"/>
  <c r="G231" i="31"/>
  <c r="G217" i="31"/>
  <c r="G171" i="31"/>
  <c r="G203" i="31"/>
  <c r="G170" i="31"/>
  <c r="G163" i="31"/>
  <c r="G219" i="31"/>
  <c r="E29" i="25" l="1"/>
  <c r="M39" i="31"/>
  <c r="E212" i="31"/>
  <c r="E30" i="25"/>
  <c r="M40" i="31"/>
  <c r="E224" i="31"/>
  <c r="E31" i="25"/>
  <c r="M41" i="31"/>
  <c r="E236" i="31"/>
  <c r="M42" i="31"/>
  <c r="E32" i="25"/>
  <c r="E248" i="31"/>
  <c r="E23" i="25"/>
  <c r="M33" i="31"/>
  <c r="E140" i="31"/>
  <c r="M36" i="31"/>
  <c r="E26" i="25"/>
  <c r="E176" i="31"/>
  <c r="M37" i="31"/>
  <c r="E27" i="25"/>
  <c r="E188" i="31"/>
  <c r="E28" i="25"/>
  <c r="M38" i="31"/>
  <c r="E200" i="31"/>
  <c r="E24" i="25"/>
  <c r="M34" i="31"/>
  <c r="E152" i="31"/>
  <c r="E25" i="25"/>
  <c r="M35" i="31"/>
  <c r="E164" i="31"/>
  <c r="G24" i="25" l="1"/>
  <c r="G152" i="31"/>
  <c r="Q38" i="31"/>
  <c r="P38" i="31"/>
  <c r="Q37" i="31"/>
  <c r="P37" i="31"/>
  <c r="Q36" i="31"/>
  <c r="P36" i="31"/>
  <c r="G248" i="31"/>
  <c r="G32" i="25"/>
  <c r="Q41" i="31"/>
  <c r="P41" i="31"/>
  <c r="G25" i="25"/>
  <c r="G164" i="31"/>
  <c r="Q34" i="31"/>
  <c r="P34" i="31"/>
  <c r="G23" i="25"/>
  <c r="G140" i="31"/>
  <c r="G212" i="31"/>
  <c r="G29" i="25"/>
  <c r="Q35" i="31"/>
  <c r="P35" i="31"/>
  <c r="G27" i="25"/>
  <c r="G188" i="31"/>
  <c r="G26" i="25"/>
  <c r="G176" i="31"/>
  <c r="Q33" i="31"/>
  <c r="P33" i="31"/>
  <c r="Q42" i="31"/>
  <c r="P42" i="31"/>
  <c r="G30" i="25"/>
  <c r="G224" i="31"/>
  <c r="Q39" i="31"/>
  <c r="P39" i="31"/>
  <c r="G28" i="25"/>
  <c r="G200" i="31"/>
  <c r="G31" i="25"/>
  <c r="G236" i="31"/>
  <c r="Q40" i="31"/>
  <c r="P40" i="31"/>
  <c r="K88" i="31" l="1"/>
  <c r="D88" i="31"/>
  <c r="F13" i="31"/>
  <c r="K25" i="31"/>
  <c r="D25" i="31"/>
  <c r="K83" i="31"/>
  <c r="D83" i="31"/>
  <c r="K23" i="31"/>
  <c r="D23" i="31"/>
  <c r="K64" i="31"/>
  <c r="D64" i="31"/>
  <c r="K127" i="31"/>
  <c r="D127" i="31"/>
  <c r="K52" i="31"/>
  <c r="D52" i="31"/>
  <c r="K105" i="31"/>
  <c r="D105" i="31"/>
  <c r="K31" i="31"/>
  <c r="F19" i="31"/>
  <c r="D31" i="31"/>
  <c r="K79" i="31"/>
  <c r="D79" i="31"/>
  <c r="K109" i="31"/>
  <c r="D109" i="31"/>
  <c r="K136" i="31"/>
  <c r="D136" i="31"/>
  <c r="F16" i="31"/>
  <c r="K28" i="31"/>
  <c r="D28" i="31"/>
  <c r="K45" i="31"/>
  <c r="D45" i="31"/>
  <c r="K62" i="31"/>
  <c r="D62" i="31"/>
  <c r="K71" i="31"/>
  <c r="D71" i="31"/>
  <c r="K87" i="31"/>
  <c r="D87" i="31"/>
  <c r="K120" i="31"/>
  <c r="D120" i="31"/>
  <c r="F15" i="31"/>
  <c r="K27" i="31"/>
  <c r="D27" i="31"/>
  <c r="K44" i="31"/>
  <c r="F7" i="31"/>
  <c r="O25" i="31"/>
  <c r="D44" i="31"/>
  <c r="K55" i="31"/>
  <c r="D55" i="31"/>
  <c r="K86" i="31"/>
  <c r="D86" i="31"/>
  <c r="K97" i="31"/>
  <c r="D97" i="31"/>
  <c r="K108" i="31"/>
  <c r="D108" i="31"/>
  <c r="K132" i="31"/>
  <c r="D132" i="31"/>
  <c r="F18" i="31"/>
  <c r="K30" i="31"/>
  <c r="D30" i="31"/>
  <c r="K42" i="31"/>
  <c r="D42" i="31"/>
  <c r="K59" i="31"/>
  <c r="D59" i="31"/>
  <c r="K77" i="31"/>
  <c r="D77" i="31"/>
  <c r="K91" i="31"/>
  <c r="D91" i="31"/>
  <c r="K116" i="31"/>
  <c r="O31" i="31"/>
  <c r="D116" i="31"/>
  <c r="K118" i="31"/>
  <c r="D118" i="31"/>
  <c r="K137" i="31"/>
  <c r="D137" i="31"/>
  <c r="K112" i="31"/>
  <c r="D112" i="31"/>
  <c r="K126" i="31"/>
  <c r="D126" i="31"/>
  <c r="K61" i="31"/>
  <c r="D61" i="31"/>
  <c r="K106" i="31"/>
  <c r="D106" i="31"/>
  <c r="K58" i="31"/>
  <c r="D58" i="31"/>
  <c r="K102" i="31"/>
  <c r="D102" i="31"/>
  <c r="K41" i="31"/>
  <c r="D41" i="31"/>
  <c r="K81" i="31"/>
  <c r="D81" i="31"/>
  <c r="K104" i="31"/>
  <c r="O30" i="31"/>
  <c r="D104" i="31"/>
  <c r="K38" i="31"/>
  <c r="D38" i="31"/>
  <c r="K89" i="31"/>
  <c r="D89" i="31"/>
  <c r="K133" i="31"/>
  <c r="D133" i="31"/>
  <c r="K138" i="31"/>
  <c r="D138" i="31"/>
  <c r="K47" i="31"/>
  <c r="D47" i="31"/>
  <c r="K66" i="31"/>
  <c r="D66" i="31"/>
  <c r="K21" i="31"/>
  <c r="D21" i="31"/>
  <c r="K35" i="31"/>
  <c r="D35" i="31"/>
  <c r="K51" i="31"/>
  <c r="D51" i="31"/>
  <c r="K69" i="31"/>
  <c r="D69" i="31"/>
  <c r="O28" i="31"/>
  <c r="K80" i="31"/>
  <c r="D80" i="31"/>
  <c r="K95" i="31"/>
  <c r="D95" i="31"/>
  <c r="K115" i="31"/>
  <c r="D115" i="31"/>
  <c r="K50" i="31"/>
  <c r="D50" i="31"/>
  <c r="K65" i="31"/>
  <c r="D65" i="31"/>
  <c r="K78" i="31"/>
  <c r="D78" i="31"/>
  <c r="K94" i="31"/>
  <c r="D94" i="31"/>
  <c r="K107" i="31"/>
  <c r="D107" i="31"/>
  <c r="K34" i="31"/>
  <c r="D34" i="31"/>
  <c r="K46" i="31"/>
  <c r="D46" i="31"/>
  <c r="O26" i="31"/>
  <c r="K56" i="31"/>
  <c r="D56" i="31"/>
  <c r="K72" i="31"/>
  <c r="D72" i="31"/>
  <c r="K90" i="31"/>
  <c r="D90" i="31"/>
  <c r="K101" i="31"/>
  <c r="D101" i="31"/>
  <c r="K111" i="31"/>
  <c r="D111" i="31"/>
  <c r="K32" i="31"/>
  <c r="D12" i="31"/>
  <c r="G12" i="31" s="1"/>
  <c r="O24" i="31"/>
  <c r="D32" i="31"/>
  <c r="K43" i="31"/>
  <c r="D43" i="31"/>
  <c r="K63" i="31"/>
  <c r="D63" i="31"/>
  <c r="K82" i="31"/>
  <c r="D82" i="31"/>
  <c r="K96" i="31"/>
  <c r="D96" i="31"/>
  <c r="K124" i="31"/>
  <c r="D124" i="31"/>
  <c r="K121" i="31"/>
  <c r="D121" i="31"/>
  <c r="K139" i="31"/>
  <c r="D139" i="31"/>
  <c r="K114" i="31"/>
  <c r="D114" i="31"/>
  <c r="K129" i="31"/>
  <c r="D129" i="31"/>
  <c r="F17" i="31"/>
  <c r="K29" i="31"/>
  <c r="D29" i="31"/>
  <c r="K76" i="31"/>
  <c r="D76" i="31"/>
  <c r="K130" i="31"/>
  <c r="D130" i="31"/>
  <c r="K39" i="31"/>
  <c r="D39" i="31"/>
  <c r="K68" i="31"/>
  <c r="O27" i="31"/>
  <c r="D68" i="31"/>
  <c r="K113" i="31"/>
  <c r="D113" i="31"/>
  <c r="K53" i="31"/>
  <c r="D53" i="31"/>
  <c r="K93" i="31"/>
  <c r="D93" i="31"/>
  <c r="F14" i="31"/>
  <c r="K26" i="31"/>
  <c r="D26" i="31"/>
  <c r="K74" i="31"/>
  <c r="D74" i="31"/>
  <c r="K131" i="31"/>
  <c r="D131" i="31"/>
  <c r="K123" i="31"/>
  <c r="D123" i="31"/>
  <c r="K24" i="31"/>
  <c r="D24" i="31"/>
  <c r="K40" i="31"/>
  <c r="D40" i="31"/>
  <c r="K57" i="31"/>
  <c r="D57" i="31"/>
  <c r="K73" i="31"/>
  <c r="D73" i="31"/>
  <c r="K84" i="31"/>
  <c r="D84" i="31"/>
  <c r="K100" i="31"/>
  <c r="D100" i="31"/>
  <c r="K122" i="31"/>
  <c r="D122" i="31"/>
  <c r="K20" i="31"/>
  <c r="O23" i="31"/>
  <c r="F10" i="31"/>
  <c r="D20" i="31"/>
  <c r="K36" i="31"/>
  <c r="D36" i="31"/>
  <c r="K54" i="31"/>
  <c r="D54" i="31"/>
  <c r="K67" i="31"/>
  <c r="D67" i="31"/>
  <c r="K98" i="31"/>
  <c r="D98" i="31"/>
  <c r="K110" i="31"/>
  <c r="D110" i="31"/>
  <c r="K135" i="31"/>
  <c r="D135" i="31"/>
  <c r="K37" i="31"/>
  <c r="D37" i="31"/>
  <c r="K49" i="31"/>
  <c r="D49" i="31"/>
  <c r="K60" i="31"/>
  <c r="D60" i="31"/>
  <c r="K75" i="31"/>
  <c r="D75" i="31"/>
  <c r="O29" i="31"/>
  <c r="K92" i="31"/>
  <c r="D92" i="31"/>
  <c r="K103" i="31"/>
  <c r="D103" i="31"/>
  <c r="K117" i="31"/>
  <c r="D117" i="31"/>
  <c r="K22" i="31"/>
  <c r="D22" i="31"/>
  <c r="K33" i="31"/>
  <c r="D33" i="31"/>
  <c r="K48" i="31"/>
  <c r="D48" i="31"/>
  <c r="K70" i="31"/>
  <c r="D70" i="31"/>
  <c r="K85" i="31"/>
  <c r="D85" i="31"/>
  <c r="K99" i="31"/>
  <c r="D99" i="31"/>
  <c r="O32" i="31"/>
  <c r="K128" i="31"/>
  <c r="D128" i="31"/>
  <c r="K125" i="31"/>
  <c r="D125" i="31"/>
  <c r="K119" i="31"/>
  <c r="D119" i="31"/>
  <c r="K134" i="31"/>
  <c r="D134" i="31"/>
  <c r="N32" i="31" l="1"/>
  <c r="N29" i="31"/>
  <c r="K19" i="31"/>
  <c r="D19" i="31"/>
  <c r="D14" i="31"/>
  <c r="K14" i="31"/>
  <c r="N28" i="31"/>
  <c r="K13" i="31"/>
  <c r="O22" i="31"/>
  <c r="D13" i="31"/>
  <c r="N23" i="31"/>
  <c r="D10" i="31"/>
  <c r="K261" i="31"/>
  <c r="D16" i="31"/>
  <c r="K16" i="31"/>
  <c r="N26" i="31"/>
  <c r="D15" i="31"/>
  <c r="K15" i="31"/>
  <c r="K265" i="31"/>
  <c r="E33" i="25"/>
  <c r="M43" i="31"/>
  <c r="K262" i="31"/>
  <c r="K260" i="31"/>
  <c r="M7" i="31"/>
  <c r="K264" i="31"/>
  <c r="N27" i="31"/>
  <c r="D17" i="31"/>
  <c r="K17" i="31"/>
  <c r="N24" i="31"/>
  <c r="N30" i="31"/>
  <c r="N31" i="31"/>
  <c r="K263" i="31"/>
  <c r="K18" i="31"/>
  <c r="D18" i="31"/>
  <c r="N25" i="31"/>
  <c r="D7" i="31"/>
  <c r="C48" i="25" l="1"/>
  <c r="R32" i="31"/>
  <c r="R29" i="31"/>
  <c r="K6" i="31"/>
  <c r="R24" i="31"/>
  <c r="R23" i="31"/>
  <c r="R26" i="31"/>
  <c r="R27" i="31"/>
  <c r="K5" i="31"/>
  <c r="R25" i="31"/>
  <c r="B5" i="25"/>
  <c r="G9" i="25"/>
  <c r="N22" i="31"/>
  <c r="R22" i="31" s="1"/>
  <c r="R30" i="31"/>
  <c r="G33" i="25"/>
  <c r="R31" i="31"/>
  <c r="N43" i="31"/>
  <c r="C45" i="25"/>
  <c r="R28" i="31"/>
  <c r="B5" i="31" l="1"/>
  <c r="B5" i="47"/>
  <c r="B5" i="28"/>
  <c r="B4" i="31"/>
  <c r="E66" i="31" l="1"/>
  <c r="E86" i="31"/>
  <c r="G86" i="31" l="1"/>
  <c r="G66" i="31"/>
  <c r="E124" i="31"/>
  <c r="E67" i="31"/>
  <c r="E50" i="31"/>
  <c r="G50" i="31" l="1"/>
  <c r="G67" i="31"/>
  <c r="G124" i="31"/>
  <c r="E47" i="31"/>
  <c r="E33" i="31"/>
  <c r="E132" i="31"/>
  <c r="E53" i="31"/>
  <c r="E78" i="31"/>
  <c r="E101" i="31"/>
  <c r="E38" i="31"/>
  <c r="E57" i="31"/>
  <c r="E94" i="31"/>
  <c r="G53" i="31" l="1"/>
  <c r="E56" i="31"/>
  <c r="E80" i="31"/>
  <c r="G47" i="31"/>
  <c r="G57" i="31"/>
  <c r="G101" i="31"/>
  <c r="G38" i="31"/>
  <c r="G94" i="31"/>
  <c r="E104" i="31"/>
  <c r="E128" i="31"/>
  <c r="G78" i="31"/>
  <c r="G132" i="31"/>
  <c r="G33" i="31"/>
  <c r="E135" i="31"/>
  <c r="E130" i="31"/>
  <c r="E127" i="31"/>
  <c r="E98" i="31"/>
  <c r="E95" i="31"/>
  <c r="E111" i="31"/>
  <c r="E89" i="31"/>
  <c r="E41" i="31"/>
  <c r="E82" i="31"/>
  <c r="E96" i="31"/>
  <c r="E110" i="31"/>
  <c r="E62" i="31"/>
  <c r="E58" i="31"/>
  <c r="E84" i="31"/>
  <c r="E107" i="31"/>
  <c r="E108" i="31"/>
  <c r="E134" i="31"/>
  <c r="E40" i="31"/>
  <c r="E125" i="31"/>
  <c r="E139" i="31"/>
  <c r="E118" i="31"/>
  <c r="E119" i="31"/>
  <c r="E70" i="31"/>
  <c r="E72" i="31"/>
  <c r="E39" i="31"/>
  <c r="E114" i="31"/>
  <c r="E138" i="31"/>
  <c r="E131" i="31"/>
  <c r="E103" i="31"/>
  <c r="E76" i="31"/>
  <c r="E115" i="31"/>
  <c r="E113" i="31"/>
  <c r="E49" i="31"/>
  <c r="E117" i="31"/>
  <c r="E75" i="31"/>
  <c r="E46" i="31"/>
  <c r="E42" i="31"/>
  <c r="E37" i="31"/>
  <c r="E64" i="31"/>
  <c r="E126" i="31"/>
  <c r="E122" i="31"/>
  <c r="E43" i="31"/>
  <c r="E48" i="31"/>
  <c r="E90" i="31"/>
  <c r="E74" i="31"/>
  <c r="E133" i="31"/>
  <c r="E88" i="31"/>
  <c r="E120" i="31"/>
  <c r="E34" i="31"/>
  <c r="E54" i="31"/>
  <c r="E36" i="31"/>
  <c r="E87" i="31"/>
  <c r="E93" i="31"/>
  <c r="E121" i="31"/>
  <c r="E83" i="31"/>
  <c r="E100" i="31"/>
  <c r="E85" i="31"/>
  <c r="E65" i="31"/>
  <c r="E51" i="31"/>
  <c r="E61" i="31"/>
  <c r="E109" i="31"/>
  <c r="E35" i="31"/>
  <c r="E99" i="31"/>
  <c r="E69" i="31"/>
  <c r="E73" i="31"/>
  <c r="E137" i="31"/>
  <c r="E52" i="31"/>
  <c r="E60" i="31"/>
  <c r="E45" i="31"/>
  <c r="E112" i="31"/>
  <c r="E136" i="31"/>
  <c r="E91" i="31"/>
  <c r="E71" i="31"/>
  <c r="E55" i="31"/>
  <c r="E79" i="31"/>
  <c r="E97" i="31"/>
  <c r="E106" i="31"/>
  <c r="E63" i="31"/>
  <c r="E102" i="31"/>
  <c r="E123" i="31"/>
  <c r="E21" i="31"/>
  <c r="E22" i="31"/>
  <c r="E24" i="31"/>
  <c r="E23" i="31"/>
  <c r="C16" i="31" l="1"/>
  <c r="E16" i="31" s="1"/>
  <c r="G16" i="31" s="1"/>
  <c r="E28" i="31"/>
  <c r="G73" i="31"/>
  <c r="G65" i="31"/>
  <c r="G34" i="31"/>
  <c r="G37" i="31"/>
  <c r="G138" i="31"/>
  <c r="C14" i="31"/>
  <c r="E14" i="31" s="1"/>
  <c r="G14" i="31" s="1"/>
  <c r="E26" i="31"/>
  <c r="C13" i="31"/>
  <c r="E25" i="31"/>
  <c r="G102" i="31"/>
  <c r="G63" i="31"/>
  <c r="G97" i="31"/>
  <c r="G55" i="31"/>
  <c r="G91" i="31"/>
  <c r="G137" i="31"/>
  <c r="G100" i="31"/>
  <c r="G93" i="31"/>
  <c r="G36" i="31"/>
  <c r="G88" i="31"/>
  <c r="G74" i="31"/>
  <c r="G122" i="31"/>
  <c r="G64" i="31"/>
  <c r="G113" i="31"/>
  <c r="G131" i="31"/>
  <c r="G39" i="31"/>
  <c r="G125" i="31"/>
  <c r="G134" i="31"/>
  <c r="G107" i="31"/>
  <c r="G96" i="31"/>
  <c r="G80" i="31"/>
  <c r="C19" i="31"/>
  <c r="E19" i="31" s="1"/>
  <c r="G19" i="31" s="1"/>
  <c r="E31" i="31"/>
  <c r="G52" i="31"/>
  <c r="G48" i="31"/>
  <c r="G117" i="31"/>
  <c r="G118" i="31"/>
  <c r="G62" i="31"/>
  <c r="G41" i="31"/>
  <c r="G135" i="31"/>
  <c r="G23" i="31"/>
  <c r="G106" i="31"/>
  <c r="G79" i="31"/>
  <c r="G112" i="31"/>
  <c r="G60" i="31"/>
  <c r="G69" i="31"/>
  <c r="G35" i="31"/>
  <c r="G61" i="31"/>
  <c r="G51" i="31"/>
  <c r="G85" i="31"/>
  <c r="G121" i="31"/>
  <c r="G87" i="31"/>
  <c r="G133" i="31"/>
  <c r="G42" i="31"/>
  <c r="G75" i="31"/>
  <c r="G49" i="31"/>
  <c r="G70" i="31"/>
  <c r="G40" i="31"/>
  <c r="G58" i="31"/>
  <c r="G82" i="31"/>
  <c r="G89" i="31"/>
  <c r="G98" i="31"/>
  <c r="G130" i="31"/>
  <c r="G104" i="31"/>
  <c r="C15" i="31"/>
  <c r="E15" i="31" s="1"/>
  <c r="G15" i="31" s="1"/>
  <c r="E27" i="31"/>
  <c r="G136" i="31"/>
  <c r="G109" i="31"/>
  <c r="G83" i="31"/>
  <c r="G46" i="31"/>
  <c r="G103" i="31"/>
  <c r="G72" i="31"/>
  <c r="G111" i="31"/>
  <c r="G127" i="31"/>
  <c r="G128" i="31"/>
  <c r="G22" i="31"/>
  <c r="G24" i="31"/>
  <c r="C18" i="31"/>
  <c r="E18" i="31" s="1"/>
  <c r="G18" i="31" s="1"/>
  <c r="E30" i="31"/>
  <c r="G21" i="31"/>
  <c r="C17" i="31"/>
  <c r="E17" i="31" s="1"/>
  <c r="G17" i="31" s="1"/>
  <c r="E29" i="31"/>
  <c r="G123" i="31"/>
  <c r="G71" i="31"/>
  <c r="G45" i="31"/>
  <c r="G99" i="31"/>
  <c r="G54" i="31"/>
  <c r="G120" i="31"/>
  <c r="G90" i="31"/>
  <c r="G43" i="31"/>
  <c r="G126" i="31"/>
  <c r="G115" i="31"/>
  <c r="G76" i="31"/>
  <c r="G114" i="31"/>
  <c r="G119" i="31"/>
  <c r="G139" i="31"/>
  <c r="G108" i="31"/>
  <c r="G84" i="31"/>
  <c r="G110" i="31"/>
  <c r="G95" i="31"/>
  <c r="G56" i="31"/>
  <c r="E77" i="31"/>
  <c r="E105" i="31" l="1"/>
  <c r="E20" i="25"/>
  <c r="M30" i="31"/>
  <c r="E81" i="31"/>
  <c r="M28" i="31"/>
  <c r="E18" i="25"/>
  <c r="E129" i="31"/>
  <c r="M32" i="31"/>
  <c r="E22" i="25"/>
  <c r="C7" i="31"/>
  <c r="E15" i="25"/>
  <c r="M25" i="31"/>
  <c r="E44" i="31"/>
  <c r="M24" i="31"/>
  <c r="E14" i="25"/>
  <c r="E32" i="31"/>
  <c r="G77" i="31"/>
  <c r="G29" i="31"/>
  <c r="G30" i="31"/>
  <c r="G26" i="31"/>
  <c r="E13" i="25"/>
  <c r="C10" i="31"/>
  <c r="M23" i="31"/>
  <c r="E20" i="31"/>
  <c r="E17" i="25"/>
  <c r="M27" i="31"/>
  <c r="E68" i="31"/>
  <c r="E59" i="31"/>
  <c r="M26" i="31"/>
  <c r="G27" i="31"/>
  <c r="G25" i="31"/>
  <c r="G28" i="31"/>
  <c r="M31" i="31"/>
  <c r="E21" i="25"/>
  <c r="E116" i="31"/>
  <c r="G31" i="31"/>
  <c r="E19" i="25"/>
  <c r="M29" i="31"/>
  <c r="E92" i="31"/>
  <c r="E16" i="25"/>
  <c r="M22" i="31"/>
  <c r="E13" i="31"/>
  <c r="E12" i="25"/>
  <c r="Q27" i="31" l="1"/>
  <c r="P27" i="31"/>
  <c r="G14" i="25"/>
  <c r="G32" i="31"/>
  <c r="G21" i="25"/>
  <c r="G116" i="31"/>
  <c r="Q26" i="31"/>
  <c r="P26" i="31"/>
  <c r="G129" i="31"/>
  <c r="G22" i="25"/>
  <c r="Q30" i="31"/>
  <c r="P30" i="31"/>
  <c r="Q22" i="31"/>
  <c r="P22" i="31"/>
  <c r="E46" i="25"/>
  <c r="G10" i="31"/>
  <c r="G46" i="25" s="1"/>
  <c r="Q32" i="31"/>
  <c r="P32" i="31"/>
  <c r="G81" i="31"/>
  <c r="G18" i="25"/>
  <c r="G19" i="25"/>
  <c r="G92" i="31"/>
  <c r="G59" i="31"/>
  <c r="G16" i="25"/>
  <c r="G13" i="25"/>
  <c r="E10" i="31"/>
  <c r="G20" i="31"/>
  <c r="Q24" i="31"/>
  <c r="P24" i="31"/>
  <c r="E49" i="25"/>
  <c r="G7" i="31"/>
  <c r="G49" i="25" s="1"/>
  <c r="Q25" i="31"/>
  <c r="P25" i="31"/>
  <c r="G12" i="25"/>
  <c r="G13" i="31"/>
  <c r="I12" i="47" s="1" a="1"/>
  <c r="Q29" i="31"/>
  <c r="P29" i="31"/>
  <c r="Q31" i="31"/>
  <c r="P31" i="31"/>
  <c r="G17" i="25"/>
  <c r="G68" i="31"/>
  <c r="Q23" i="31"/>
  <c r="P23" i="31"/>
  <c r="G15" i="25"/>
  <c r="E7" i="31"/>
  <c r="G44" i="31"/>
  <c r="Q28" i="31"/>
  <c r="P28" i="31"/>
  <c r="G105" i="31"/>
  <c r="G20" i="25"/>
  <c r="I63" i="25" l="1"/>
  <c r="J12" i="47"/>
  <c r="I12" i="47"/>
  <c r="M12" i="47"/>
  <c r="N12" i="47"/>
  <c r="L12" i="47"/>
  <c r="K12" i="47"/>
  <c r="O12" i="47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<sst xmlns="http://schemas.openxmlformats.org/spreadsheetml/2006/main" count="793" uniqueCount="186">
  <si>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</si>
  <si>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</si>
  <si>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</si>
  <si>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</si>
  <si>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</si>
  <si>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</si>
  <si>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</si>
  <si>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</si>
  <si>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</si>
  <si>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</si>
  <si>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</si>
  <si>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</si>
  <si>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</si>
  <si>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</si>
  <si>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</si>
  <si>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</si>
  <si>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</si>
  <si>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</si>
  <si>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</si>
  <si>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</si>
  <si>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</si>
  <si>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</si>
  <si>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</si>
  <si>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</si>
  <si>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</si>
  <si>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</si>
  <si>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</si>
  <si>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</si>
  <si>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</si>
  <si>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</si>
  <si>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</si>
  <si>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</si>
  <si>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</si>
  <si>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</si>
  <si>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</si>
  <si>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</si>
  <si>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</si>
  <si>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</si>
  <si>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</si>
  <si>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</si>
  <si>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</si>
  <si>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</si>
  <si>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</si>
  <si>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</si>
  <si>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</si>
  <si>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</si>
  <si>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</si>
  <si>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</si>
  <si>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</si>
  <si>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</si>
  <si>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</si>
  <si>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</si>
  <si>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</si>
  <si>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</si>
  <si>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</si>
  <si>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</si>
  <si>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</si>
  <si>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</si>
  <si>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</si>
  <si>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</si>
  <si>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</si>
  <si>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</si>
  <si>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</si>
  <si>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</si>
  <si>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</si>
  <si>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</si>
  <si>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</si>
  <si>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</si>
  <si>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</si>
  <si>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</si>
  <si>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</si>
  <si>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</si>
  <si>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</si>
  <si>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</si>
  <si>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</si>
  <si>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</si>
  <si>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</si>
  <si>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</si>
  <si>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</si>
  <si>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</si>
  <si>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</si>
  <si>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</si>
  <si>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</si>
  <si>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</si>
  <si>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</si>
  <si>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</si>
  <si>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&lt;---- Calculated Monthly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</si>
  <si>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</si>
  <si>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</si>
  <si>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</si>
  <si>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</si>
  <si>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</si>
  <si>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</si>
  <si>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CCCT Resource Costs - 2017 Integrated Resource Plan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</si>
  <si>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</si>
  <si>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</si>
  <si>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</si>
  <si>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</si>
  <si>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</si>
  <si>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</si>
  <si>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</si>
  <si>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</si>
  <si>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</si>
  <si>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</si>
  <si>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</si>
  <si>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</si>
  <si>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</si>
  <si>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</si>
  <si>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</si>
  <si>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Table 12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</si>
  <si>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</si>
  <si>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</si>
  <si>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</si>
  <si>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</si>
  <si>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</si>
  <si>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</si>
  <si>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</si>
  <si>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</si>
  <si>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</si>
  <si>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</si>
  <si>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</si>
  <si>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</si>
  <si>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</si>
  <si>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</si>
  <si>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</si>
  <si>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Payment Factor</t>
  </si>
  <si>
    <t>Total Capital Cost</t>
  </si>
  <si>
    <t>22% ITC assumption</t>
  </si>
  <si>
    <t>10% ITC assumption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</si>
  <si>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</si>
  <si>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</si>
  <si>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</si>
  <si>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</si>
  <si>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</si>
  <si>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</si>
  <si>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</si>
  <si>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</si>
  <si>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</si>
  <si>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</si>
  <si>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</si>
  <si>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</si>
  <si>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</si>
  <si>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</si>
  <si>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</si>
  <si>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</si>
  <si>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</si>
  <si>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</si>
  <si>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</si>
  <si>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</si>
  <si>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</si>
  <si>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</si>
  <si>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15 Year starting 2020</t>
  </si>
  <si>
    <t>15 Year Starting 2018</t>
  </si>
  <si>
    <t>15 year-2018-2032</t>
  </si>
  <si>
    <t>15 year-2020-2034</t>
  </si>
  <si>
    <t>Avoided Cost Resource</t>
  </si>
  <si>
    <t>Utah Sch 37 Thermal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</si>
  <si>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</si>
  <si>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</si>
  <si>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</si>
  <si>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</si>
  <si>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</si>
  <si>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</si>
  <si>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</si>
  <si>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</si>
  <si>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</si>
  <si>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</si>
  <si>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</si>
  <si>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</si>
  <si>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</si>
  <si>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</si>
  <si>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</si>
  <si>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</si>
  <si>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</si>
  <si>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Table 2</t>
  </si>
  <si>
    <t>2017 Inflation rate</t>
  </si>
  <si>
    <t>Payment Factor Corresponding to 10% ITC is 7.350%</t>
  </si>
  <si>
    <t>SCCT Statistics</t>
  </si>
  <si>
    <t>SCCT Resource Costs - 2017 Integrated Resource Plan</t>
  </si>
  <si>
    <t>2017 IRP Geothermal PPA West Side Resource</t>
  </si>
  <si>
    <t>2017 IRP Yakima Solar Resource</t>
  </si>
  <si>
    <t>2017 IRP Utah Solar Resource</t>
  </si>
  <si>
    <t>2017 IRP Wyoming DJ Wind Resource</t>
  </si>
  <si>
    <t>2017 IRP Wyoming Wind Resource</t>
  </si>
  <si>
    <t>Plant Costs  - 2017 IRP - Table 6.1 &amp; 6.2</t>
  </si>
  <si>
    <t>2017 IRP ID Wind Resource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</si>
</sst>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</numFmts>
  <fonts count="35"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2" tint="-0.249977111117893"/>
      <name val="Arial"/>
      <family val="2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9">
    <xf numFmtId="172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>
      <protection locked="0"/>
    </xf>
    <xf numFmtId="41" fontId="3" fillId="0" borderId="0"/>
    <xf numFmtId="172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/>
    <xf numFmtId="167" fontId="1" fillId="0" borderId="0"/>
    <xf numFmtId="41" fontId="3" fillId="0" borderId="0"/>
    <xf numFmtId="172" fontId="3" fillId="0" borderId="0"/>
    <xf numFmtId="172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3" fillId="0" borderId="0" applyFont="0" applyFill="0" applyBorder="0" applyProtection="0">
      <alignment horizontal="right"/>
    </xf>
    <xf numFmtId="177" fontId="14" fillId="0" borderId="0" applyNumberFormat="0" applyFill="0" applyBorder="0" applyAlignment="0" applyProtection="0"/>
    <xf numFmtId="0" fontId="12" fillId="0" borderId="21" applyNumberFormat="0" applyBorder="0" applyAlignment="0"/>
    <xf numFmtId="12" fontId="24" fillId="7" borderId="20">
      <alignment horizontal="left"/>
    </xf>
    <xf numFmtId="37" fontId="12" fillId="8" borderId="0" applyNumberFormat="0" applyBorder="0" applyAlignment="0" applyProtection="0"/>
    <xf numFmtId="37" fontId="12" fillId="0" borderId="0"/>
    <xf numFmtId="3" fontId="20" fillId="9" borderId="22" applyProtection="0"/>
    <xf numFmtId="172" fontId="1" fillId="0" borderId="0"/>
    <xf numFmtId="9" fontId="1" fillId="0" borderId="0" applyFont="0" applyFill="0" applyBorder="0" applyAlignment="0" applyProtection="0"/>
    <xf numFmtId="172" fontId="3" fillId="0" borderId="0"/>
    <xf numFmtId="0" fontId="1" fillId="0" borderId="0"/>
    <xf numFmtId="172" fontId="1" fillId="0" borderId="0"/>
    <xf numFmtId="0" fontId="29" fillId="0" borderId="0" applyNumberFormat="0" applyFill="0" applyBorder="0" applyAlignment="0" applyProtection="0">
      <alignment vertical="top"/>
      <protection locked="0"/>
    </xf>
  </cellStyleXfs>
  <cellXfs count="337">
    <xf numFmtId="172" fontId="0" fillId="0" borderId="0" xfId="0"/>
    <xf numFmtId="172" fontId="4" fillId="0" borderId="0" xfId="0" applyFont="1" applyFill="1" applyAlignment="1">
      <alignment horizontal="centerContinuous"/>
    </xf>
    <xf numFmtId="172" fontId="6" fillId="0" borderId="0" xfId="0" quotePrefix="1" applyFont="1" applyFill="1" applyBorder="1" applyAlignment="1">
      <alignment horizontal="center"/>
    </xf>
    <xf numFmtId="172" fontId="7" fillId="0" borderId="0" xfId="0" applyFont="1" applyFill="1" applyAlignment="1">
      <alignment horizontal="centerContinuous"/>
    </xf>
    <xf numFmtId="172" fontId="3" fillId="0" borderId="0" xfId="0" applyFont="1" applyFill="1"/>
    <xf numFmtId="172" fontId="5" fillId="0" borderId="0" xfId="0" applyFont="1" applyFill="1" applyAlignment="1">
      <alignment horizontal="centerContinuous"/>
    </xf>
    <xf numFmtId="172" fontId="3" fillId="0" borderId="0" xfId="0" applyFont="1" applyFill="1" applyBorder="1"/>
    <xf numFmtId="172" fontId="3" fillId="0" borderId="0" xfId="0" applyFont="1" applyFill="1" applyAlignment="1">
      <alignment horizontal="center"/>
    </xf>
    <xf numFmtId="8" fontId="3" fillId="0" borderId="0" xfId="0" applyNumberFormat="1" applyFont="1" applyFill="1"/>
    <xf numFmtId="8" fontId="3" fillId="0" borderId="2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>
      <alignment horizontal="center"/>
    </xf>
    <xf numFmtId="172" fontId="3" fillId="0" borderId="0" xfId="0" quotePrefix="1" applyFont="1" applyFill="1"/>
    <xf numFmtId="172" fontId="3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center"/>
    </xf>
    <xf numFmtId="8" fontId="3" fillId="0" borderId="8" xfId="0" applyNumberFormat="1" applyFont="1" applyFill="1" applyBorder="1" applyAlignment="1">
      <alignment horizontal="center"/>
    </xf>
    <xf numFmtId="8" fontId="3" fillId="0" borderId="11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172" fontId="2" fillId="0" borderId="0" xfId="0" applyFont="1" applyFill="1" applyAlignment="1">
      <alignment horizontal="right"/>
    </xf>
    <xf numFmtId="172" fontId="2" fillId="0" borderId="5" xfId="0" applyFont="1" applyFill="1" applyBorder="1" applyAlignment="1">
      <alignment horizontal="center"/>
    </xf>
    <xf numFmtId="172" fontId="2" fillId="0" borderId="5" xfId="0" applyFont="1" applyFill="1" applyBorder="1" applyAlignment="1">
      <alignment horizontal="center" wrapText="1"/>
    </xf>
    <xf numFmtId="172" fontId="2" fillId="0" borderId="5" xfId="0" applyFont="1" applyFill="1" applyBorder="1" applyAlignment="1">
      <alignment horizontal="centerContinuous" wrapText="1"/>
    </xf>
    <xf numFmtId="172" fontId="7" fillId="0" borderId="6" xfId="0" applyFont="1" applyFill="1" applyBorder="1" applyAlignment="1">
      <alignment horizontal="centerContinuous"/>
    </xf>
    <xf numFmtId="172" fontId="10" fillId="0" borderId="6" xfId="0" quotePrefix="1" applyFont="1" applyFill="1" applyBorder="1" applyAlignment="1">
      <alignment horizontal="center" wrapText="1"/>
    </xf>
    <xf numFmtId="172" fontId="10" fillId="0" borderId="6" xfId="0" applyFont="1" applyFill="1" applyBorder="1" applyAlignment="1">
      <alignment horizontal="center" wrapText="1"/>
    </xf>
    <xf numFmtId="172" fontId="2" fillId="0" borderId="0" xfId="0" applyFont="1" applyFill="1" applyAlignment="1">
      <alignment horizontal="centerContinuous"/>
    </xf>
    <xf numFmtId="172" fontId="2" fillId="0" borderId="5" xfId="0" applyFont="1" applyFill="1" applyBorder="1"/>
    <xf numFmtId="172" fontId="2" fillId="0" borderId="13" xfId="0" applyFont="1" applyFill="1" applyBorder="1" applyAlignment="1">
      <alignment horizontal="center"/>
    </xf>
    <xf numFmtId="172" fontId="2" fillId="0" borderId="6" xfId="0" applyFont="1" applyFill="1" applyBorder="1"/>
    <xf numFmtId="172" fontId="2" fillId="0" borderId="6" xfId="0" applyFont="1" applyFill="1" applyBorder="1" applyAlignment="1">
      <alignment horizontal="center"/>
    </xf>
    <xf numFmtId="8" fontId="1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2" fontId="2" fillId="0" borderId="9" xfId="0" applyFont="1" applyFill="1" applyBorder="1" applyAlignment="1">
      <alignment horizontal="centerContinuous"/>
    </xf>
    <xf numFmtId="172" fontId="5" fillId="0" borderId="7" xfId="0" applyFont="1" applyFill="1" applyBorder="1" applyAlignment="1">
      <alignment horizontal="centerContinuous"/>
    </xf>
    <xf numFmtId="172" fontId="12" fillId="2" borderId="0" xfId="0" applyFont="1" applyFill="1" applyAlignment="1">
      <alignment horizontal="centerContinuous"/>
    </xf>
    <xf numFmtId="172" fontId="14" fillId="2" borderId="0" xfId="0" applyFont="1" applyFill="1" applyBorder="1" applyAlignment="1">
      <alignment horizontal="centerContinuous"/>
    </xf>
    <xf numFmtId="171" fontId="12" fillId="2" borderId="0" xfId="1" applyNumberFormat="1" applyFont="1" applyFill="1" applyAlignment="1">
      <alignment horizontal="centerContinuous"/>
    </xf>
    <xf numFmtId="172" fontId="12" fillId="0" borderId="0" xfId="0" applyFont="1" applyFill="1" applyBorder="1"/>
    <xf numFmtId="172" fontId="14" fillId="0" borderId="0" xfId="0" applyFont="1" applyFill="1" applyBorder="1" applyAlignment="1">
      <alignment wrapText="1"/>
    </xf>
    <xf numFmtId="172" fontId="12" fillId="0" borderId="0" xfId="0" applyFont="1" applyFill="1" applyBorder="1" applyAlignment="1">
      <alignment horizontal="center"/>
    </xf>
    <xf numFmtId="168" fontId="12" fillId="0" borderId="0" xfId="0" applyNumberFormat="1" applyFont="1" applyFill="1" applyBorder="1"/>
    <xf numFmtId="172" fontId="2" fillId="0" borderId="7" xfId="0" applyFont="1" applyFill="1" applyBorder="1" applyAlignment="1">
      <alignment horizontal="center"/>
    </xf>
    <xf numFmtId="172" fontId="2" fillId="0" borderId="7" xfId="0" applyFont="1" applyFill="1" applyBorder="1" applyAlignment="1">
      <alignment horizontal="centerContinuous"/>
    </xf>
    <xf numFmtId="172" fontId="17" fillId="0" borderId="0" xfId="0" applyFont="1" applyFill="1"/>
    <xf numFmtId="167" fontId="17" fillId="0" borderId="0" xfId="8" applyNumberFormat="1" applyFont="1" applyFill="1"/>
    <xf numFmtId="43" fontId="17" fillId="0" borderId="0" xfId="2" applyNumberFormat="1" applyFont="1" applyFill="1"/>
    <xf numFmtId="164" fontId="17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41" fontId="17" fillId="0" borderId="0" xfId="0" applyNumberFormat="1" applyFont="1" applyFill="1"/>
    <xf numFmtId="8" fontId="17" fillId="0" borderId="0" xfId="2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39" fontId="3" fillId="0" borderId="0" xfId="0" applyNumberFormat="1" applyFont="1" applyFill="1" applyBorder="1" applyAlignment="1">
      <alignment horizontal="center"/>
    </xf>
    <xf numFmtId="172" fontId="2" fillId="0" borderId="0" xfId="0" applyFont="1" applyFill="1" applyBorder="1" applyAlignment="1">
      <alignment horizontal="center"/>
    </xf>
    <xf numFmtId="172" fontId="2" fillId="0" borderId="16" xfId="0" applyFont="1" applyFill="1" applyBorder="1" applyAlignment="1">
      <alignment horizontal="centerContinuous"/>
    </xf>
    <xf numFmtId="172" fontId="2" fillId="0" borderId="17" xfId="0" applyFont="1" applyFill="1" applyBorder="1" applyAlignment="1">
      <alignment horizontal="centerContinuous"/>
    </xf>
    <xf numFmtId="172" fontId="2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2" fillId="0" borderId="16" xfId="5" applyFont="1" applyFill="1" applyBorder="1" applyAlignment="1">
      <alignment horizontal="centerContinuous"/>
    </xf>
    <xf numFmtId="172" fontId="2" fillId="0" borderId="3" xfId="5" applyFont="1" applyFill="1" applyBorder="1" applyAlignment="1">
      <alignment horizontal="centerContinuous"/>
    </xf>
    <xf numFmtId="172" fontId="19" fillId="0" borderId="0" xfId="5" applyFont="1" applyFill="1" applyBorder="1"/>
    <xf numFmtId="8" fontId="3" fillId="0" borderId="0" xfId="0" quotePrefix="1" applyNumberFormat="1" applyFont="1" applyFill="1" applyBorder="1" applyAlignment="1">
      <alignment horizontal="center"/>
    </xf>
    <xf numFmtId="172" fontId="12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left" indent="1"/>
    </xf>
    <xf numFmtId="172" fontId="3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3" fillId="0" borderId="0" xfId="8" applyNumberFormat="1" applyFont="1" applyFill="1" applyAlignment="1">
      <alignment horizontal="center"/>
    </xf>
    <xf numFmtId="41" fontId="3" fillId="0" borderId="0" xfId="11"/>
    <xf numFmtId="41" fontId="3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1" fillId="0" borderId="0" xfId="10" applyNumberFormat="1" applyFont="1"/>
    <xf numFmtId="17" fontId="1" fillId="0" borderId="0" xfId="10" applyNumberFormat="1" applyFont="1"/>
    <xf numFmtId="174" fontId="1" fillId="5" borderId="0" xfId="10" applyNumberFormat="1" applyFont="1" applyFill="1"/>
    <xf numFmtId="170" fontId="1" fillId="0" borderId="0" xfId="2" applyNumberFormat="1" applyFont="1"/>
    <xf numFmtId="10" fontId="1" fillId="0" borderId="0" xfId="8" applyNumberFormat="1" applyFont="1"/>
    <xf numFmtId="172" fontId="1" fillId="0" borderId="5" xfId="10" applyNumberFormat="1" applyFont="1" applyBorder="1"/>
    <xf numFmtId="172" fontId="1" fillId="0" borderId="7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Continuous"/>
    </xf>
    <xf numFmtId="172" fontId="1" fillId="0" borderId="4" xfId="10" applyNumberFormat="1" applyFont="1" applyBorder="1" applyAlignment="1">
      <alignment horizontal="centerContinuous"/>
    </xf>
    <xf numFmtId="172" fontId="1" fillId="0" borderId="6" xfId="10" applyNumberFormat="1" applyFont="1" applyBorder="1"/>
    <xf numFmtId="172" fontId="1" fillId="0" borderId="4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"/>
    </xf>
    <xf numFmtId="172" fontId="1" fillId="0" borderId="6" xfId="10" applyNumberFormat="1" applyFont="1" applyBorder="1" applyAlignment="1">
      <alignment horizontal="center"/>
    </xf>
    <xf numFmtId="172" fontId="1" fillId="0" borderId="9" xfId="10" applyNumberFormat="1" applyFont="1" applyBorder="1" applyAlignment="1">
      <alignment horizontal="centerContinuous"/>
    </xf>
    <xf numFmtId="172" fontId="1" fillId="0" borderId="2" xfId="10" applyNumberFormat="1" applyFont="1" applyBorder="1"/>
    <xf numFmtId="41" fontId="1" fillId="0" borderId="8" xfId="10" applyNumberFormat="1" applyFont="1" applyBorder="1"/>
    <xf numFmtId="41" fontId="1" fillId="0" borderId="11" xfId="10" applyNumberFormat="1" applyFont="1" applyBorder="1"/>
    <xf numFmtId="168" fontId="1" fillId="0" borderId="8" xfId="10" applyNumberFormat="1" applyFont="1" applyBorder="1"/>
    <xf numFmtId="0" fontId="1" fillId="0" borderId="0" xfId="10" applyNumberFormat="1" applyFont="1"/>
    <xf numFmtId="17" fontId="1" fillId="0" borderId="5" xfId="10" applyNumberFormat="1" applyFont="1" applyBorder="1" applyAlignment="1">
      <alignment horizontal="center"/>
    </xf>
    <xf numFmtId="172" fontId="1" fillId="0" borderId="0" xfId="10" applyNumberFormat="1" applyFont="1" applyBorder="1"/>
    <xf numFmtId="168" fontId="1" fillId="0" borderId="11" xfId="10" applyNumberFormat="1" applyFont="1" applyBorder="1"/>
    <xf numFmtId="172" fontId="1" fillId="0" borderId="13" xfId="10" applyNumberFormat="1" applyFont="1" applyBorder="1"/>
    <xf numFmtId="17" fontId="1" fillId="0" borderId="13" xfId="10" applyNumberFormat="1" applyFont="1" applyBorder="1" applyAlignment="1">
      <alignment horizontal="center"/>
    </xf>
    <xf numFmtId="172" fontId="1" fillId="0" borderId="1" xfId="10" applyNumberFormat="1" applyFont="1" applyBorder="1"/>
    <xf numFmtId="41" fontId="1" fillId="0" borderId="12" xfId="10" applyNumberFormat="1" applyFont="1" applyBorder="1"/>
    <xf numFmtId="168" fontId="1" fillId="0" borderId="12" xfId="10" applyNumberFormat="1" applyFont="1" applyBorder="1"/>
    <xf numFmtId="17" fontId="1" fillId="0" borderId="6" xfId="10" applyNumberFormat="1" applyFont="1" applyBorder="1" applyAlignment="1">
      <alignment horizontal="center"/>
    </xf>
    <xf numFmtId="172" fontId="1" fillId="5" borderId="2" xfId="10" applyNumberFormat="1" applyFont="1" applyFill="1" applyBorder="1"/>
    <xf numFmtId="41" fontId="1" fillId="5" borderId="8" xfId="10" applyNumberFormat="1" applyFont="1" applyFill="1" applyBorder="1"/>
    <xf numFmtId="168" fontId="1" fillId="5" borderId="8" xfId="10" applyNumberFormat="1" applyFont="1" applyFill="1" applyBorder="1"/>
    <xf numFmtId="172" fontId="1" fillId="5" borderId="0" xfId="10" applyNumberFormat="1" applyFont="1" applyFill="1" applyBorder="1"/>
    <xf numFmtId="41" fontId="1" fillId="5" borderId="11" xfId="10" applyNumberFormat="1" applyFont="1" applyFill="1" applyBorder="1"/>
    <xf numFmtId="168" fontId="1" fillId="5" borderId="11" xfId="10" applyNumberFormat="1" applyFont="1" applyFill="1" applyBorder="1"/>
    <xf numFmtId="172" fontId="1" fillId="0" borderId="0" xfId="10" applyNumberFormat="1" applyFont="1" applyAlignment="1">
      <alignment horizontal="center"/>
    </xf>
    <xf numFmtId="172" fontId="13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3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7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7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8" fillId="6" borderId="0" xfId="10" applyNumberFormat="1" applyFont="1" applyFill="1"/>
    <xf numFmtId="8" fontId="0" fillId="0" borderId="20" xfId="0" applyNumberFormat="1" applyFont="1" applyFill="1" applyBorder="1"/>
    <xf numFmtId="7" fontId="1" fillId="0" borderId="0" xfId="2" applyNumberFormat="1" applyFont="1"/>
    <xf numFmtId="17" fontId="1" fillId="5" borderId="5" xfId="10" applyNumberFormat="1" applyFont="1" applyFill="1" applyBorder="1" applyAlignment="1">
      <alignment horizontal="center"/>
    </xf>
    <xf numFmtId="17" fontId="1" fillId="5" borderId="13" xfId="10" applyNumberFormat="1" applyFont="1" applyFill="1" applyBorder="1" applyAlignment="1">
      <alignment horizontal="center"/>
    </xf>
    <xf numFmtId="17" fontId="1" fillId="5" borderId="6" xfId="10" applyNumberFormat="1" applyFont="1" applyFill="1" applyBorder="1" applyAlignment="1">
      <alignment horizontal="center"/>
    </xf>
    <xf numFmtId="172" fontId="1" fillId="0" borderId="5" xfId="10" applyNumberFormat="1" applyFont="1" applyBorder="1" applyAlignment="1">
      <alignment horizontal="center"/>
    </xf>
    <xf numFmtId="175" fontId="1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2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6" fillId="0" borderId="0" xfId="0" applyFont="1" applyFill="1"/>
    <xf numFmtId="172" fontId="14" fillId="2" borderId="0" xfId="0" applyFont="1" applyFill="1" applyBorder="1" applyAlignment="1">
      <alignment horizontal="center"/>
    </xf>
    <xf numFmtId="14" fontId="20" fillId="3" borderId="7" xfId="0" applyNumberFormat="1" applyFont="1" applyFill="1" applyBorder="1" applyAlignment="1">
      <alignment horizontal="center"/>
    </xf>
    <xf numFmtId="172" fontId="14" fillId="2" borderId="0" xfId="0" applyFont="1" applyFill="1" applyAlignment="1">
      <alignment horizontal="centerContinuous"/>
    </xf>
    <xf numFmtId="172" fontId="6" fillId="0" borderId="0" xfId="0" applyFont="1" applyFill="1" applyBorder="1"/>
    <xf numFmtId="14" fontId="21" fillId="2" borderId="0" xfId="0" applyNumberFormat="1" applyFont="1" applyFill="1" applyBorder="1" applyAlignment="1">
      <alignment horizontal="centerContinuous" vertical="center"/>
    </xf>
    <xf numFmtId="172" fontId="6" fillId="0" borderId="0" xfId="0" applyFont="1" applyFill="1" applyBorder="1" applyAlignment="1">
      <alignment horizontal="center"/>
    </xf>
    <xf numFmtId="172" fontId="12" fillId="2" borderId="0" xfId="0" applyFont="1" applyFill="1" applyBorder="1" applyAlignment="1">
      <alignment horizontal="centerContinuous" wrapText="1"/>
    </xf>
    <xf numFmtId="172" fontId="6" fillId="0" borderId="0" xfId="0" applyFont="1" applyFill="1" applyAlignment="1">
      <alignment horizontal="center"/>
    </xf>
    <xf numFmtId="172" fontId="12" fillId="0" borderId="15" xfId="0" applyFont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172" fontId="6" fillId="4" borderId="14" xfId="0" applyFont="1" applyFill="1" applyBorder="1"/>
    <xf numFmtId="0" fontId="2" fillId="0" borderId="0" xfId="0" applyNumberFormat="1" applyFont="1" applyFill="1" applyAlignment="1"/>
    <xf numFmtId="172" fontId="13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3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1" fillId="0" borderId="0" xfId="10" applyNumberFormat="1" applyFont="1"/>
    <xf numFmtId="174" fontId="0" fillId="0" borderId="0" xfId="0" applyNumberFormat="1" applyFont="1" applyFill="1"/>
    <xf numFmtId="174" fontId="17" fillId="0" borderId="0" xfId="0" applyNumberFormat="1" applyFont="1" applyFill="1"/>
    <xf numFmtId="167" fontId="1" fillId="5" borderId="0" xfId="8" applyNumberFormat="1" applyFont="1" applyFill="1"/>
    <xf numFmtId="172" fontId="13" fillId="0" borderId="7" xfId="23" applyFont="1" applyFill="1" applyBorder="1" applyAlignment="1">
      <alignment horizontal="centerContinuous"/>
    </xf>
    <xf numFmtId="172" fontId="26" fillId="0" borderId="6" xfId="0" applyFont="1" applyBorder="1" applyAlignment="1">
      <alignment horizontal="center"/>
    </xf>
    <xf numFmtId="172" fontId="26" fillId="0" borderId="0" xfId="0" applyFont="1"/>
    <xf numFmtId="172" fontId="26" fillId="0" borderId="7" xfId="0" applyFont="1" applyBorder="1"/>
    <xf numFmtId="167" fontId="25" fillId="0" borderId="7" xfId="24" applyNumberFormat="1" applyFont="1" applyFill="1" applyBorder="1"/>
    <xf numFmtId="172" fontId="27" fillId="0" borderId="2" xfId="10" applyNumberFormat="1" applyFont="1" applyBorder="1"/>
    <xf numFmtId="41" fontId="27" fillId="0" borderId="8" xfId="10" applyNumberFormat="1" applyFont="1" applyBorder="1"/>
    <xf numFmtId="168" fontId="27" fillId="0" borderId="8" xfId="10" applyNumberFormat="1" applyFont="1" applyBorder="1"/>
    <xf numFmtId="172" fontId="27" fillId="0" borderId="0" xfId="10" applyNumberFormat="1" applyFont="1" applyBorder="1"/>
    <xf numFmtId="41" fontId="27" fillId="0" borderId="11" xfId="10" applyNumberFormat="1" applyFont="1" applyBorder="1"/>
    <xf numFmtId="168" fontId="27" fillId="0" borderId="11" xfId="10" applyNumberFormat="1" applyFont="1" applyBorder="1"/>
    <xf numFmtId="172" fontId="27" fillId="0" borderId="1" xfId="10" applyNumberFormat="1" applyFont="1" applyBorder="1"/>
    <xf numFmtId="41" fontId="27" fillId="0" borderId="12" xfId="10" applyNumberFormat="1" applyFont="1" applyBorder="1"/>
    <xf numFmtId="168" fontId="27" fillId="0" borderId="12" xfId="10" applyNumberFormat="1" applyFont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37" fontId="1" fillId="0" borderId="0" xfId="2" applyNumberFormat="1" applyFont="1"/>
    <xf numFmtId="172" fontId="25" fillId="0" borderId="0" xfId="0" applyFont="1"/>
    <xf numFmtId="9" fontId="25" fillId="0" borderId="0" xfId="8" applyFont="1"/>
    <xf numFmtId="43" fontId="1" fillId="0" borderId="0" xfId="10" applyNumberFormat="1" applyFont="1"/>
    <xf numFmtId="172" fontId="28" fillId="0" borderId="0" xfId="10" applyNumberFormat="1" applyFont="1"/>
    <xf numFmtId="172" fontId="3" fillId="0" borderId="1" xfId="0" applyFont="1" applyFill="1" applyBorder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4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3" fillId="0" borderId="0" xfId="25" applyFont="1" applyFill="1"/>
    <xf numFmtId="172" fontId="3" fillId="0" borderId="0" xfId="25" applyFont="1" applyFill="1" applyBorder="1" applyAlignment="1">
      <alignment horizontal="centerContinuous"/>
    </xf>
    <xf numFmtId="172" fontId="3" fillId="0" borderId="0" xfId="25" applyFont="1" applyFill="1" applyBorder="1"/>
    <xf numFmtId="172" fontId="2" fillId="0" borderId="5" xfId="25" applyFont="1" applyFill="1" applyBorder="1" applyAlignment="1">
      <alignment horizontal="center"/>
    </xf>
    <xf numFmtId="172" fontId="2" fillId="0" borderId="5" xfId="25" applyFont="1" applyFill="1" applyBorder="1" applyAlignment="1">
      <alignment horizontal="center" wrapText="1"/>
    </xf>
    <xf numFmtId="172" fontId="7" fillId="0" borderId="6" xfId="25" applyFont="1" applyFill="1" applyBorder="1" applyAlignment="1">
      <alignment horizontal="centerContinuous"/>
    </xf>
    <xf numFmtId="172" fontId="10" fillId="0" borderId="6" xfId="25" quotePrefix="1" applyFont="1" applyFill="1" applyBorder="1" applyAlignment="1">
      <alignment horizontal="center" wrapText="1"/>
    </xf>
    <xf numFmtId="172" fontId="10" fillId="0" borderId="6" xfId="25" applyFont="1" applyFill="1" applyBorder="1" applyAlignment="1">
      <alignment horizontal="center" wrapText="1"/>
    </xf>
    <xf numFmtId="172" fontId="6" fillId="0" borderId="0" xfId="25" quotePrefix="1" applyFont="1" applyFill="1" applyBorder="1" applyAlignment="1">
      <alignment horizontal="center"/>
    </xf>
    <xf numFmtId="0" fontId="3" fillId="0" borderId="0" xfId="25" applyNumberFormat="1" applyFont="1" applyFill="1"/>
    <xf numFmtId="6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/>
    <xf numFmtId="8" fontId="3" fillId="0" borderId="0" xfId="25" applyNumberFormat="1" applyFont="1" applyFill="1" applyBorder="1"/>
    <xf numFmtId="179" fontId="3" fillId="0" borderId="0" xfId="25" applyNumberFormat="1" applyFont="1" applyFill="1" applyAlignment="1">
      <alignment horizontal="right"/>
    </xf>
    <xf numFmtId="165" fontId="3" fillId="0" borderId="0" xfId="25" applyNumberFormat="1" applyFont="1" applyFill="1" applyAlignment="1">
      <alignment horizontal="center"/>
    </xf>
    <xf numFmtId="165" fontId="3" fillId="0" borderId="1" xfId="25" applyNumberFormat="1" applyFont="1" applyFill="1" applyBorder="1" applyAlignment="1">
      <alignment horizontal="center"/>
    </xf>
    <xf numFmtId="8" fontId="3" fillId="0" borderId="1" xfId="25" applyNumberFormat="1" applyFont="1" applyFill="1" applyBorder="1" applyAlignment="1">
      <alignment horizontal="right"/>
    </xf>
    <xf numFmtId="8" fontId="3" fillId="0" borderId="1" xfId="25" applyNumberFormat="1" applyFont="1" applyFill="1" applyBorder="1"/>
    <xf numFmtId="172" fontId="3" fillId="0" borderId="0" xfId="25" quotePrefix="1" applyFont="1" applyFill="1"/>
    <xf numFmtId="0" fontId="3" fillId="0" borderId="0" xfId="26" applyFont="1"/>
    <xf numFmtId="14" fontId="3" fillId="0" borderId="0" xfId="27" applyNumberFormat="1" applyFont="1"/>
    <xf numFmtId="0" fontId="3" fillId="0" borderId="0" xfId="25" applyNumberFormat="1" applyFont="1" applyFill="1" applyBorder="1"/>
    <xf numFmtId="165" fontId="3" fillId="0" borderId="0" xfId="25" applyNumberFormat="1" applyFont="1" applyFill="1" applyBorder="1" applyAlignment="1">
      <alignment horizontal="center"/>
    </xf>
    <xf numFmtId="8" fontId="3" fillId="0" borderId="0" xfId="25" applyNumberFormat="1" applyFont="1" applyFill="1" applyBorder="1" applyAlignment="1">
      <alignment horizontal="right"/>
    </xf>
    <xf numFmtId="8" fontId="3" fillId="0" borderId="0" xfId="25" applyNumberFormat="1" applyFont="1" applyFill="1" applyAlignment="1">
      <alignment horizontal="center"/>
    </xf>
    <xf numFmtId="172" fontId="5" fillId="0" borderId="0" xfId="25" applyFont="1" applyFill="1" applyAlignment="1">
      <alignment horizontal="centerContinuous"/>
    </xf>
    <xf numFmtId="172" fontId="2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"/>
    </xf>
    <xf numFmtId="41" fontId="3" fillId="0" borderId="0" xfId="4" applyFont="1" applyFill="1"/>
    <xf numFmtId="172" fontId="2" fillId="0" borderId="17" xfId="25" applyFont="1" applyFill="1" applyBorder="1" applyAlignment="1">
      <alignment horizontal="centerContinuous"/>
    </xf>
    <xf numFmtId="172" fontId="3" fillId="0" borderId="17" xfId="25" applyFont="1" applyFill="1" applyBorder="1"/>
    <xf numFmtId="172" fontId="3" fillId="0" borderId="19" xfId="25" applyFont="1" applyFill="1" applyBorder="1"/>
    <xf numFmtId="172" fontId="2" fillId="0" borderId="16" xfId="25" applyFont="1" applyFill="1" applyBorder="1" applyAlignment="1">
      <alignment horizontal="center"/>
    </xf>
    <xf numFmtId="172" fontId="2" fillId="0" borderId="17" xfId="5" applyFont="1" applyFill="1" applyBorder="1" applyAlignment="1">
      <alignment horizontal="centerContinuous"/>
    </xf>
    <xf numFmtId="172" fontId="3" fillId="0" borderId="17" xfId="25" applyFont="1" applyFill="1" applyBorder="1" applyAlignment="1">
      <alignment horizontal="centerContinuous"/>
    </xf>
    <xf numFmtId="6" fontId="3" fillId="0" borderId="0" xfId="2" applyNumberFormat="1" applyFont="1" applyFill="1"/>
    <xf numFmtId="8" fontId="3" fillId="0" borderId="0" xfId="2" applyNumberFormat="1" applyFont="1" applyFill="1"/>
    <xf numFmtId="180" fontId="29" fillId="0" borderId="0" xfId="28" applyNumberFormat="1" applyAlignment="1" applyProtection="1"/>
    <xf numFmtId="1" fontId="3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2" fillId="0" borderId="0" xfId="25" applyNumberFormat="1" applyFont="1" applyFill="1"/>
    <xf numFmtId="173" fontId="3" fillId="0" borderId="0" xfId="25" applyNumberFormat="1" applyFont="1" applyFill="1"/>
    <xf numFmtId="167" fontId="3" fillId="0" borderId="0" xfId="8" applyNumberFormat="1" applyFont="1" applyFill="1"/>
    <xf numFmtId="164" fontId="3" fillId="0" borderId="0" xfId="25" applyNumberFormat="1" applyFont="1" applyFill="1"/>
    <xf numFmtId="175" fontId="3" fillId="0" borderId="0" xfId="25" applyNumberFormat="1" applyFont="1" applyFill="1" applyBorder="1"/>
    <xf numFmtId="0" fontId="0" fillId="0" borderId="0" xfId="0" applyNumberFormat="1" applyFont="1"/>
    <xf numFmtId="44" fontId="25" fillId="0" borderId="0" xfId="2" applyFont="1" applyFill="1"/>
    <xf numFmtId="175" fontId="31" fillId="0" borderId="0" xfId="0" applyNumberFormat="1" applyFont="1" applyFill="1" applyProtection="1">
      <protection locked="0"/>
    </xf>
    <xf numFmtId="9" fontId="3" fillId="0" borderId="0" xfId="25" applyNumberFormat="1" applyFont="1" applyFill="1"/>
    <xf numFmtId="43" fontId="3" fillId="0" borderId="0" xfId="2" applyNumberFormat="1" applyFont="1" applyFill="1"/>
    <xf numFmtId="167" fontId="3" fillId="0" borderId="0" xfId="25" applyNumberFormat="1" applyFont="1" applyFill="1"/>
    <xf numFmtId="43" fontId="3" fillId="0" borderId="0" xfId="25" applyNumberFormat="1" applyFont="1" applyFill="1" applyBorder="1" applyAlignment="1">
      <alignment horizontal="right"/>
    </xf>
    <xf numFmtId="10" fontId="3" fillId="0" borderId="0" xfId="8" applyNumberFormat="1" applyFont="1" applyFill="1"/>
    <xf numFmtId="173" fontId="3" fillId="0" borderId="0" xfId="25" applyNumberFormat="1" applyFont="1" applyFill="1" applyBorder="1"/>
    <xf numFmtId="172" fontId="3" fillId="0" borderId="0" xfId="25" applyNumberFormat="1" applyFont="1" applyFill="1"/>
    <xf numFmtId="172" fontId="3" fillId="0" borderId="0" xfId="25" applyNumberFormat="1" applyFont="1" applyFill="1" applyAlignment="1">
      <alignment horizontal="right"/>
    </xf>
    <xf numFmtId="172" fontId="3" fillId="0" borderId="0" xfId="6" applyNumberFormat="1" applyFont="1" applyFill="1" applyAlignment="1" applyProtection="1">
      <alignment horizontal="center"/>
      <protection locked="0"/>
    </xf>
    <xf numFmtId="172" fontId="3" fillId="0" borderId="0" xfId="25" applyNumberFormat="1" applyFont="1" applyFill="1" applyBorder="1"/>
    <xf numFmtId="43" fontId="3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3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3" fillId="6" borderId="0" xfId="25" applyFont="1" applyFill="1"/>
    <xf numFmtId="172" fontId="2" fillId="0" borderId="0" xfId="25" applyFont="1" applyFill="1" applyBorder="1" applyAlignment="1">
      <alignment horizontal="center" wrapText="1"/>
    </xf>
    <xf numFmtId="164" fontId="3" fillId="0" borderId="0" xfId="1" applyNumberFormat="1" applyFont="1"/>
    <xf numFmtId="41" fontId="3" fillId="0" borderId="0" xfId="11" applyAlignment="1">
      <alignment wrapText="1"/>
    </xf>
    <xf numFmtId="173" fontId="1" fillId="0" borderId="0" xfId="10" applyNumberFormat="1" applyFont="1"/>
    <xf numFmtId="172" fontId="2" fillId="0" borderId="0" xfId="0" applyFont="1"/>
    <xf numFmtId="0" fontId="3" fillId="0" borderId="0" xfId="0" applyNumberFormat="1" applyFont="1" applyFill="1" applyBorder="1" applyAlignment="1">
      <alignment horizontal="center"/>
    </xf>
    <xf numFmtId="172" fontId="2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5" fillId="0" borderId="6" xfId="0" applyFont="1" applyFill="1" applyBorder="1" applyAlignment="1">
      <alignment horizontal="center"/>
    </xf>
    <xf numFmtId="172" fontId="25" fillId="0" borderId="0" xfId="0" applyFont="1" applyFill="1"/>
    <xf numFmtId="6" fontId="3" fillId="6" borderId="0" xfId="2" applyNumberFormat="1" applyFont="1" applyFill="1"/>
    <xf numFmtId="9" fontId="3" fillId="6" borderId="0" xfId="25" applyNumberFormat="1" applyFont="1" applyFill="1"/>
    <xf numFmtId="172" fontId="0" fillId="0" borderId="0" xfId="0" applyNumberFormat="1"/>
    <xf numFmtId="172" fontId="3" fillId="0" borderId="1" xfId="0" applyFont="1" applyFill="1" applyBorder="1" applyAlignment="1">
      <alignment horizontal="center"/>
    </xf>
    <xf numFmtId="167" fontId="22" fillId="0" borderId="0" xfId="8" applyNumberFormat="1" applyFont="1" applyFill="1"/>
    <xf numFmtId="172" fontId="1" fillId="0" borderId="0" xfId="10" applyNumberFormat="1" applyFont="1" applyAlignment="1">
      <alignment horizontal="left" vertical="top"/>
    </xf>
    <xf numFmtId="172" fontId="32" fillId="0" borderId="0" xfId="0" applyFont="1" applyFill="1" applyAlignment="1">
      <alignment horizontal="centerContinuous"/>
    </xf>
    <xf numFmtId="172" fontId="33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Continuous"/>
    </xf>
    <xf numFmtId="172" fontId="32" fillId="0" borderId="0" xfId="0" applyFont="1" applyFill="1"/>
    <xf numFmtId="172" fontId="5" fillId="0" borderId="0" xfId="0" applyFont="1" applyFill="1" applyBorder="1" applyAlignment="1">
      <alignment horizontal="centerContinuous"/>
    </xf>
    <xf numFmtId="172" fontId="33" fillId="0" borderId="0" xfId="0" applyFont="1" applyFill="1"/>
    <xf numFmtId="172" fontId="3" fillId="0" borderId="0" xfId="0" quotePrefix="1" applyFont="1" applyFill="1" applyBorder="1" applyAlignment="1">
      <alignment horizontal="center"/>
    </xf>
    <xf numFmtId="8" fontId="34" fillId="0" borderId="0" xfId="0" applyNumberFormat="1" applyFont="1" applyFill="1" applyAlignment="1">
      <alignment horizontal="center"/>
    </xf>
    <xf numFmtId="8" fontId="34" fillId="0" borderId="0" xfId="0" applyNumberFormat="1" applyFont="1" applyFill="1" applyBorder="1" applyAlignment="1">
      <alignment horizontal="left"/>
    </xf>
    <xf numFmtId="172" fontId="3" fillId="0" borderId="23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Continuous"/>
    </xf>
    <xf numFmtId="172" fontId="3" fillId="0" borderId="5" xfId="0" quotePrefix="1" applyFont="1" applyFill="1" applyBorder="1" applyAlignment="1">
      <alignment horizontal="centerContinuous"/>
    </xf>
    <xf numFmtId="172" fontId="3" fillId="0" borderId="4" xfId="0" applyFont="1" applyFill="1" applyBorder="1" applyAlignment="1">
      <alignment horizontal="centerContinuous"/>
    </xf>
    <xf numFmtId="172" fontId="3" fillId="0" borderId="7" xfId="0" applyFont="1" applyFill="1" applyBorder="1" applyAlignment="1">
      <alignment horizontal="centerContinuous"/>
    </xf>
    <xf numFmtId="172" fontId="3" fillId="0" borderId="3" xfId="0" applyFont="1" applyFill="1" applyBorder="1" applyAlignment="1">
      <alignment horizontal="centerContinuous"/>
    </xf>
    <xf numFmtId="172" fontId="3" fillId="0" borderId="23" xfId="0" applyFont="1" applyFill="1" applyBorder="1" applyAlignment="1">
      <alignment horizontal="centerContinuous"/>
    </xf>
    <xf numFmtId="172" fontId="3" fillId="0" borderId="2" xfId="0" applyFont="1" applyFill="1" applyBorder="1" applyAlignment="1">
      <alignment horizontal="centerContinuous"/>
    </xf>
    <xf numFmtId="172" fontId="3" fillId="0" borderId="8" xfId="0" applyFont="1" applyFill="1" applyBorder="1" applyAlignment="1">
      <alignment horizontal="centerContinuous"/>
    </xf>
    <xf numFmtId="172" fontId="3" fillId="0" borderId="24" xfId="0" applyFont="1" applyFill="1" applyBorder="1" applyAlignment="1">
      <alignment horizontal="center"/>
    </xf>
    <xf numFmtId="172" fontId="3" fillId="0" borderId="3" xfId="0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"/>
    </xf>
    <xf numFmtId="172" fontId="3" fillId="0" borderId="4" xfId="0" applyFont="1" applyFill="1" applyBorder="1" applyAlignment="1">
      <alignment horizontal="center"/>
    </xf>
    <xf numFmtId="172" fontId="3" fillId="0" borderId="0" xfId="0" quotePrefix="1" applyFont="1" applyFill="1" applyBorder="1"/>
    <xf numFmtId="172" fontId="2" fillId="0" borderId="0" xfId="0" applyFont="1" applyFill="1" applyBorder="1" applyAlignment="1">
      <alignment horizontal="left"/>
    </xf>
    <xf numFmtId="0" fontId="3" fillId="0" borderId="24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left"/>
    </xf>
    <xf numFmtId="172" fontId="3" fillId="0" borderId="0" xfId="0" quotePrefix="1" applyFont="1" applyFill="1" applyAlignment="1">
      <alignment horizontal="left" vertical="top"/>
    </xf>
    <xf numFmtId="172" fontId="3" fillId="0" borderId="0" xfId="0" applyFont="1" applyFill="1" applyAlignment="1">
      <alignment wrapText="1"/>
    </xf>
    <xf numFmtId="173" fontId="3" fillId="0" borderId="0" xfId="0" applyNumberFormat="1" applyFont="1" applyFill="1"/>
    <xf numFmtId="167" fontId="1" fillId="0" borderId="0" xfId="8" applyNumberFormat="1" applyFont="1"/>
    <xf numFmtId="0" fontId="3" fillId="0" borderId="23" xfId="0" applyNumberFormat="1" applyFont="1" applyFill="1" applyBorder="1" applyAlignment="1">
      <alignment horizontal="center"/>
    </xf>
    <xf numFmtId="8" fontId="3" fillId="0" borderId="5" xfId="0" applyNumberFormat="1" applyFont="1" applyFill="1" applyBorder="1"/>
    <xf numFmtId="8" fontId="3" fillId="10" borderId="23" xfId="0" applyNumberFormat="1" applyFont="1" applyFill="1" applyBorder="1" applyAlignment="1">
      <alignment horizontal="center"/>
    </xf>
    <xf numFmtId="8" fontId="3" fillId="10" borderId="2" xfId="0" applyNumberFormat="1" applyFont="1" applyFill="1" applyBorder="1" applyAlignment="1">
      <alignment horizontal="center"/>
    </xf>
    <xf numFmtId="8" fontId="3" fillId="10" borderId="8" xfId="0" applyNumberFormat="1" applyFont="1" applyFill="1" applyBorder="1" applyAlignment="1">
      <alignment horizontal="center"/>
    </xf>
    <xf numFmtId="17" fontId="1" fillId="10" borderId="13" xfId="10" applyNumberFormat="1" applyFont="1" applyFill="1" applyBorder="1" applyAlignment="1">
      <alignment horizontal="center"/>
    </xf>
    <xf numFmtId="172" fontId="1" fillId="10" borderId="0" xfId="10" applyNumberFormat="1" applyFont="1" applyFill="1" applyBorder="1"/>
    <xf numFmtId="41" fontId="1" fillId="10" borderId="11" xfId="10" applyNumberFormat="1" applyFont="1" applyFill="1" applyBorder="1"/>
    <xf numFmtId="168" fontId="1" fillId="10" borderId="11" xfId="10" applyNumberFormat="1" applyFont="1" applyFill="1" applyBorder="1"/>
    <xf numFmtId="41" fontId="1" fillId="10" borderId="6" xfId="10" applyNumberFormat="1" applyFont="1" applyFill="1" applyBorder="1"/>
    <xf numFmtId="43" fontId="3" fillId="0" borderId="13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43" fontId="3" fillId="0" borderId="11" xfId="0" applyNumberFormat="1" applyFont="1" applyFill="1" applyBorder="1" applyAlignment="1">
      <alignment horizontal="center"/>
    </xf>
    <xf numFmtId="43" fontId="3" fillId="0" borderId="10" xfId="0" applyNumberFormat="1" applyFont="1" applyFill="1" applyBorder="1" applyAlignment="1">
      <alignment horizontal="center"/>
    </xf>
    <xf numFmtId="43" fontId="3" fillId="0" borderId="6" xfId="0" applyNumberFormat="1" applyFont="1" applyFill="1" applyBorder="1"/>
    <xf numFmtId="43" fontId="3" fillId="0" borderId="1" xfId="0" applyNumberFormat="1" applyFont="1" applyFill="1" applyBorder="1" applyAlignment="1">
      <alignment horizontal="center"/>
    </xf>
    <xf numFmtId="43" fontId="3" fillId="0" borderId="12" xfId="0" applyNumberFormat="1" applyFont="1" applyFill="1" applyBorder="1" applyAlignment="1">
      <alignment horizontal="center"/>
    </xf>
    <xf numFmtId="43" fontId="3" fillId="0" borderId="24" xfId="0" applyNumberFormat="1" applyFont="1" applyFill="1" applyBorder="1" applyAlignment="1">
      <alignment horizontal="center"/>
    </xf>
  </cellXfs>
  <cellStyles count="29">
    <cellStyle name="Comma" xfId="1" builtinId="3"/>
    <cellStyle name="Comma 2" xfId="14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FFFFCC"/>
      <color rgb="FFCCECFF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7\01%20to%2035%20Studies%20-%20Jan-Feb\29-35%20-%20Goshen%20Valley%20I-VII%20Solar%20-%20UT%20-%202017%20Feb\Scenario\35%20-%20Goshen%20Valley%20Solar%20VII%20-%207---%20Avoided%20Cost%20Study%20_2017%2003%20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SHR02\REA\REG\zregulation\___RECENT%20MAJOR%20FILINGS\_UTAH\UT%2017-035-T06%20Schedule%2037\Confidential%20Workpapers\17-035-T07%20RMP%20CONF%20Workpaper%201a%20-%20GRID%20AC%20Study%20Thermal%2005-30-1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SHR02\REA\REG\zregulation\___RECENT%20MAJOR%20FILINGS\_UTAH\UT%2017-035-T06%20Schedule%2037\Confidential%20Workpapers\17-035-T07%20RMP%20CONF%20Workpaper%201b%20-%20GRID%20AC%20Study%20Thermal%2005-30-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  <row r="35">
          <cell r="I35">
            <v>6.6600000000000006E-2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80</v>
          </cell>
        </row>
        <row r="7">
          <cell r="M7">
            <v>0.29717831763698632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>
        <row r="7">
          <cell r="C7">
            <v>19.964920695072983</v>
          </cell>
          <cell r="D7">
            <v>23.068353892686545</v>
          </cell>
          <cell r="E7">
            <v>24.331569193660592</v>
          </cell>
          <cell r="F7">
            <v>21.770304097249223</v>
          </cell>
          <cell r="G7">
            <v>17.872732512191352</v>
          </cell>
          <cell r="H7">
            <v>16.585014256564598</v>
          </cell>
          <cell r="I7">
            <v>16.708769595196678</v>
          </cell>
          <cell r="J7">
            <v>21.080918729870071</v>
          </cell>
          <cell r="K7">
            <v>21.328816940166778</v>
          </cell>
          <cell r="L7">
            <v>18.409149200771417</v>
          </cell>
          <cell r="M7">
            <v>18.432302662369704</v>
          </cell>
          <cell r="N7">
            <v>18.989076351974575</v>
          </cell>
          <cell r="O7">
            <v>21.170427694426028</v>
          </cell>
        </row>
        <row r="8">
          <cell r="C8">
            <v>18.142516315192935</v>
          </cell>
          <cell r="D8">
            <v>20.99371202796377</v>
          </cell>
          <cell r="E8">
            <v>15.542246991579997</v>
          </cell>
          <cell r="F8">
            <v>17.803556925545056</v>
          </cell>
          <cell r="G8">
            <v>15.712236480584576</v>
          </cell>
          <cell r="H8">
            <v>14.540895790594719</v>
          </cell>
          <cell r="I8">
            <v>16.070987677952896</v>
          </cell>
          <cell r="J8">
            <v>21.248402577762803</v>
          </cell>
          <cell r="K8">
            <v>20.398338618037361</v>
          </cell>
          <cell r="L8">
            <v>18.232445352197523</v>
          </cell>
          <cell r="M8">
            <v>18.553385757238313</v>
          </cell>
          <cell r="N8">
            <v>17.938916931214433</v>
          </cell>
          <cell r="O8">
            <v>20.274545271350171</v>
          </cell>
        </row>
        <row r="9">
          <cell r="C9">
            <v>16.686796598386135</v>
          </cell>
          <cell r="D9">
            <v>18.347708576436965</v>
          </cell>
          <cell r="E9">
            <v>17.448477376425831</v>
          </cell>
          <cell r="F9">
            <v>16.75101192699525</v>
          </cell>
          <cell r="G9">
            <v>14.985107559166435</v>
          </cell>
          <cell r="H9">
            <v>13.668064700844146</v>
          </cell>
          <cell r="I9">
            <v>13.519284167157279</v>
          </cell>
          <cell r="J9">
            <v>17.160974802641618</v>
          </cell>
          <cell r="K9">
            <v>17.609251802791192</v>
          </cell>
          <cell r="L9">
            <v>17.129507769820176</v>
          </cell>
          <cell r="M9">
            <v>17.349831605344129</v>
          </cell>
          <cell r="N9">
            <v>16.389235092248352</v>
          </cell>
          <cell r="O9">
            <v>19.779855728165437</v>
          </cell>
        </row>
        <row r="10">
          <cell r="C10">
            <v>17.698969380262234</v>
          </cell>
          <cell r="D10">
            <v>18.337939640715398</v>
          </cell>
          <cell r="E10">
            <v>17.783694150462924</v>
          </cell>
          <cell r="F10">
            <v>18.133842987877628</v>
          </cell>
          <cell r="G10">
            <v>15.232935305515097</v>
          </cell>
          <cell r="H10">
            <v>14.314105490462914</v>
          </cell>
          <cell r="I10">
            <v>14.075993386567053</v>
          </cell>
          <cell r="J10">
            <v>17.193685739339198</v>
          </cell>
          <cell r="K10">
            <v>17.982972557241879</v>
          </cell>
          <cell r="L10">
            <v>18.621925306812756</v>
          </cell>
          <cell r="M10">
            <v>18.196665886853651</v>
          </cell>
          <cell r="N10">
            <v>18.893341790445977</v>
          </cell>
          <cell r="O10">
            <v>23.500610726691221</v>
          </cell>
        </row>
        <row r="11">
          <cell r="C11">
            <v>18.631741562521075</v>
          </cell>
          <cell r="D11">
            <v>21.081803901217157</v>
          </cell>
          <cell r="E11">
            <v>19.448530748060772</v>
          </cell>
          <cell r="F11">
            <v>18.581751056956829</v>
          </cell>
          <cell r="G11">
            <v>16.379814774042202</v>
          </cell>
          <cell r="H11">
            <v>15.370485080295913</v>
          </cell>
          <cell r="I11">
            <v>15.097528698181527</v>
          </cell>
          <cell r="J11">
            <v>18.453555982904408</v>
          </cell>
          <cell r="K11">
            <v>19.353928891773666</v>
          </cell>
          <cell r="L11">
            <v>19.650443024194487</v>
          </cell>
          <cell r="M11">
            <v>19.517921881203449</v>
          </cell>
          <cell r="N11">
            <v>19.292937672771515</v>
          </cell>
          <cell r="O11">
            <v>21.298781731428317</v>
          </cell>
        </row>
        <row r="12">
          <cell r="C12">
            <v>20.19662108587892</v>
          </cell>
          <cell r="D12">
            <v>20.25769617078846</v>
          </cell>
          <cell r="E12">
            <v>20.187970437570698</v>
          </cell>
          <cell r="F12">
            <v>20.528125534999756</v>
          </cell>
          <cell r="G12">
            <v>16.878587121017691</v>
          </cell>
          <cell r="H12">
            <v>17.465597043064253</v>
          </cell>
          <cell r="I12">
            <v>17.217765059108949</v>
          </cell>
          <cell r="J12">
            <v>20.224318613232143</v>
          </cell>
          <cell r="K12">
            <v>20.958675649609937</v>
          </cell>
          <cell r="L12">
            <v>21.935163614089703</v>
          </cell>
          <cell r="M12">
            <v>21.577345758574385</v>
          </cell>
          <cell r="N12">
            <v>21.075506577843594</v>
          </cell>
          <cell r="O12">
            <v>23.933171969491948</v>
          </cell>
        </row>
        <row r="13">
          <cell r="C13">
            <v>21.388341751333687</v>
          </cell>
          <cell r="D13">
            <v>22.970037805917922</v>
          </cell>
          <cell r="E13">
            <v>21.799173801199629</v>
          </cell>
          <cell r="F13">
            <v>21.741740133989882</v>
          </cell>
          <cell r="G13">
            <v>18.46411801168281</v>
          </cell>
          <cell r="H13">
            <v>19.58965401976139</v>
          </cell>
          <cell r="I13">
            <v>19.953860028365419</v>
          </cell>
          <cell r="J13">
            <v>22.389315396687518</v>
          </cell>
          <cell r="K13">
            <v>23.273616595710479</v>
          </cell>
          <cell r="L13">
            <v>23.785782680610815</v>
          </cell>
          <cell r="M13">
            <v>13.756276853220356</v>
          </cell>
          <cell r="N13">
            <v>21.901373732946812</v>
          </cell>
          <cell r="O13">
            <v>27.014940070352889</v>
          </cell>
        </row>
        <row r="14">
          <cell r="C14">
            <v>24.22039426130247</v>
          </cell>
          <cell r="D14">
            <v>26.246927190191482</v>
          </cell>
          <cell r="E14">
            <v>24.568434935213908</v>
          </cell>
          <cell r="F14">
            <v>22.930505760104186</v>
          </cell>
          <cell r="G14">
            <v>22.690270917922671</v>
          </cell>
          <cell r="H14">
            <v>20.686466517864215</v>
          </cell>
          <cell r="I14">
            <v>21.108213522363869</v>
          </cell>
          <cell r="J14">
            <v>23.753470243761935</v>
          </cell>
          <cell r="K14">
            <v>26.803092714318986</v>
          </cell>
          <cell r="L14">
            <v>24.748710656977362</v>
          </cell>
          <cell r="M14">
            <v>24.737640608456587</v>
          </cell>
          <cell r="N14">
            <v>24.909904679107584</v>
          </cell>
          <cell r="O14">
            <v>27.384307736190415</v>
          </cell>
        </row>
        <row r="15">
          <cell r="C15">
            <v>23.707949311017448</v>
          </cell>
          <cell r="D15">
            <v>27.403423989472049</v>
          </cell>
          <cell r="E15">
            <v>24.861052093375474</v>
          </cell>
          <cell r="F15">
            <v>23.58582577074888</v>
          </cell>
          <cell r="G15">
            <v>20.916154619389111</v>
          </cell>
          <cell r="H15">
            <v>21.196493192704054</v>
          </cell>
          <cell r="I15">
            <v>21.614097714403439</v>
          </cell>
          <cell r="J15">
            <v>24.231906025331988</v>
          </cell>
          <cell r="K15">
            <v>23.245286395232522</v>
          </cell>
          <cell r="L15">
            <v>25.183407423848081</v>
          </cell>
          <cell r="M15">
            <v>22.716180607550328</v>
          </cell>
          <cell r="N15">
            <v>24.103501423448325</v>
          </cell>
          <cell r="O15">
            <v>25.452406743929913</v>
          </cell>
        </row>
        <row r="16">
          <cell r="C16">
            <v>25.962436021882105</v>
          </cell>
          <cell r="D16">
            <v>26.085212643068004</v>
          </cell>
          <cell r="E16">
            <v>25.30553295273733</v>
          </cell>
          <cell r="F16">
            <v>25.099723961012018</v>
          </cell>
          <cell r="G16">
            <v>22.522953654995394</v>
          </cell>
          <cell r="H16">
            <v>30.858767973337201</v>
          </cell>
          <cell r="I16">
            <v>22.309720385376778</v>
          </cell>
          <cell r="J16">
            <v>25.698770933502143</v>
          </cell>
          <cell r="K16">
            <v>26.466052031985694</v>
          </cell>
          <cell r="L16">
            <v>26.297339605097143</v>
          </cell>
          <cell r="M16">
            <v>26.790954892761924</v>
          </cell>
          <cell r="N16">
            <v>24.707522174736692</v>
          </cell>
          <cell r="O16">
            <v>29.084651458035072</v>
          </cell>
        </row>
        <row r="17">
          <cell r="C17">
            <v>29.706316049532703</v>
          </cell>
          <cell r="D17">
            <v>29.555921544034476</v>
          </cell>
          <cell r="E17">
            <v>29.349598520369021</v>
          </cell>
          <cell r="F17">
            <v>28.437223677621574</v>
          </cell>
          <cell r="G17">
            <v>27.391920505679316</v>
          </cell>
          <cell r="H17">
            <v>25.452662679388798</v>
          </cell>
          <cell r="I17">
            <v>25.023815820875267</v>
          </cell>
          <cell r="J17">
            <v>31.909323580951622</v>
          </cell>
          <cell r="K17">
            <v>31.982419801327168</v>
          </cell>
          <cell r="L17">
            <v>34.601451357934209</v>
          </cell>
          <cell r="M17">
            <v>31.385539611156588</v>
          </cell>
          <cell r="N17">
            <v>30.154860669159227</v>
          </cell>
          <cell r="O17">
            <v>31.154711248389177</v>
          </cell>
        </row>
        <row r="18">
          <cell r="C18">
            <v>32.708081868840679</v>
          </cell>
          <cell r="D18">
            <v>27.47306711860001</v>
          </cell>
          <cell r="E18">
            <v>34.571993944319409</v>
          </cell>
          <cell r="F18">
            <v>30.854727165681378</v>
          </cell>
          <cell r="G18">
            <v>27.119891855753959</v>
          </cell>
          <cell r="H18">
            <v>27.737710092425026</v>
          </cell>
          <cell r="I18">
            <v>27.902131406884227</v>
          </cell>
          <cell r="J18">
            <v>34.905958197866717</v>
          </cell>
          <cell r="K18">
            <v>35.830643128002841</v>
          </cell>
          <cell r="L18">
            <v>38.012504567429424</v>
          </cell>
          <cell r="M18">
            <v>34.829459727519463</v>
          </cell>
          <cell r="N18">
            <v>34.095771228931845</v>
          </cell>
          <cell r="O18">
            <v>39.224082309155854</v>
          </cell>
        </row>
        <row r="19">
          <cell r="C19">
            <v>36.987805234071324</v>
          </cell>
          <cell r="D19">
            <v>40.81356653771013</v>
          </cell>
          <cell r="E19">
            <v>40.605863776257529</v>
          </cell>
          <cell r="F19">
            <v>35.016087462933314</v>
          </cell>
          <cell r="G19">
            <v>29.911436980561248</v>
          </cell>
          <cell r="H19">
            <v>30.229063285502694</v>
          </cell>
          <cell r="I19">
            <v>29.511600210397607</v>
          </cell>
          <cell r="J19">
            <v>39.051362188400759</v>
          </cell>
          <cell r="K19">
            <v>40.206491693145324</v>
          </cell>
          <cell r="L19">
            <v>36.741803893289635</v>
          </cell>
          <cell r="M19">
            <v>38.509353584948407</v>
          </cell>
          <cell r="N19">
            <v>38.942216494546997</v>
          </cell>
          <cell r="O19">
            <v>44.250623548543579</v>
          </cell>
        </row>
        <row r="20">
          <cell r="C20">
            <v>38.978273917442046</v>
          </cell>
          <cell r="D20">
            <v>44.237455279608405</v>
          </cell>
          <cell r="E20">
            <v>43.738893779602257</v>
          </cell>
          <cell r="F20">
            <v>36.811017394702759</v>
          </cell>
          <cell r="G20">
            <v>31.759093116294178</v>
          </cell>
          <cell r="H20">
            <v>31.698068974623759</v>
          </cell>
          <cell r="I20">
            <v>30.832476100081372</v>
          </cell>
          <cell r="J20">
            <v>41.31886182501912</v>
          </cell>
          <cell r="K20">
            <v>42.528991020595036</v>
          </cell>
          <cell r="L20">
            <v>38.328721238805187</v>
          </cell>
          <cell r="M20">
            <v>39.580938986700872</v>
          </cell>
          <cell r="N20">
            <v>40.146383072456551</v>
          </cell>
          <cell r="O20">
            <v>46.740174525483482</v>
          </cell>
        </row>
        <row r="21">
          <cell r="C21">
            <v>41.173902648635789</v>
          </cell>
          <cell r="D21">
            <v>46.068923312874247</v>
          </cell>
          <cell r="E21">
            <v>44.900169427641508</v>
          </cell>
          <cell r="F21">
            <v>38.21080827668149</v>
          </cell>
          <cell r="G21">
            <v>32.83784632547448</v>
          </cell>
          <cell r="H21">
            <v>33.164127593523553</v>
          </cell>
          <cell r="I21">
            <v>32.383019961801665</v>
          </cell>
          <cell r="J21">
            <v>45.521893535450261</v>
          </cell>
          <cell r="K21">
            <v>45.152406270533639</v>
          </cell>
          <cell r="L21">
            <v>40.716293113351696</v>
          </cell>
          <cell r="M21">
            <v>42.784195745692301</v>
          </cell>
          <cell r="N21">
            <v>42.855484829023482</v>
          </cell>
          <cell r="O21">
            <v>49.219068784911627</v>
          </cell>
        </row>
        <row r="22">
          <cell r="C22">
            <v>47.038234770450416</v>
          </cell>
          <cell r="D22">
            <v>51.243280881378922</v>
          </cell>
          <cell r="E22">
            <v>51.363714040696088</v>
          </cell>
          <cell r="F22">
            <v>41.955954911651951</v>
          </cell>
          <cell r="G22">
            <v>35.819904553852979</v>
          </cell>
          <cell r="H22">
            <v>36.38237004685466</v>
          </cell>
          <cell r="I22">
            <v>35.818496976991497</v>
          </cell>
          <cell r="J22">
            <v>60.993307743089332</v>
          </cell>
          <cell r="K22">
            <v>53.631125202009912</v>
          </cell>
          <cell r="L22">
            <v>44.394570728672875</v>
          </cell>
          <cell r="M22">
            <v>47.292192377638756</v>
          </cell>
          <cell r="N22">
            <v>49.228329720584057</v>
          </cell>
          <cell r="O22">
            <v>56.015724923593865</v>
          </cell>
        </row>
        <row r="23">
          <cell r="C23">
            <v>50.790330117804821</v>
          </cell>
          <cell r="D23">
            <v>56.045389741330695</v>
          </cell>
          <cell r="E23">
            <v>54.729377461916634</v>
          </cell>
          <cell r="F23">
            <v>46.990550855559206</v>
          </cell>
          <cell r="G23">
            <v>40.349769859818949</v>
          </cell>
          <cell r="H23">
            <v>40.864342398268562</v>
          </cell>
          <cell r="I23">
            <v>40.034012871951695</v>
          </cell>
          <cell r="J23">
            <v>61.645654569377982</v>
          </cell>
          <cell r="K23">
            <v>58.504483218110536</v>
          </cell>
          <cell r="L23">
            <v>47.825717897746301</v>
          </cell>
          <cell r="M23">
            <v>50.904752893962204</v>
          </cell>
          <cell r="N23">
            <v>52.476399027986659</v>
          </cell>
          <cell r="O23">
            <v>58.769695173119828</v>
          </cell>
        </row>
        <row r="24">
          <cell r="C24">
            <v>56.575126651509166</v>
          </cell>
          <cell r="D24">
            <v>57.664543041506761</v>
          </cell>
          <cell r="E24">
            <v>58.294004973733706</v>
          </cell>
          <cell r="F24">
            <v>52.059435670157917</v>
          </cell>
          <cell r="G24">
            <v>45.744672809176976</v>
          </cell>
          <cell r="H24">
            <v>46.072921396375342</v>
          </cell>
          <cell r="I24">
            <v>46.522536436050302</v>
          </cell>
          <cell r="J24">
            <v>74.07979173740793</v>
          </cell>
          <cell r="K24">
            <v>66.492908052339033</v>
          </cell>
          <cell r="L24">
            <v>56.566695035269689</v>
          </cell>
          <cell r="M24">
            <v>56.663940678116298</v>
          </cell>
          <cell r="N24">
            <v>56.270271232103305</v>
          </cell>
          <cell r="O24">
            <v>61.952389203388528</v>
          </cell>
        </row>
        <row r="25">
          <cell r="C25">
            <v>59.723053805429643</v>
          </cell>
          <cell r="D25">
            <v>59.819626335110719</v>
          </cell>
          <cell r="E25">
            <v>60.173228349249769</v>
          </cell>
          <cell r="F25">
            <v>54.12824472375214</v>
          </cell>
          <cell r="G25">
            <v>48.457049692670502</v>
          </cell>
          <cell r="H25">
            <v>48.834027178745757</v>
          </cell>
          <cell r="I25">
            <v>48.681225651688877</v>
          </cell>
          <cell r="J25">
            <v>78.996968241865119</v>
          </cell>
          <cell r="K25">
            <v>69.331966825170056</v>
          </cell>
          <cell r="L25">
            <v>60.718310352212022</v>
          </cell>
          <cell r="M25">
            <v>60.387965810963863</v>
          </cell>
          <cell r="N25">
            <v>60.667250535810986</v>
          </cell>
          <cell r="O25">
            <v>65.852781003385147</v>
          </cell>
        </row>
        <row r="26">
          <cell r="C26">
            <v>61.965234212750168</v>
          </cell>
          <cell r="D26">
            <v>64.439148964941182</v>
          </cell>
          <cell r="E26">
            <v>65.658135071472216</v>
          </cell>
          <cell r="F26">
            <v>59.077565264497551</v>
          </cell>
          <cell r="G26">
            <v>53.640905765249499</v>
          </cell>
          <cell r="H26">
            <v>51.456794013767954</v>
          </cell>
          <cell r="I26">
            <v>54.988621482526263</v>
          </cell>
          <cell r="J26">
            <v>67.053167779719644</v>
          </cell>
          <cell r="K26">
            <v>71.797201740261045</v>
          </cell>
          <cell r="L26">
            <v>64.907697383223308</v>
          </cell>
          <cell r="M26">
            <v>61.670920278240118</v>
          </cell>
          <cell r="N26">
            <v>63.919954755455258</v>
          </cell>
          <cell r="O26">
            <v>64.994470476551399</v>
          </cell>
        </row>
      </sheetData>
      <sheetData sheetId="3"/>
      <sheetData sheetId="4">
        <row r="1">
          <cell r="A1" t="str">
            <v>PacifiCorp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  <cell r="CH1">
            <v>0</v>
          </cell>
          <cell r="CI1">
            <v>0</v>
          </cell>
          <cell r="CJ1">
            <v>0</v>
          </cell>
          <cell r="CK1">
            <v>0</v>
          </cell>
          <cell r="CL1">
            <v>0</v>
          </cell>
          <cell r="CM1">
            <v>0</v>
          </cell>
          <cell r="CN1">
            <v>0</v>
          </cell>
          <cell r="CO1">
            <v>0</v>
          </cell>
          <cell r="CP1">
            <v>0</v>
          </cell>
          <cell r="CQ1">
            <v>0</v>
          </cell>
          <cell r="CR1">
            <v>0</v>
          </cell>
          <cell r="CS1">
            <v>0</v>
          </cell>
          <cell r="CT1">
            <v>0</v>
          </cell>
          <cell r="CU1">
            <v>0</v>
          </cell>
          <cell r="CV1">
            <v>0</v>
          </cell>
          <cell r="CW1">
            <v>0</v>
          </cell>
          <cell r="CX1">
            <v>0</v>
          </cell>
          <cell r="CY1">
            <v>0</v>
          </cell>
          <cell r="CZ1">
            <v>0</v>
          </cell>
          <cell r="DA1">
            <v>0</v>
          </cell>
          <cell r="DB1">
            <v>0</v>
          </cell>
          <cell r="DC1">
            <v>0</v>
          </cell>
          <cell r="DD1">
            <v>0</v>
          </cell>
          <cell r="DE1">
            <v>0</v>
          </cell>
          <cell r="DF1">
            <v>0</v>
          </cell>
          <cell r="DG1">
            <v>0</v>
          </cell>
          <cell r="DH1">
            <v>0</v>
          </cell>
          <cell r="DI1">
            <v>0</v>
          </cell>
          <cell r="DJ1">
            <v>0</v>
          </cell>
          <cell r="DK1">
            <v>0</v>
          </cell>
          <cell r="DL1">
            <v>0</v>
          </cell>
          <cell r="DM1">
            <v>0</v>
          </cell>
          <cell r="DN1">
            <v>0</v>
          </cell>
          <cell r="DO1">
            <v>0</v>
          </cell>
          <cell r="DP1">
            <v>0</v>
          </cell>
          <cell r="DQ1">
            <v>0</v>
          </cell>
          <cell r="DR1">
            <v>0</v>
          </cell>
          <cell r="DS1">
            <v>0</v>
          </cell>
          <cell r="DT1">
            <v>0</v>
          </cell>
          <cell r="DU1">
            <v>0</v>
          </cell>
          <cell r="DV1">
            <v>0</v>
          </cell>
          <cell r="DW1">
            <v>0</v>
          </cell>
          <cell r="DX1">
            <v>0</v>
          </cell>
          <cell r="DY1">
            <v>0</v>
          </cell>
          <cell r="DZ1">
            <v>0</v>
          </cell>
          <cell r="EA1">
            <v>0</v>
          </cell>
          <cell r="EB1">
            <v>0</v>
          </cell>
          <cell r="EC1">
            <v>0</v>
          </cell>
          <cell r="ED1">
            <v>0</v>
          </cell>
        </row>
        <row r="2">
          <cell r="A2" t="str">
            <v>Avoided Cost Study</v>
          </cell>
          <cell r="J2">
            <v>0</v>
          </cell>
          <cell r="W2">
            <v>0</v>
          </cell>
          <cell r="AJ2">
            <v>0</v>
          </cell>
          <cell r="AW2">
            <v>0</v>
          </cell>
          <cell r="BJ2">
            <v>0</v>
          </cell>
          <cell r="BW2">
            <v>0</v>
          </cell>
          <cell r="CJ2">
            <v>0</v>
          </cell>
          <cell r="CW2">
            <v>0</v>
          </cell>
          <cell r="DJ2">
            <v>0</v>
          </cell>
          <cell r="DW2">
            <v>0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4">
          <cell r="A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</row>
        <row r="17">
          <cell r="A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</row>
        <row r="27">
          <cell r="A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</row>
        <row r="28">
          <cell r="A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</row>
        <row r="32">
          <cell r="F32">
            <v>0</v>
          </cell>
          <cell r="G32">
            <v>2502.0999999998603</v>
          </cell>
          <cell r="H32">
            <v>3704</v>
          </cell>
          <cell r="I32">
            <v>1686.1000000000931</v>
          </cell>
          <cell r="J32">
            <v>790.34999999997672</v>
          </cell>
          <cell r="K32">
            <v>837</v>
          </cell>
          <cell r="L32">
            <v>4432.6999999999534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3667.9200000017881</v>
          </cell>
          <cell r="S32">
            <v>0</v>
          </cell>
          <cell r="T32">
            <v>910.40000000037253</v>
          </cell>
          <cell r="U32">
            <v>0</v>
          </cell>
          <cell r="V32">
            <v>370.29999999981374</v>
          </cell>
          <cell r="W32">
            <v>1179.9600000000792</v>
          </cell>
          <cell r="X32">
            <v>945.76000000000931</v>
          </cell>
          <cell r="Y32">
            <v>261.5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2623.1999999992549</v>
          </cell>
          <cell r="AF32">
            <v>543.60000000009313</v>
          </cell>
          <cell r="AG32">
            <v>0</v>
          </cell>
          <cell r="AH32">
            <v>0</v>
          </cell>
          <cell r="AI32">
            <v>65</v>
          </cell>
          <cell r="AJ32">
            <v>710.69999999995343</v>
          </cell>
          <cell r="AK32">
            <v>270.89999999990687</v>
          </cell>
          <cell r="AL32">
            <v>664.79999999981374</v>
          </cell>
          <cell r="AM32">
            <v>368.20000000018626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1072.0999999977648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408.80000000004657</v>
          </cell>
          <cell r="AX32">
            <v>290.0999999998603</v>
          </cell>
          <cell r="AY32">
            <v>373.20000000018626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1924.2999999970198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117.19999999995343</v>
          </cell>
          <cell r="BK32">
            <v>744.10000000009313</v>
          </cell>
          <cell r="BL32">
            <v>1063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1952.3000000007451</v>
          </cell>
          <cell r="BS32">
            <v>0</v>
          </cell>
          <cell r="BT32">
            <v>393.20000000018626</v>
          </cell>
          <cell r="BU32">
            <v>0</v>
          </cell>
          <cell r="BV32">
            <v>1066.2000000001863</v>
          </cell>
          <cell r="BW32">
            <v>485.5</v>
          </cell>
          <cell r="BX32">
            <v>1382.3999999999069</v>
          </cell>
          <cell r="BY32">
            <v>1393.7999999998137</v>
          </cell>
          <cell r="BZ32">
            <v>0</v>
          </cell>
          <cell r="CA32">
            <v>0</v>
          </cell>
          <cell r="CB32">
            <v>-3032.7999999998137</v>
          </cell>
          <cell r="CC32">
            <v>264</v>
          </cell>
          <cell r="CD32">
            <v>0</v>
          </cell>
          <cell r="CE32">
            <v>9085.6999999992549</v>
          </cell>
          <cell r="CF32">
            <v>0</v>
          </cell>
          <cell r="CG32">
            <v>0</v>
          </cell>
          <cell r="CH32">
            <v>0</v>
          </cell>
          <cell r="CI32">
            <v>496.89999999990687</v>
          </cell>
          <cell r="CJ32">
            <v>1851.6000000000931</v>
          </cell>
          <cell r="CK32">
            <v>2078</v>
          </cell>
          <cell r="CL32">
            <v>2697</v>
          </cell>
          <cell r="CM32">
            <v>3056.2999999998137</v>
          </cell>
          <cell r="CN32">
            <v>1179.7999999998137</v>
          </cell>
          <cell r="CO32">
            <v>-3095.6999999999534</v>
          </cell>
          <cell r="CP32">
            <v>90.400000000372529</v>
          </cell>
          <cell r="CQ32">
            <v>731.40000000037253</v>
          </cell>
          <cell r="CR32">
            <v>6336.0999999977648</v>
          </cell>
          <cell r="CS32">
            <v>0</v>
          </cell>
          <cell r="CT32">
            <v>837.70000000018626</v>
          </cell>
          <cell r="CU32">
            <v>0</v>
          </cell>
          <cell r="CV32">
            <v>0</v>
          </cell>
          <cell r="CW32">
            <v>989.0999999998603</v>
          </cell>
          <cell r="CX32">
            <v>1184.3000000000466</v>
          </cell>
          <cell r="CY32">
            <v>2479.7000000001863</v>
          </cell>
          <cell r="CZ32">
            <v>-414.40000000037253</v>
          </cell>
          <cell r="DA32">
            <v>347</v>
          </cell>
          <cell r="DB32">
            <v>428.19999999995343</v>
          </cell>
          <cell r="DC32">
            <v>0</v>
          </cell>
          <cell r="DD32">
            <v>484.5</v>
          </cell>
          <cell r="DE32">
            <v>8677.8000000007451</v>
          </cell>
          <cell r="DF32">
            <v>-468.0999999998603</v>
          </cell>
          <cell r="DG32">
            <v>5519</v>
          </cell>
          <cell r="DH32">
            <v>0</v>
          </cell>
          <cell r="DI32">
            <v>0</v>
          </cell>
          <cell r="DJ32">
            <v>1234.1000000000931</v>
          </cell>
          <cell r="DK32">
            <v>1582.4000000001397</v>
          </cell>
          <cell r="DL32">
            <v>2397</v>
          </cell>
          <cell r="DM32">
            <v>-1570</v>
          </cell>
          <cell r="DN32">
            <v>390</v>
          </cell>
          <cell r="DO32">
            <v>-5785.1999999999534</v>
          </cell>
          <cell r="DP32">
            <v>1044</v>
          </cell>
          <cell r="DQ32">
            <v>4334.5999999996275</v>
          </cell>
          <cell r="DR32">
            <v>10359</v>
          </cell>
          <cell r="DS32">
            <v>0</v>
          </cell>
          <cell r="DT32">
            <v>1044.7000000001863</v>
          </cell>
          <cell r="DU32">
            <v>0</v>
          </cell>
          <cell r="DV32">
            <v>0</v>
          </cell>
          <cell r="DW32">
            <v>-297.39999999990687</v>
          </cell>
          <cell r="DX32">
            <v>1664.7000000001863</v>
          </cell>
          <cell r="DY32">
            <v>2920.5</v>
          </cell>
          <cell r="DZ32">
            <v>587.29999999981374</v>
          </cell>
          <cell r="EA32">
            <v>714</v>
          </cell>
          <cell r="EB32">
            <v>1060.1999999999534</v>
          </cell>
          <cell r="EC32">
            <v>423</v>
          </cell>
          <cell r="ED32">
            <v>2242</v>
          </cell>
          <cell r="EE32">
            <v>0</v>
          </cell>
        </row>
        <row r="33">
          <cell r="F33">
            <v>14913.799999999814</v>
          </cell>
          <cell r="G33">
            <v>7205.8999999999069</v>
          </cell>
          <cell r="H33">
            <v>9300</v>
          </cell>
          <cell r="I33">
            <v>5989.5</v>
          </cell>
          <cell r="J33">
            <v>2571.3999999999069</v>
          </cell>
          <cell r="K33">
            <v>1685</v>
          </cell>
          <cell r="L33">
            <v>-23</v>
          </cell>
          <cell r="M33">
            <v>618</v>
          </cell>
          <cell r="N33">
            <v>2143.7999999998137</v>
          </cell>
          <cell r="O33">
            <v>2878</v>
          </cell>
          <cell r="P33">
            <v>14505.5</v>
          </cell>
          <cell r="Q33">
            <v>7018.2999999998137</v>
          </cell>
          <cell r="R33">
            <v>35864.94999999553</v>
          </cell>
          <cell r="S33">
            <v>11527</v>
          </cell>
          <cell r="T33">
            <v>592</v>
          </cell>
          <cell r="U33">
            <v>743.79999999981374</v>
          </cell>
          <cell r="V33">
            <v>4839.4600000000792</v>
          </cell>
          <cell r="W33">
            <v>1647.7000000000116</v>
          </cell>
          <cell r="X33">
            <v>453.18999999994412</v>
          </cell>
          <cell r="Y33">
            <v>839</v>
          </cell>
          <cell r="Z33">
            <v>0</v>
          </cell>
          <cell r="AA33">
            <v>4005</v>
          </cell>
          <cell r="AB33">
            <v>1049</v>
          </cell>
          <cell r="AC33">
            <v>4530.5</v>
          </cell>
          <cell r="AD33">
            <v>5638.2999999998137</v>
          </cell>
          <cell r="AE33">
            <v>28921.249999992549</v>
          </cell>
          <cell r="AF33">
            <v>4043</v>
          </cell>
          <cell r="AG33">
            <v>273</v>
          </cell>
          <cell r="AH33">
            <v>2001.5999999996275</v>
          </cell>
          <cell r="AI33">
            <v>2193.9000000001397</v>
          </cell>
          <cell r="AJ33">
            <v>4419.0999999999767</v>
          </cell>
          <cell r="AK33">
            <v>3754.3499999999767</v>
          </cell>
          <cell r="AL33">
            <v>-25</v>
          </cell>
          <cell r="AM33">
            <v>-51</v>
          </cell>
          <cell r="AN33">
            <v>918</v>
          </cell>
          <cell r="AO33">
            <v>3065.2999999998137</v>
          </cell>
          <cell r="AP33">
            <v>748.70000000018626</v>
          </cell>
          <cell r="AQ33">
            <v>7580.2999999998137</v>
          </cell>
          <cell r="AR33">
            <v>48877.89999999851</v>
          </cell>
          <cell r="AS33">
            <v>4348</v>
          </cell>
          <cell r="AT33">
            <v>341.59999999962747</v>
          </cell>
          <cell r="AU33">
            <v>1148</v>
          </cell>
          <cell r="AV33">
            <v>645.29999999981374</v>
          </cell>
          <cell r="AW33">
            <v>2650.0999999998603</v>
          </cell>
          <cell r="AX33">
            <v>5228.2999999998137</v>
          </cell>
          <cell r="AY33">
            <v>562.70000000018626</v>
          </cell>
          <cell r="AZ33">
            <v>263</v>
          </cell>
          <cell r="BA33">
            <v>6464.5</v>
          </cell>
          <cell r="BB33">
            <v>2406.5</v>
          </cell>
          <cell r="BC33">
            <v>12206.200000000186</v>
          </cell>
          <cell r="BD33">
            <v>12613.700000000186</v>
          </cell>
          <cell r="BE33">
            <v>38674.70000000298</v>
          </cell>
          <cell r="BF33">
            <v>6083.5</v>
          </cell>
          <cell r="BG33">
            <v>1955.2000000001863</v>
          </cell>
          <cell r="BH33">
            <v>318.70000000018626</v>
          </cell>
          <cell r="BI33">
            <v>0</v>
          </cell>
          <cell r="BJ33">
            <v>2374</v>
          </cell>
          <cell r="BK33">
            <v>2728.8999999999069</v>
          </cell>
          <cell r="BL33">
            <v>580</v>
          </cell>
          <cell r="BM33">
            <v>1450</v>
          </cell>
          <cell r="BN33">
            <v>3205.5</v>
          </cell>
          <cell r="BO33">
            <v>3283.5</v>
          </cell>
          <cell r="BP33">
            <v>7063</v>
          </cell>
          <cell r="BQ33">
            <v>9632.4000000003725</v>
          </cell>
          <cell r="BR33">
            <v>39000.30000000447</v>
          </cell>
          <cell r="BS33">
            <v>4232.5</v>
          </cell>
          <cell r="BT33">
            <v>3274.7000000001863</v>
          </cell>
          <cell r="BU33">
            <v>927</v>
          </cell>
          <cell r="BV33">
            <v>0</v>
          </cell>
          <cell r="BW33">
            <v>518</v>
          </cell>
          <cell r="BX33">
            <v>475.40000000037253</v>
          </cell>
          <cell r="BY33">
            <v>1394</v>
          </cell>
          <cell r="BZ33">
            <v>1475</v>
          </cell>
          <cell r="CA33">
            <v>1587</v>
          </cell>
          <cell r="CB33">
            <v>6652</v>
          </cell>
          <cell r="CC33">
            <v>7033.5</v>
          </cell>
          <cell r="CD33">
            <v>11431.200000000186</v>
          </cell>
          <cell r="CE33">
            <v>32354.5</v>
          </cell>
          <cell r="CF33">
            <v>8361.5</v>
          </cell>
          <cell r="CG33">
            <v>3594</v>
          </cell>
          <cell r="CH33">
            <v>2574</v>
          </cell>
          <cell r="CI33">
            <v>0</v>
          </cell>
          <cell r="CJ33">
            <v>2734</v>
          </cell>
          <cell r="CK33">
            <v>0</v>
          </cell>
          <cell r="CL33">
            <v>1250</v>
          </cell>
          <cell r="CM33">
            <v>0</v>
          </cell>
          <cell r="CN33">
            <v>7441</v>
          </cell>
          <cell r="CO33">
            <v>-9632</v>
          </cell>
          <cell r="CP33">
            <v>5589</v>
          </cell>
          <cell r="CQ33">
            <v>10443</v>
          </cell>
          <cell r="CR33">
            <v>55610.80000000447</v>
          </cell>
          <cell r="CS33">
            <v>3990</v>
          </cell>
          <cell r="CT33">
            <v>2575.5</v>
          </cell>
          <cell r="CU33">
            <v>3073</v>
          </cell>
          <cell r="CV33">
            <v>2998.2999999998137</v>
          </cell>
          <cell r="CW33">
            <v>1423.5</v>
          </cell>
          <cell r="CX33">
            <v>1009</v>
          </cell>
          <cell r="CY33">
            <v>5131</v>
          </cell>
          <cell r="CZ33">
            <v>3755</v>
          </cell>
          <cell r="DA33">
            <v>5411.5</v>
          </cell>
          <cell r="DB33">
            <v>6274</v>
          </cell>
          <cell r="DC33">
            <v>7156</v>
          </cell>
          <cell r="DD33">
            <v>12814</v>
          </cell>
          <cell r="DE33">
            <v>34357.89999999851</v>
          </cell>
          <cell r="DF33">
            <v>3871.5</v>
          </cell>
          <cell r="DG33">
            <v>2147</v>
          </cell>
          <cell r="DH33">
            <v>1862</v>
          </cell>
          <cell r="DI33">
            <v>2194</v>
          </cell>
          <cell r="DJ33">
            <v>1246.4000000003725</v>
          </cell>
          <cell r="DK33">
            <v>0</v>
          </cell>
          <cell r="DL33">
            <v>3178</v>
          </cell>
          <cell r="DM33">
            <v>1202</v>
          </cell>
          <cell r="DN33">
            <v>4568</v>
          </cell>
          <cell r="DO33">
            <v>5947</v>
          </cell>
          <cell r="DP33">
            <v>2776.5</v>
          </cell>
          <cell r="DQ33">
            <v>5365.5</v>
          </cell>
          <cell r="DR33">
            <v>49370.69999999553</v>
          </cell>
          <cell r="DS33">
            <v>5674.5</v>
          </cell>
          <cell r="DT33">
            <v>2306</v>
          </cell>
          <cell r="DU33">
            <v>1210</v>
          </cell>
          <cell r="DV33">
            <v>3016</v>
          </cell>
          <cell r="DW33">
            <v>3035</v>
          </cell>
          <cell r="DX33">
            <v>725.70000000018626</v>
          </cell>
          <cell r="DY33">
            <v>4676</v>
          </cell>
          <cell r="DZ33">
            <v>842</v>
          </cell>
          <cell r="EA33">
            <v>7124</v>
          </cell>
          <cell r="EB33">
            <v>5631</v>
          </cell>
          <cell r="EC33">
            <v>7108.5</v>
          </cell>
          <cell r="ED33">
            <v>8022</v>
          </cell>
          <cell r="EE33">
            <v>0</v>
          </cell>
        </row>
        <row r="34">
          <cell r="A34">
            <v>0</v>
          </cell>
          <cell r="F34">
            <v>1361.0999999999767</v>
          </cell>
          <cell r="G34">
            <v>3026.9400000000023</v>
          </cell>
          <cell r="H34">
            <v>7501.5999999999767</v>
          </cell>
          <cell r="I34">
            <v>862.14000000001397</v>
          </cell>
          <cell r="J34">
            <v>672.70560000000023</v>
          </cell>
          <cell r="K34">
            <v>593.89899999999943</v>
          </cell>
          <cell r="L34">
            <v>27968.100000000093</v>
          </cell>
          <cell r="M34">
            <v>6190.2999999998137</v>
          </cell>
          <cell r="N34">
            <v>3299.2999999998137</v>
          </cell>
          <cell r="O34">
            <v>6666.5</v>
          </cell>
          <cell r="P34">
            <v>2402.3999999999069</v>
          </cell>
          <cell r="Q34">
            <v>8147.2000000001863</v>
          </cell>
          <cell r="R34">
            <v>-29596.504199996591</v>
          </cell>
          <cell r="S34">
            <v>2799.5999999998603</v>
          </cell>
          <cell r="T34">
            <v>-16180</v>
          </cell>
          <cell r="U34">
            <v>7703.5</v>
          </cell>
          <cell r="V34">
            <v>5792.3999999999069</v>
          </cell>
          <cell r="W34">
            <v>1414.9600000000064</v>
          </cell>
          <cell r="X34">
            <v>165.63579999999911</v>
          </cell>
          <cell r="Y34">
            <v>-48677.5</v>
          </cell>
          <cell r="Z34">
            <v>5669.7000000001863</v>
          </cell>
          <cell r="AA34">
            <v>5269.5999999996275</v>
          </cell>
          <cell r="AB34">
            <v>5309.7999999998137</v>
          </cell>
          <cell r="AC34">
            <v>283</v>
          </cell>
          <cell r="AD34">
            <v>852.80000000004657</v>
          </cell>
          <cell r="AE34">
            <v>29799.339999999851</v>
          </cell>
          <cell r="AF34">
            <v>70.600000000093132</v>
          </cell>
          <cell r="AG34">
            <v>552.5</v>
          </cell>
          <cell r="AH34">
            <v>2850.7999999998137</v>
          </cell>
          <cell r="AI34">
            <v>3529.2000000001863</v>
          </cell>
          <cell r="AJ34">
            <v>1620</v>
          </cell>
          <cell r="AK34">
            <v>674</v>
          </cell>
          <cell r="AL34">
            <v>5332</v>
          </cell>
          <cell r="AM34">
            <v>3816.2000000001863</v>
          </cell>
          <cell r="AN34">
            <v>1387</v>
          </cell>
          <cell r="AO34">
            <v>5182</v>
          </cell>
          <cell r="AP34">
            <v>1129.4000000003725</v>
          </cell>
          <cell r="AQ34">
            <v>3655.6399999998976</v>
          </cell>
          <cell r="AR34">
            <v>33440.589999999851</v>
          </cell>
          <cell r="AS34">
            <v>1837.8999999999069</v>
          </cell>
          <cell r="AT34">
            <v>1268.7000000001863</v>
          </cell>
          <cell r="AU34">
            <v>4228</v>
          </cell>
          <cell r="AV34">
            <v>4031.5999999996275</v>
          </cell>
          <cell r="AW34">
            <v>1473.3399999999674</v>
          </cell>
          <cell r="AX34">
            <v>2035.5</v>
          </cell>
          <cell r="AY34">
            <v>5973.2999999998137</v>
          </cell>
          <cell r="AZ34">
            <v>5704</v>
          </cell>
          <cell r="BA34">
            <v>1824</v>
          </cell>
          <cell r="BB34">
            <v>3300.5999999996275</v>
          </cell>
          <cell r="BC34">
            <v>809.40000000037253</v>
          </cell>
          <cell r="BD34">
            <v>954.25</v>
          </cell>
          <cell r="BE34">
            <v>30896.60000000149</v>
          </cell>
          <cell r="BF34">
            <v>873.5</v>
          </cell>
          <cell r="BG34">
            <v>46.400000000139698</v>
          </cell>
          <cell r="BH34">
            <v>3662.2000000001863</v>
          </cell>
          <cell r="BI34">
            <v>5436.5</v>
          </cell>
          <cell r="BJ34">
            <v>3695.3000000000466</v>
          </cell>
          <cell r="BK34">
            <v>2536.7999999998137</v>
          </cell>
          <cell r="BL34">
            <v>6051</v>
          </cell>
          <cell r="BM34">
            <v>2915</v>
          </cell>
          <cell r="BN34">
            <v>1293.5</v>
          </cell>
          <cell r="BO34">
            <v>3731.5</v>
          </cell>
          <cell r="BP34">
            <v>292.20000000018626</v>
          </cell>
          <cell r="BQ34">
            <v>362.70000000018626</v>
          </cell>
          <cell r="BR34">
            <v>4393</v>
          </cell>
          <cell r="BS34">
            <v>645.5</v>
          </cell>
          <cell r="BT34">
            <v>3721</v>
          </cell>
          <cell r="BU34">
            <v>1866.5</v>
          </cell>
          <cell r="BV34">
            <v>7706.2999999998137</v>
          </cell>
          <cell r="BW34">
            <v>2246.0999999999767</v>
          </cell>
          <cell r="BX34">
            <v>3326.3999999999069</v>
          </cell>
          <cell r="BY34">
            <v>4518.2000000001863</v>
          </cell>
          <cell r="BZ34">
            <v>4087.7999999998137</v>
          </cell>
          <cell r="CA34">
            <v>1007</v>
          </cell>
          <cell r="CB34">
            <v>-29167</v>
          </cell>
          <cell r="CC34">
            <v>1113.5</v>
          </cell>
          <cell r="CD34">
            <v>3321.7000000001863</v>
          </cell>
          <cell r="CE34">
            <v>-90327.780000001192</v>
          </cell>
          <cell r="CF34">
            <v>1285</v>
          </cell>
          <cell r="CG34">
            <v>3742.7000000001863</v>
          </cell>
          <cell r="CH34">
            <v>4918</v>
          </cell>
          <cell r="CI34">
            <v>5837</v>
          </cell>
          <cell r="CJ34">
            <v>1855.320000000007</v>
          </cell>
          <cell r="CK34">
            <v>4451.5</v>
          </cell>
          <cell r="CL34">
            <v>9466.5</v>
          </cell>
          <cell r="CM34">
            <v>3387</v>
          </cell>
          <cell r="CN34">
            <v>1717</v>
          </cell>
          <cell r="CO34">
            <v>-113003.5</v>
          </cell>
          <cell r="CP34">
            <v>-16045</v>
          </cell>
          <cell r="CQ34">
            <v>2060.7000000001863</v>
          </cell>
          <cell r="CR34">
            <v>51813.5</v>
          </cell>
          <cell r="CS34">
            <v>3105.2000000001863</v>
          </cell>
          <cell r="CT34">
            <v>2488.7000000001863</v>
          </cell>
          <cell r="CU34">
            <v>6982</v>
          </cell>
          <cell r="CV34">
            <v>2936.5</v>
          </cell>
          <cell r="CW34">
            <v>3553.5</v>
          </cell>
          <cell r="CX34">
            <v>5475.5999999998603</v>
          </cell>
          <cell r="CY34">
            <v>7402</v>
          </cell>
          <cell r="CZ34">
            <v>4911</v>
          </cell>
          <cell r="DA34">
            <v>1678.5</v>
          </cell>
          <cell r="DB34">
            <v>6703</v>
          </cell>
          <cell r="DC34">
            <v>2541.5</v>
          </cell>
          <cell r="DD34">
            <v>4036</v>
          </cell>
          <cell r="DE34">
            <v>51665.340000003576</v>
          </cell>
          <cell r="DF34">
            <v>4808.5</v>
          </cell>
          <cell r="DG34">
            <v>1601</v>
          </cell>
          <cell r="DH34">
            <v>5236.5</v>
          </cell>
          <cell r="DI34">
            <v>9577.5</v>
          </cell>
          <cell r="DJ34">
            <v>2889.3399999999674</v>
          </cell>
          <cell r="DK34">
            <v>4835.5</v>
          </cell>
          <cell r="DL34">
            <v>7160</v>
          </cell>
          <cell r="DM34">
            <v>3971.5</v>
          </cell>
          <cell r="DN34">
            <v>2662</v>
          </cell>
          <cell r="DO34">
            <v>5930</v>
          </cell>
          <cell r="DP34">
            <v>1640.2000000001863</v>
          </cell>
          <cell r="DQ34">
            <v>1353.2999999998137</v>
          </cell>
          <cell r="DR34">
            <v>55435.939999997616</v>
          </cell>
          <cell r="DS34">
            <v>2025.7999999998137</v>
          </cell>
          <cell r="DT34">
            <v>2217</v>
          </cell>
          <cell r="DU34">
            <v>5281</v>
          </cell>
          <cell r="DV34">
            <v>10814.5</v>
          </cell>
          <cell r="DW34">
            <v>-1779.7600000000093</v>
          </cell>
          <cell r="DX34">
            <v>4900.2999999998137</v>
          </cell>
          <cell r="DY34">
            <v>9457</v>
          </cell>
          <cell r="DZ34">
            <v>5013</v>
          </cell>
          <cell r="EA34">
            <v>2925</v>
          </cell>
          <cell r="EB34">
            <v>8335</v>
          </cell>
          <cell r="EC34">
            <v>2111.5</v>
          </cell>
          <cell r="ED34">
            <v>4135.5999999996275</v>
          </cell>
          <cell r="EE34">
            <v>0</v>
          </cell>
        </row>
        <row r="35">
          <cell r="A35">
            <v>0</v>
          </cell>
          <cell r="F35">
            <v>11547.040000000037</v>
          </cell>
          <cell r="G35">
            <v>2952.5700000000652</v>
          </cell>
          <cell r="H35">
            <v>4077.6000000000931</v>
          </cell>
          <cell r="I35">
            <v>2151.9399999999441</v>
          </cell>
          <cell r="J35">
            <v>1634.339999999851</v>
          </cell>
          <cell r="K35">
            <v>809.88000000012107</v>
          </cell>
          <cell r="L35">
            <v>817.39999999990687</v>
          </cell>
          <cell r="M35">
            <v>0</v>
          </cell>
          <cell r="N35">
            <v>5954.5</v>
          </cell>
          <cell r="O35">
            <v>847.3000000002794</v>
          </cell>
          <cell r="P35">
            <v>12188.399999999907</v>
          </cell>
          <cell r="Q35">
            <v>13653.300000000279</v>
          </cell>
          <cell r="R35">
            <v>31970.269999995828</v>
          </cell>
          <cell r="S35">
            <v>10624.399999999441</v>
          </cell>
          <cell r="T35">
            <v>-1312.1000000000931</v>
          </cell>
          <cell r="U35">
            <v>2364.3000000002794</v>
          </cell>
          <cell r="V35">
            <v>3366.7799999997951</v>
          </cell>
          <cell r="W35">
            <v>281.08999999985099</v>
          </cell>
          <cell r="X35">
            <v>870.10000000009313</v>
          </cell>
          <cell r="Y35">
            <v>0</v>
          </cell>
          <cell r="Z35">
            <v>0</v>
          </cell>
          <cell r="AA35">
            <v>933.29999999981374</v>
          </cell>
          <cell r="AB35">
            <v>1517.5</v>
          </cell>
          <cell r="AC35">
            <v>5874</v>
          </cell>
          <cell r="AD35">
            <v>7450.8999999999069</v>
          </cell>
          <cell r="AE35">
            <v>32110.410000003874</v>
          </cell>
          <cell r="AF35">
            <v>3643.2000000001863</v>
          </cell>
          <cell r="AG35">
            <v>2731.4000000003725</v>
          </cell>
          <cell r="AH35">
            <v>2683.6000000000931</v>
          </cell>
          <cell r="AI35">
            <v>3404.7399999999907</v>
          </cell>
          <cell r="AJ35">
            <v>1708.4899999999907</v>
          </cell>
          <cell r="AK35">
            <v>887.28000000002794</v>
          </cell>
          <cell r="AL35">
            <v>418.40000000037253</v>
          </cell>
          <cell r="AM35">
            <v>0</v>
          </cell>
          <cell r="AN35">
            <v>1107.5</v>
          </cell>
          <cell r="AO35">
            <v>2674.8999999999069</v>
          </cell>
          <cell r="AP35">
            <v>3187.1000000005588</v>
          </cell>
          <cell r="AQ35">
            <v>9663.8000000002794</v>
          </cell>
          <cell r="AR35">
            <v>36001.559999994934</v>
          </cell>
          <cell r="AS35">
            <v>8111.5</v>
          </cell>
          <cell r="AT35">
            <v>3311.2000000001863</v>
          </cell>
          <cell r="AU35">
            <v>1145.2999999998137</v>
          </cell>
          <cell r="AV35">
            <v>878</v>
          </cell>
          <cell r="AW35">
            <v>154.30000000004657</v>
          </cell>
          <cell r="AX35">
            <v>1388.8000000000466</v>
          </cell>
          <cell r="AY35">
            <v>0</v>
          </cell>
          <cell r="AZ35">
            <v>0</v>
          </cell>
          <cell r="BA35">
            <v>1417.7999999998137</v>
          </cell>
          <cell r="BB35">
            <v>2233.3999999999069</v>
          </cell>
          <cell r="BC35">
            <v>6513.0999999996275</v>
          </cell>
          <cell r="BD35">
            <v>10848.160000000149</v>
          </cell>
          <cell r="BE35">
            <v>29249.210000008345</v>
          </cell>
          <cell r="BF35">
            <v>4800.5</v>
          </cell>
          <cell r="BG35">
            <v>2461.3999999999069</v>
          </cell>
          <cell r="BH35">
            <v>0</v>
          </cell>
          <cell r="BI35">
            <v>412.79999999981374</v>
          </cell>
          <cell r="BJ35">
            <v>2834.5999999998603</v>
          </cell>
          <cell r="BK35">
            <v>1669.3100000000559</v>
          </cell>
          <cell r="BL35">
            <v>0</v>
          </cell>
          <cell r="BM35">
            <v>235.20000000018626</v>
          </cell>
          <cell r="BN35">
            <v>2435.7000000001863</v>
          </cell>
          <cell r="BO35">
            <v>1582.6999999992549</v>
          </cell>
          <cell r="BP35">
            <v>6543.4000000003725</v>
          </cell>
          <cell r="BQ35">
            <v>6273.5999999996275</v>
          </cell>
          <cell r="BR35">
            <v>32042.64999999851</v>
          </cell>
          <cell r="BS35">
            <v>3919.2999999998137</v>
          </cell>
          <cell r="BT35">
            <v>2065</v>
          </cell>
          <cell r="BU35">
            <v>710.10000000009313</v>
          </cell>
          <cell r="BV35">
            <v>0</v>
          </cell>
          <cell r="BW35">
            <v>1166.1899999999441</v>
          </cell>
          <cell r="BX35">
            <v>1577.0600000000559</v>
          </cell>
          <cell r="BY35">
            <v>0</v>
          </cell>
          <cell r="BZ35">
            <v>0</v>
          </cell>
          <cell r="CA35">
            <v>1303.5</v>
          </cell>
          <cell r="CB35">
            <v>2714.2999999998137</v>
          </cell>
          <cell r="CC35">
            <v>10176</v>
          </cell>
          <cell r="CD35">
            <v>8411.2000000011176</v>
          </cell>
          <cell r="CE35">
            <v>26596.579999998212</v>
          </cell>
          <cell r="CF35">
            <v>8282.5</v>
          </cell>
          <cell r="CG35">
            <v>3812.8999999999069</v>
          </cell>
          <cell r="CH35">
            <v>1204.7000000001863</v>
          </cell>
          <cell r="CI35">
            <v>222.5</v>
          </cell>
          <cell r="CJ35">
            <v>2415.1399999996647</v>
          </cell>
          <cell r="CK35">
            <v>1442.1399999996647</v>
          </cell>
          <cell r="CL35">
            <v>98.199999999720603</v>
          </cell>
          <cell r="CM35">
            <v>0</v>
          </cell>
          <cell r="CN35">
            <v>3798</v>
          </cell>
          <cell r="CO35">
            <v>-3409.7000000001863</v>
          </cell>
          <cell r="CP35">
            <v>-2166.7999999998137</v>
          </cell>
          <cell r="CQ35">
            <v>10897</v>
          </cell>
          <cell r="CR35">
            <v>43953.60000000149</v>
          </cell>
          <cell r="CS35">
            <v>4833.5</v>
          </cell>
          <cell r="CT35">
            <v>6656.8999999999069</v>
          </cell>
          <cell r="CU35">
            <v>2295.5</v>
          </cell>
          <cell r="CV35">
            <v>41.699999999720603</v>
          </cell>
          <cell r="CW35">
            <v>1695.7999999998137</v>
          </cell>
          <cell r="CX35">
            <v>375.90000000037253</v>
          </cell>
          <cell r="CY35">
            <v>3372</v>
          </cell>
          <cell r="CZ35">
            <v>378</v>
          </cell>
          <cell r="DA35">
            <v>6432.5</v>
          </cell>
          <cell r="DB35">
            <v>3201.6000000005588</v>
          </cell>
          <cell r="DC35">
            <v>9165.5</v>
          </cell>
          <cell r="DD35">
            <v>5504.7000000001863</v>
          </cell>
          <cell r="DE35">
            <v>52547.909999988973</v>
          </cell>
          <cell r="DF35">
            <v>9356.4000000003725</v>
          </cell>
          <cell r="DG35">
            <v>4700.2999999998137</v>
          </cell>
          <cell r="DH35">
            <v>1312.6000000005588</v>
          </cell>
          <cell r="DI35">
            <v>598.89999999990687</v>
          </cell>
          <cell r="DJ35">
            <v>3788.1000000000931</v>
          </cell>
          <cell r="DK35">
            <v>2411.3100000000559</v>
          </cell>
          <cell r="DL35">
            <v>326.3000000002794</v>
          </cell>
          <cell r="DM35">
            <v>0</v>
          </cell>
          <cell r="DN35">
            <v>4833.5999999996275</v>
          </cell>
          <cell r="DO35">
            <v>3682</v>
          </cell>
          <cell r="DP35">
            <v>9693.7999999998137</v>
          </cell>
          <cell r="DQ35">
            <v>11844.599999999627</v>
          </cell>
          <cell r="DR35">
            <v>46256.739999994636</v>
          </cell>
          <cell r="DS35">
            <v>8545</v>
          </cell>
          <cell r="DT35">
            <v>5695.5</v>
          </cell>
          <cell r="DU35">
            <v>912.60000000009313</v>
          </cell>
          <cell r="DV35">
            <v>2345</v>
          </cell>
          <cell r="DW35">
            <v>1001.4000000003725</v>
          </cell>
          <cell r="DX35">
            <v>227.43999999994412</v>
          </cell>
          <cell r="DY35">
            <v>2735.7000000001863</v>
          </cell>
          <cell r="DZ35">
            <v>0</v>
          </cell>
          <cell r="EA35">
            <v>2973.7999999998137</v>
          </cell>
          <cell r="EB35">
            <v>4957.1999999992549</v>
          </cell>
          <cell r="EC35">
            <v>6690.7999999998137</v>
          </cell>
          <cell r="ED35">
            <v>10172.299999999814</v>
          </cell>
          <cell r="EE35">
            <v>0</v>
          </cell>
        </row>
        <row r="36">
          <cell r="A36">
            <v>0</v>
          </cell>
          <cell r="F36">
            <v>18358.5</v>
          </cell>
          <cell r="G36">
            <v>10515.299999999814</v>
          </cell>
          <cell r="H36">
            <v>9446</v>
          </cell>
          <cell r="I36">
            <v>4650.5</v>
          </cell>
          <cell r="J36">
            <v>5233</v>
          </cell>
          <cell r="K36">
            <v>4427.5</v>
          </cell>
          <cell r="L36">
            <v>2841</v>
          </cell>
          <cell r="M36">
            <v>-1757</v>
          </cell>
          <cell r="N36">
            <v>2488.5</v>
          </cell>
          <cell r="O36">
            <v>7332.5</v>
          </cell>
          <cell r="P36">
            <v>9011</v>
          </cell>
          <cell r="Q36">
            <v>13712.5</v>
          </cell>
          <cell r="R36">
            <v>17251</v>
          </cell>
          <cell r="S36">
            <v>5647</v>
          </cell>
          <cell r="T36">
            <v>-24</v>
          </cell>
          <cell r="U36">
            <v>0</v>
          </cell>
          <cell r="V36">
            <v>4271.5</v>
          </cell>
          <cell r="W36">
            <v>1583.5</v>
          </cell>
          <cell r="X36">
            <v>148</v>
          </cell>
          <cell r="Y36">
            <v>764</v>
          </cell>
          <cell r="Z36">
            <v>1902</v>
          </cell>
          <cell r="AA36">
            <v>0</v>
          </cell>
          <cell r="AB36">
            <v>694</v>
          </cell>
          <cell r="AC36">
            <v>1467</v>
          </cell>
          <cell r="AD36">
            <v>798</v>
          </cell>
          <cell r="AE36">
            <v>27618</v>
          </cell>
          <cell r="AF36">
            <v>9947</v>
          </cell>
          <cell r="AG36">
            <v>245</v>
          </cell>
          <cell r="AH36">
            <v>-14</v>
          </cell>
          <cell r="AI36">
            <v>425</v>
          </cell>
          <cell r="AJ36">
            <v>6092.5</v>
          </cell>
          <cell r="AK36">
            <v>1446</v>
          </cell>
          <cell r="AL36">
            <v>1751</v>
          </cell>
          <cell r="AM36">
            <v>1076.5</v>
          </cell>
          <cell r="AN36">
            <v>1259</v>
          </cell>
          <cell r="AO36">
            <v>60</v>
          </cell>
          <cell r="AP36">
            <v>145</v>
          </cell>
          <cell r="AQ36">
            <v>5185</v>
          </cell>
          <cell r="AR36">
            <v>2580.7999999970198</v>
          </cell>
          <cell r="AS36">
            <v>158.29999999981374</v>
          </cell>
          <cell r="AT36">
            <v>0</v>
          </cell>
          <cell r="AU36">
            <v>0</v>
          </cell>
          <cell r="AV36">
            <v>0</v>
          </cell>
          <cell r="AW36">
            <v>484</v>
          </cell>
          <cell r="AX36">
            <v>791</v>
          </cell>
          <cell r="AY36">
            <v>0</v>
          </cell>
          <cell r="AZ36">
            <v>0</v>
          </cell>
          <cell r="BA36">
            <v>0</v>
          </cell>
          <cell r="BB36">
            <v>29.700000000186265</v>
          </cell>
          <cell r="BC36">
            <v>291.79999999981374</v>
          </cell>
          <cell r="BD36">
            <v>826</v>
          </cell>
          <cell r="BE36">
            <v>435.70000001043081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296</v>
          </cell>
          <cell r="BL36">
            <v>0</v>
          </cell>
          <cell r="BM36">
            <v>83.299999999813735</v>
          </cell>
          <cell r="BN36">
            <v>0</v>
          </cell>
          <cell r="BO36">
            <v>0</v>
          </cell>
          <cell r="BP36">
            <v>0</v>
          </cell>
          <cell r="BQ36">
            <v>56.400000000023283</v>
          </cell>
          <cell r="BR36">
            <v>1263.0899999993853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284.45000000001164</v>
          </cell>
          <cell r="BY36">
            <v>0</v>
          </cell>
          <cell r="BZ36">
            <v>609.09999999997672</v>
          </cell>
          <cell r="CA36">
            <v>0</v>
          </cell>
          <cell r="CB36">
            <v>140.38000000000466</v>
          </cell>
          <cell r="CC36">
            <v>0</v>
          </cell>
          <cell r="CD36">
            <v>229.15999999997439</v>
          </cell>
          <cell r="CE36">
            <v>1065.3900000001304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415.14999999999418</v>
          </cell>
          <cell r="CK36">
            <v>275.23000000001048</v>
          </cell>
          <cell r="CL36">
            <v>0</v>
          </cell>
          <cell r="CM36">
            <v>62.439999999944121</v>
          </cell>
          <cell r="CN36">
            <v>91.659999999974389</v>
          </cell>
          <cell r="CO36">
            <v>246.82000000000698</v>
          </cell>
          <cell r="CP36">
            <v>-261.30999999999767</v>
          </cell>
          <cell r="CQ36">
            <v>235.39999999996508</v>
          </cell>
          <cell r="CR36">
            <v>-342.75</v>
          </cell>
          <cell r="CS36">
            <v>16.080000000016298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-741.9199999999837</v>
          </cell>
          <cell r="DA36">
            <v>0</v>
          </cell>
          <cell r="DB36">
            <v>383.09000000002561</v>
          </cell>
          <cell r="DC36">
            <v>0</v>
          </cell>
          <cell r="DD36">
            <v>0</v>
          </cell>
          <cell r="DE36">
            <v>117.12000000011176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117.12000000005355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306.65000000037253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306.65000000002328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</row>
        <row r="38">
          <cell r="F38">
            <v>0</v>
          </cell>
          <cell r="G38">
            <v>-198</v>
          </cell>
          <cell r="H38">
            <v>-316.84799999993993</v>
          </cell>
          <cell r="I38">
            <v>-180.5232000000542</v>
          </cell>
          <cell r="J38">
            <v>-92.246400000003632</v>
          </cell>
          <cell r="K38">
            <v>-196.42773999995552</v>
          </cell>
          <cell r="L38">
            <v>-760.7679000000935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-682.18859999999404</v>
          </cell>
          <cell r="S38">
            <v>0</v>
          </cell>
          <cell r="T38">
            <v>-71.331750000012107</v>
          </cell>
          <cell r="U38">
            <v>0</v>
          </cell>
          <cell r="V38">
            <v>-47.37320000003092</v>
          </cell>
          <cell r="W38">
            <v>-189.40214999997988</v>
          </cell>
          <cell r="X38">
            <v>-308.79489999986254</v>
          </cell>
          <cell r="Y38">
            <v>-65.286599999992177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-458.61556000076234</v>
          </cell>
          <cell r="AF38">
            <v>-42.505000000004657</v>
          </cell>
          <cell r="AG38">
            <v>0</v>
          </cell>
          <cell r="AH38">
            <v>0</v>
          </cell>
          <cell r="AI38">
            <v>-12.349999999976717</v>
          </cell>
          <cell r="AJ38">
            <v>-123.72499999997672</v>
          </cell>
          <cell r="AK38">
            <v>-95.199999999953434</v>
          </cell>
          <cell r="AL38">
            <v>-138.59216000023298</v>
          </cell>
          <cell r="AM38">
            <v>-46.243400000035763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-258.2619899995625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-92.677120000007562</v>
          </cell>
          <cell r="AX38">
            <v>-118.24846999975853</v>
          </cell>
          <cell r="AY38">
            <v>-47.336399999912828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-493.89670000039041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-26.199999999953434</v>
          </cell>
          <cell r="BK38">
            <v>-249</v>
          </cell>
          <cell r="BL38">
            <v>-218.69669999997132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-697.12923000007868</v>
          </cell>
          <cell r="BS38">
            <v>0</v>
          </cell>
          <cell r="BT38">
            <v>-26.022799999976996</v>
          </cell>
          <cell r="BU38">
            <v>0</v>
          </cell>
          <cell r="BV38">
            <v>-183.95788000000175</v>
          </cell>
          <cell r="BW38">
            <v>-80.400000000023283</v>
          </cell>
          <cell r="BX38">
            <v>-412.48851000005379</v>
          </cell>
          <cell r="BY38">
            <v>-182.62919999985024</v>
          </cell>
          <cell r="BZ38">
            <v>0</v>
          </cell>
          <cell r="CA38">
            <v>0</v>
          </cell>
          <cell r="CB38">
            <v>214.39999999996508</v>
          </cell>
          <cell r="CC38">
            <v>-26.030840000021271</v>
          </cell>
          <cell r="CD38">
            <v>0</v>
          </cell>
          <cell r="CE38">
            <v>-1313.6628800006583</v>
          </cell>
          <cell r="CF38">
            <v>0</v>
          </cell>
          <cell r="CG38">
            <v>0</v>
          </cell>
          <cell r="CH38">
            <v>0</v>
          </cell>
          <cell r="CI38">
            <v>-48.306200000050012</v>
          </cell>
          <cell r="CJ38">
            <v>-186.22135999996681</v>
          </cell>
          <cell r="CK38">
            <v>-445.55920000001788</v>
          </cell>
          <cell r="CL38">
            <v>-312.77713999990374</v>
          </cell>
          <cell r="CM38">
            <v>-311.21414000005461</v>
          </cell>
          <cell r="CN38">
            <v>-151.73603999998886</v>
          </cell>
          <cell r="CO38">
            <v>198.62807999999495</v>
          </cell>
          <cell r="CP38">
            <v>-6.444480000063777</v>
          </cell>
          <cell r="CQ38">
            <v>-50.032400000025518</v>
          </cell>
          <cell r="CR38">
            <v>-741.03309000004083</v>
          </cell>
          <cell r="CS38">
            <v>0</v>
          </cell>
          <cell r="CT38">
            <v>-54.37599999998929</v>
          </cell>
          <cell r="CU38">
            <v>0</v>
          </cell>
          <cell r="CV38">
            <v>0</v>
          </cell>
          <cell r="CW38">
            <v>-90.299999999930151</v>
          </cell>
          <cell r="CX38">
            <v>-206.97988999984227</v>
          </cell>
          <cell r="CY38">
            <v>-312.0714999998454</v>
          </cell>
          <cell r="CZ38">
            <v>32.033300000010058</v>
          </cell>
          <cell r="DA38">
            <v>-51.700999999884516</v>
          </cell>
          <cell r="DB38">
            <v>-30.436000000103377</v>
          </cell>
          <cell r="DC38">
            <v>0</v>
          </cell>
          <cell r="DD38">
            <v>-27.201999999932013</v>
          </cell>
          <cell r="DE38">
            <v>-816.60871000029147</v>
          </cell>
          <cell r="DF38">
            <v>29.515200000023469</v>
          </cell>
          <cell r="DG38">
            <v>-345.0160999999498</v>
          </cell>
          <cell r="DH38">
            <v>0</v>
          </cell>
          <cell r="DI38">
            <v>0</v>
          </cell>
          <cell r="DJ38">
            <v>-132.09768000000622</v>
          </cell>
          <cell r="DK38">
            <v>-306.73145000007935</v>
          </cell>
          <cell r="DL38">
            <v>-253.2070000001695</v>
          </cell>
          <cell r="DM38">
            <v>192.98450000002049</v>
          </cell>
          <cell r="DN38">
            <v>-52.941299999831244</v>
          </cell>
          <cell r="DO38">
            <v>397.33694000000833</v>
          </cell>
          <cell r="DP38">
            <v>-66.429219999990892</v>
          </cell>
          <cell r="DQ38">
            <v>-280.0226000000257</v>
          </cell>
          <cell r="DR38">
            <v>-1157.9610400032252</v>
          </cell>
          <cell r="DS38">
            <v>0</v>
          </cell>
          <cell r="DT38">
            <v>-65.819520000019111</v>
          </cell>
          <cell r="DU38">
            <v>0</v>
          </cell>
          <cell r="DV38">
            <v>0</v>
          </cell>
          <cell r="DW38">
            <v>104.71233999996912</v>
          </cell>
          <cell r="DX38">
            <v>-353.66040000016801</v>
          </cell>
          <cell r="DY38">
            <v>-427.26060000015423</v>
          </cell>
          <cell r="DZ38">
            <v>-54.181800000136718</v>
          </cell>
          <cell r="EA38">
            <v>-111.96270000003278</v>
          </cell>
          <cell r="EB38">
            <v>-79.09828000003472</v>
          </cell>
          <cell r="EC38">
            <v>-28.450300000025891</v>
          </cell>
          <cell r="ED38">
            <v>-142.23977999994531</v>
          </cell>
          <cell r="EE38">
            <v>0</v>
          </cell>
        </row>
        <row r="39">
          <cell r="A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139435.59300000034</v>
          </cell>
          <cell r="AF39">
            <v>1694.8717000000179</v>
          </cell>
          <cell r="AG39">
            <v>0</v>
          </cell>
          <cell r="AH39">
            <v>19165.635300000198</v>
          </cell>
          <cell r="AI39">
            <v>36325.490000000456</v>
          </cell>
          <cell r="AJ39">
            <v>18106.282499999972</v>
          </cell>
          <cell r="AK39">
            <v>17389.720399999991</v>
          </cell>
          <cell r="AL39">
            <v>5649.1202999999514</v>
          </cell>
          <cell r="AM39">
            <v>8010.6913000000059</v>
          </cell>
          <cell r="AN39">
            <v>24879.176999999909</v>
          </cell>
          <cell r="AO39">
            <v>8022.5293000000529</v>
          </cell>
          <cell r="AP39">
            <v>192.07520000002114</v>
          </cell>
          <cell r="AQ39">
            <v>0</v>
          </cell>
          <cell r="AR39">
            <v>318975.54134399444</v>
          </cell>
          <cell r="AS39">
            <v>5836.9709999999031</v>
          </cell>
          <cell r="AT39">
            <v>19897.125000000233</v>
          </cell>
          <cell r="AU39">
            <v>43143.893000000156</v>
          </cell>
          <cell r="AV39">
            <v>47436.504499999806</v>
          </cell>
          <cell r="AW39">
            <v>47200.677989999298</v>
          </cell>
          <cell r="AX39">
            <v>39604.589999999851</v>
          </cell>
          <cell r="AY39">
            <v>17606.26053999993</v>
          </cell>
          <cell r="AZ39">
            <v>21417.12307399977</v>
          </cell>
          <cell r="BA39">
            <v>43500.698640000075</v>
          </cell>
          <cell r="BB39">
            <v>24044.901600000449</v>
          </cell>
          <cell r="BC39">
            <v>8851.8710000000428</v>
          </cell>
          <cell r="BD39">
            <v>434.92500000004657</v>
          </cell>
          <cell r="BE39">
            <v>326094.41003999487</v>
          </cell>
          <cell r="BF39">
            <v>3847.9480000000913</v>
          </cell>
          <cell r="BG39">
            <v>13489.84169999999</v>
          </cell>
          <cell r="BH39">
            <v>45761.313000000082</v>
          </cell>
          <cell r="BI39">
            <v>48990.029999999329</v>
          </cell>
          <cell r="BJ39">
            <v>52152.645000000484</v>
          </cell>
          <cell r="BK39">
            <v>41382.622500000522</v>
          </cell>
          <cell r="BL39">
            <v>12660.512580000039</v>
          </cell>
          <cell r="BM39">
            <v>18883.233700000215</v>
          </cell>
          <cell r="BN39">
            <v>44797.202000000514</v>
          </cell>
          <cell r="BO39">
            <v>23811.355999999912</v>
          </cell>
          <cell r="BP39">
            <v>16488.840000000317</v>
          </cell>
          <cell r="BQ39">
            <v>3828.865559999831</v>
          </cell>
          <cell r="BR39">
            <v>307398.53503999859</v>
          </cell>
          <cell r="BS39">
            <v>9339.1647399999201</v>
          </cell>
          <cell r="BT39">
            <v>15721.689999999944</v>
          </cell>
          <cell r="BU39">
            <v>58936.177999999374</v>
          </cell>
          <cell r="BV39">
            <v>50322.290500000119</v>
          </cell>
          <cell r="BW39">
            <v>46132.964999999851</v>
          </cell>
          <cell r="BX39">
            <v>40940.367000000551</v>
          </cell>
          <cell r="BY39">
            <v>13967.218100000056</v>
          </cell>
          <cell r="BZ39">
            <v>19251.803560000029</v>
          </cell>
          <cell r="CA39">
            <v>42309.762999999803</v>
          </cell>
          <cell r="CB39">
            <v>-9490.1080000000075</v>
          </cell>
          <cell r="CC39">
            <v>15178.242000000086</v>
          </cell>
          <cell r="CD39">
            <v>4788.9611400000285</v>
          </cell>
          <cell r="CE39">
            <v>315917.3479949981</v>
          </cell>
          <cell r="CF39">
            <v>5209.1217000000179</v>
          </cell>
          <cell r="CG39">
            <v>23163.76099999994</v>
          </cell>
          <cell r="CH39">
            <v>54568.971699999645</v>
          </cell>
          <cell r="CI39">
            <v>53860.612999999896</v>
          </cell>
          <cell r="CJ39">
            <v>26894.011065000203</v>
          </cell>
          <cell r="CK39">
            <v>29035.248799999943</v>
          </cell>
          <cell r="CL39">
            <v>14013.097090000054</v>
          </cell>
          <cell r="CM39">
            <v>24365.483999999939</v>
          </cell>
          <cell r="CN39">
            <v>42515.229439998977</v>
          </cell>
          <cell r="CO39">
            <v>27766.982700000051</v>
          </cell>
          <cell r="CP39">
            <v>11036.354800000088</v>
          </cell>
          <cell r="CQ39">
            <v>3488.4726999998093</v>
          </cell>
          <cell r="CR39">
            <v>265598.67317299917</v>
          </cell>
          <cell r="CS39">
            <v>5686.2839999999851</v>
          </cell>
          <cell r="CT39">
            <v>14644.31799999997</v>
          </cell>
          <cell r="CU39">
            <v>51568.85889999941</v>
          </cell>
          <cell r="CV39">
            <v>47282.299999999348</v>
          </cell>
          <cell r="CW39">
            <v>34478.726200000383</v>
          </cell>
          <cell r="CX39">
            <v>34736.750706000021</v>
          </cell>
          <cell r="CY39">
            <v>12294.52956699999</v>
          </cell>
          <cell r="CZ39">
            <v>-13443.422900000121</v>
          </cell>
          <cell r="DA39">
            <v>45385.729000000283</v>
          </cell>
          <cell r="DB39">
            <v>21649.285700000008</v>
          </cell>
          <cell r="DC39">
            <v>11315.314000000013</v>
          </cell>
          <cell r="DD39">
            <v>0</v>
          </cell>
          <cell r="DE39">
            <v>330665.69500499964</v>
          </cell>
          <cell r="DF39">
            <v>4796.3270000000484</v>
          </cell>
          <cell r="DG39">
            <v>20814.886000000173</v>
          </cell>
          <cell r="DH39">
            <v>53280.763999999501</v>
          </cell>
          <cell r="DI39">
            <v>48884.845699999947</v>
          </cell>
          <cell r="DJ39">
            <v>36150.651200000197</v>
          </cell>
          <cell r="DK39">
            <v>43088.702749999706</v>
          </cell>
          <cell r="DL39">
            <v>14490.095999999903</v>
          </cell>
          <cell r="DM39">
            <v>17789.401700000046</v>
          </cell>
          <cell r="DN39">
            <v>40804.599255000241</v>
          </cell>
          <cell r="DO39">
            <v>24791.108000000007</v>
          </cell>
          <cell r="DP39">
            <v>24364.465299999807</v>
          </cell>
          <cell r="DQ39">
            <v>1409.8480999998283</v>
          </cell>
          <cell r="DR39">
            <v>295596.92703999951</v>
          </cell>
          <cell r="DS39">
            <v>5985.6190000001807</v>
          </cell>
          <cell r="DT39">
            <v>21794.027999999933</v>
          </cell>
          <cell r="DU39">
            <v>50999.794300000183</v>
          </cell>
          <cell r="DV39">
            <v>43778.097000000067</v>
          </cell>
          <cell r="DW39">
            <v>12824.265799999936</v>
          </cell>
          <cell r="DX39">
            <v>40961.128879999742</v>
          </cell>
          <cell r="DY39">
            <v>11615.193800000008</v>
          </cell>
          <cell r="DZ39">
            <v>19207.838400000241</v>
          </cell>
          <cell r="EA39">
            <v>49237.340000000317</v>
          </cell>
          <cell r="EB39">
            <v>25631.476799999829</v>
          </cell>
          <cell r="EC39">
            <v>13253.969999999972</v>
          </cell>
          <cell r="ED39">
            <v>308.17505999980494</v>
          </cell>
          <cell r="EE39">
            <v>0</v>
          </cell>
        </row>
        <row r="40">
          <cell r="A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</row>
        <row r="41">
          <cell r="F41">
            <v>46180.440000001341</v>
          </cell>
          <cell r="G41">
            <v>26004.809999998659</v>
          </cell>
          <cell r="H41">
            <v>33712.351999999955</v>
          </cell>
          <cell r="I41">
            <v>15159.656799998134</v>
          </cell>
          <cell r="J41">
            <v>10809.549200000241</v>
          </cell>
          <cell r="K41">
            <v>8156.8512599989772</v>
          </cell>
          <cell r="L41">
            <v>35275.432100001723</v>
          </cell>
          <cell r="M41">
            <v>5051.3000000007451</v>
          </cell>
          <cell r="N41">
            <v>13886.099999997765</v>
          </cell>
          <cell r="O41">
            <v>17724.300000000745</v>
          </cell>
          <cell r="P41">
            <v>38107.300000000745</v>
          </cell>
          <cell r="Q41">
            <v>42531.300000000745</v>
          </cell>
          <cell r="R41">
            <v>58475.447199970484</v>
          </cell>
          <cell r="S41">
            <v>30597.999999996275</v>
          </cell>
          <cell r="T41">
            <v>-16085.031750004739</v>
          </cell>
          <cell r="U41">
            <v>10811.60000000149</v>
          </cell>
          <cell r="V41">
            <v>18593.066799998283</v>
          </cell>
          <cell r="W41">
            <v>5917.8078500004485</v>
          </cell>
          <cell r="X41">
            <v>2273.8908999990672</v>
          </cell>
          <cell r="Y41">
            <v>-46878.286600001156</v>
          </cell>
          <cell r="Z41">
            <v>7571.6999999992549</v>
          </cell>
          <cell r="AA41">
            <v>10207.89999999851</v>
          </cell>
          <cell r="AB41">
            <v>8570.2999999970198</v>
          </cell>
          <cell r="AC41">
            <v>12154.5</v>
          </cell>
          <cell r="AD41">
            <v>14740</v>
          </cell>
          <cell r="AE41">
            <v>260049.17744001746</v>
          </cell>
          <cell r="AF41">
            <v>19899.766699999571</v>
          </cell>
          <cell r="AG41">
            <v>3801.8999999985099</v>
          </cell>
          <cell r="AH41">
            <v>26687.635299999267</v>
          </cell>
          <cell r="AI41">
            <v>45930.980000000447</v>
          </cell>
          <cell r="AJ41">
            <v>32533.347500000149</v>
          </cell>
          <cell r="AK41">
            <v>24327.050400000066</v>
          </cell>
          <cell r="AL41">
            <v>13651.728140003979</v>
          </cell>
          <cell r="AM41">
            <v>13174.347900003195</v>
          </cell>
          <cell r="AN41">
            <v>29550.677000001073</v>
          </cell>
          <cell r="AO41">
            <v>19004.729300003499</v>
          </cell>
          <cell r="AP41">
            <v>5402.2751999981701</v>
          </cell>
          <cell r="AQ41">
            <v>26084.739999998361</v>
          </cell>
          <cell r="AR41">
            <v>440690.22935393453</v>
          </cell>
          <cell r="AS41">
            <v>20292.670999998227</v>
          </cell>
          <cell r="AT41">
            <v>24818.624999998137</v>
          </cell>
          <cell r="AU41">
            <v>49665.192999996245</v>
          </cell>
          <cell r="AV41">
            <v>52991.404500000179</v>
          </cell>
          <cell r="AW41">
            <v>52278.540869999677</v>
          </cell>
          <cell r="AX41">
            <v>49220.041529998183</v>
          </cell>
          <cell r="AY41">
            <v>24468.124139998108</v>
          </cell>
          <cell r="AZ41">
            <v>27384.123073998839</v>
          </cell>
          <cell r="BA41">
            <v>53206.99864000082</v>
          </cell>
          <cell r="BB41">
            <v>32015.101599998772</v>
          </cell>
          <cell r="BC41">
            <v>28672.370999999344</v>
          </cell>
          <cell r="BD41">
            <v>25677.034999998286</v>
          </cell>
          <cell r="BE41">
            <v>426781.0233400166</v>
          </cell>
          <cell r="BF41">
            <v>15605.44800000079</v>
          </cell>
          <cell r="BG41">
            <v>17952.841699998826</v>
          </cell>
          <cell r="BH41">
            <v>49742.212999995798</v>
          </cell>
          <cell r="BI41">
            <v>54839.329999998212</v>
          </cell>
          <cell r="BJ41">
            <v>61147.544999999925</v>
          </cell>
          <cell r="BK41">
            <v>49108.732499999925</v>
          </cell>
          <cell r="BL41">
            <v>20135.815880000591</v>
          </cell>
          <cell r="BM41">
            <v>23566.73369999975</v>
          </cell>
          <cell r="BN41">
            <v>51731.901999998838</v>
          </cell>
          <cell r="BO41">
            <v>32409.055999998003</v>
          </cell>
          <cell r="BP41">
            <v>30387.439999999478</v>
          </cell>
          <cell r="BQ41">
            <v>20153.965559998527</v>
          </cell>
          <cell r="BR41">
            <v>385352.74580997229</v>
          </cell>
          <cell r="BS41">
            <v>18136.464740000665</v>
          </cell>
          <cell r="BT41">
            <v>25149.567199999467</v>
          </cell>
          <cell r="BU41">
            <v>62439.777999997139</v>
          </cell>
          <cell r="BV41">
            <v>58910.832620002329</v>
          </cell>
          <cell r="BW41">
            <v>50468.354999998584</v>
          </cell>
          <cell r="BX41">
            <v>47573.588489998132</v>
          </cell>
          <cell r="BY41">
            <v>21090.588899999857</v>
          </cell>
          <cell r="BZ41">
            <v>25423.703560002148</v>
          </cell>
          <cell r="CA41">
            <v>46207.263000000268</v>
          </cell>
          <cell r="CB41">
            <v>-31968.828000001609</v>
          </cell>
          <cell r="CC41">
            <v>33739.211160000414</v>
          </cell>
          <cell r="CD41">
            <v>28182.221140002832</v>
          </cell>
          <cell r="CE41">
            <v>293378.07511502504</v>
          </cell>
          <cell r="CF41">
            <v>23138.121700000018</v>
          </cell>
          <cell r="CG41">
            <v>34313.361000001431</v>
          </cell>
          <cell r="CH41">
            <v>63265.671700000763</v>
          </cell>
          <cell r="CI41">
            <v>60368.706799998879</v>
          </cell>
          <cell r="CJ41">
            <v>35978.999704999849</v>
          </cell>
          <cell r="CK41">
            <v>36836.559599997476</v>
          </cell>
          <cell r="CL41">
            <v>27212.019950006157</v>
          </cell>
          <cell r="CM41">
            <v>30560.009859997779</v>
          </cell>
          <cell r="CN41">
            <v>56590.953399993479</v>
          </cell>
          <cell r="CO41">
            <v>-100928.46921999753</v>
          </cell>
          <cell r="CP41">
            <v>-1763.7996800020337</v>
          </cell>
          <cell r="CQ41">
            <v>27805.940300002694</v>
          </cell>
          <cell r="CR41">
            <v>422228.89008301497</v>
          </cell>
          <cell r="CS41">
            <v>17631.063999999315</v>
          </cell>
          <cell r="CT41">
            <v>27148.741999998689</v>
          </cell>
          <cell r="CU41">
            <v>63919.35889999941</v>
          </cell>
          <cell r="CV41">
            <v>53258.800000000745</v>
          </cell>
          <cell r="CW41">
            <v>42050.326200000942</v>
          </cell>
          <cell r="CX41">
            <v>42574.570816002786</v>
          </cell>
          <cell r="CY41">
            <v>30367.158066999167</v>
          </cell>
          <cell r="CZ41">
            <v>-5523.7096000015736</v>
          </cell>
          <cell r="DA41">
            <v>59203.528000000864</v>
          </cell>
          <cell r="DB41">
            <v>38608.739700000733</v>
          </cell>
          <cell r="DC41">
            <v>30178.313999999315</v>
          </cell>
          <cell r="DD41">
            <v>22811.997999999672</v>
          </cell>
          <cell r="DE41">
            <v>477215.15629506111</v>
          </cell>
          <cell r="DF41">
            <v>22394.142200000584</v>
          </cell>
          <cell r="DG41">
            <v>34437.169900001958</v>
          </cell>
          <cell r="DH41">
            <v>61691.863999996334</v>
          </cell>
          <cell r="DI41">
            <v>61255.245700001717</v>
          </cell>
          <cell r="DJ41">
            <v>45293.61352000013</v>
          </cell>
          <cell r="DK41">
            <v>51611.181299999356</v>
          </cell>
          <cell r="DL41">
            <v>27298.188999995589</v>
          </cell>
          <cell r="DM41">
            <v>21585.886199999601</v>
          </cell>
          <cell r="DN41">
            <v>53205.25795500353</v>
          </cell>
          <cell r="DO41">
            <v>34962.244940001518</v>
          </cell>
          <cell r="DP41">
            <v>39452.536080002785</v>
          </cell>
          <cell r="DQ41">
            <v>24027.825500000268</v>
          </cell>
          <cell r="DR41">
            <v>456167.99599999189</v>
          </cell>
          <cell r="DS41">
            <v>22230.918999999762</v>
          </cell>
          <cell r="DT41">
            <v>32991.408479999751</v>
          </cell>
          <cell r="DU41">
            <v>58403.394300002605</v>
          </cell>
          <cell r="DV41">
            <v>59953.596999999136</v>
          </cell>
          <cell r="DW41">
            <v>14888.218140000477</v>
          </cell>
          <cell r="DX41">
            <v>48125.608479999006</v>
          </cell>
          <cell r="DY41">
            <v>30977.133199997246</v>
          </cell>
          <cell r="DZ41">
            <v>25595.956600002944</v>
          </cell>
          <cell r="EA41">
            <v>63168.827299997211</v>
          </cell>
          <cell r="EB41">
            <v>45535.778519999236</v>
          </cell>
          <cell r="EC41">
            <v>29559.319700006396</v>
          </cell>
          <cell r="ED41">
            <v>24737.835280004889</v>
          </cell>
          <cell r="EE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</row>
        <row r="43">
          <cell r="A43" t="str">
            <v>Total Special Sales For Resale</v>
          </cell>
          <cell r="F43">
            <v>46180.440000005066</v>
          </cell>
          <cell r="G43">
            <v>26004.809999998659</v>
          </cell>
          <cell r="H43">
            <v>33712.352000001818</v>
          </cell>
          <cell r="I43">
            <v>15159.656799998134</v>
          </cell>
          <cell r="J43">
            <v>10809.549200000241</v>
          </cell>
          <cell r="K43">
            <v>8156.8512599989772</v>
          </cell>
          <cell r="L43">
            <v>35275.432100001723</v>
          </cell>
          <cell r="M43">
            <v>5051.3000000007451</v>
          </cell>
          <cell r="N43">
            <v>13886.099999997765</v>
          </cell>
          <cell r="O43">
            <v>17724.300000000745</v>
          </cell>
          <cell r="P43">
            <v>38107.300000000745</v>
          </cell>
          <cell r="Q43">
            <v>42531.300000000745</v>
          </cell>
          <cell r="R43">
            <v>58475.447200000286</v>
          </cell>
          <cell r="S43">
            <v>30597.999999996275</v>
          </cell>
          <cell r="T43">
            <v>-16085.031750004739</v>
          </cell>
          <cell r="U43">
            <v>10811.60000000149</v>
          </cell>
          <cell r="V43">
            <v>18593.066799998283</v>
          </cell>
          <cell r="W43">
            <v>5917.8078500004485</v>
          </cell>
          <cell r="X43">
            <v>2273.8908999990672</v>
          </cell>
          <cell r="Y43">
            <v>-46878.286600001156</v>
          </cell>
          <cell r="Z43">
            <v>7571.6999999992549</v>
          </cell>
          <cell r="AA43">
            <v>10207.89999999851</v>
          </cell>
          <cell r="AB43">
            <v>8570.2999999970198</v>
          </cell>
          <cell r="AC43">
            <v>12154.5</v>
          </cell>
          <cell r="AD43">
            <v>14740</v>
          </cell>
          <cell r="AE43">
            <v>260049.17744001746</v>
          </cell>
          <cell r="AF43">
            <v>19899.766699999571</v>
          </cell>
          <cell r="AG43">
            <v>3801.8999999985099</v>
          </cell>
          <cell r="AH43">
            <v>26687.635299999267</v>
          </cell>
          <cell r="AI43">
            <v>45930.980000000447</v>
          </cell>
          <cell r="AJ43">
            <v>32533.347500000149</v>
          </cell>
          <cell r="AK43">
            <v>24327.050400000066</v>
          </cell>
          <cell r="AL43">
            <v>13651.728140003979</v>
          </cell>
          <cell r="AM43">
            <v>13174.347900003195</v>
          </cell>
          <cell r="AN43">
            <v>29550.677000001073</v>
          </cell>
          <cell r="AO43">
            <v>19004.729300003499</v>
          </cell>
          <cell r="AP43">
            <v>5402.2751999981701</v>
          </cell>
          <cell r="AQ43">
            <v>26084.739999998361</v>
          </cell>
          <cell r="AR43">
            <v>440690.22935396433</v>
          </cell>
          <cell r="AS43">
            <v>20292.670999998227</v>
          </cell>
          <cell r="AT43">
            <v>24818.624999996275</v>
          </cell>
          <cell r="AU43">
            <v>49665.192999996245</v>
          </cell>
          <cell r="AV43">
            <v>52991.404500000179</v>
          </cell>
          <cell r="AW43">
            <v>52278.540869999677</v>
          </cell>
          <cell r="AX43">
            <v>49220.041529998183</v>
          </cell>
          <cell r="AY43">
            <v>24468.124139998108</v>
          </cell>
          <cell r="AZ43">
            <v>27384.123073998839</v>
          </cell>
          <cell r="BA43">
            <v>53206.99864000082</v>
          </cell>
          <cell r="BB43">
            <v>32015.101599998772</v>
          </cell>
          <cell r="BC43">
            <v>28672.370999999344</v>
          </cell>
          <cell r="BD43">
            <v>25677.034999998286</v>
          </cell>
          <cell r="BE43">
            <v>426781.0233400166</v>
          </cell>
          <cell r="BF43">
            <v>15605.44800000079</v>
          </cell>
          <cell r="BG43">
            <v>17952.841699998826</v>
          </cell>
          <cell r="BH43">
            <v>49742.212999995798</v>
          </cell>
          <cell r="BI43">
            <v>54839.329999998212</v>
          </cell>
          <cell r="BJ43">
            <v>61147.544999998063</v>
          </cell>
          <cell r="BK43">
            <v>49108.732499999925</v>
          </cell>
          <cell r="BL43">
            <v>20135.815880000591</v>
          </cell>
          <cell r="BM43">
            <v>23566.73369999975</v>
          </cell>
          <cell r="BN43">
            <v>51731.901999998838</v>
          </cell>
          <cell r="BO43">
            <v>32409.055999998003</v>
          </cell>
          <cell r="BP43">
            <v>30387.440000001341</v>
          </cell>
          <cell r="BQ43">
            <v>20153.965559998527</v>
          </cell>
          <cell r="BR43">
            <v>385352.74581000209</v>
          </cell>
          <cell r="BS43">
            <v>18136.464740000665</v>
          </cell>
          <cell r="BT43">
            <v>25149.567200001329</v>
          </cell>
          <cell r="BU43">
            <v>62439.777999997139</v>
          </cell>
          <cell r="BV43">
            <v>58910.832620002329</v>
          </cell>
          <cell r="BW43">
            <v>50468.354999998584</v>
          </cell>
          <cell r="BX43">
            <v>47573.588489998132</v>
          </cell>
          <cell r="BY43">
            <v>21090.588899999857</v>
          </cell>
          <cell r="BZ43">
            <v>25423.703560002148</v>
          </cell>
          <cell r="CA43">
            <v>46207.263000000268</v>
          </cell>
          <cell r="CB43">
            <v>-31968.828000001609</v>
          </cell>
          <cell r="CC43">
            <v>33739.211160000414</v>
          </cell>
          <cell r="CD43">
            <v>28182.221140000969</v>
          </cell>
          <cell r="CE43">
            <v>293378.07511499524</v>
          </cell>
          <cell r="CF43">
            <v>23138.121700000018</v>
          </cell>
          <cell r="CG43">
            <v>34313.361000001431</v>
          </cell>
          <cell r="CH43">
            <v>63265.671700000763</v>
          </cell>
          <cell r="CI43">
            <v>60368.706799998879</v>
          </cell>
          <cell r="CJ43">
            <v>35978.999704999849</v>
          </cell>
          <cell r="CK43">
            <v>36836.559599997476</v>
          </cell>
          <cell r="CL43">
            <v>27212.019950006157</v>
          </cell>
          <cell r="CM43">
            <v>30560.009859997779</v>
          </cell>
          <cell r="CN43">
            <v>56590.953399993479</v>
          </cell>
          <cell r="CO43">
            <v>-100928.46921999753</v>
          </cell>
          <cell r="CP43">
            <v>-1763.7996800020337</v>
          </cell>
          <cell r="CQ43">
            <v>27805.940300002694</v>
          </cell>
          <cell r="CR43">
            <v>422228.89008301497</v>
          </cell>
          <cell r="CS43">
            <v>17631.063999999315</v>
          </cell>
          <cell r="CT43">
            <v>27148.741999998689</v>
          </cell>
          <cell r="CU43">
            <v>63919.35889999941</v>
          </cell>
          <cell r="CV43">
            <v>53258.800000000745</v>
          </cell>
          <cell r="CW43">
            <v>42050.326200000942</v>
          </cell>
          <cell r="CX43">
            <v>42574.570816002786</v>
          </cell>
          <cell r="CY43">
            <v>30367.158066999167</v>
          </cell>
          <cell r="CZ43">
            <v>-5523.7096000015736</v>
          </cell>
          <cell r="DA43">
            <v>59203.528000000864</v>
          </cell>
          <cell r="DB43">
            <v>38608.739700000733</v>
          </cell>
          <cell r="DC43">
            <v>30178.313999999315</v>
          </cell>
          <cell r="DD43">
            <v>22811.997999999672</v>
          </cell>
          <cell r="DE43">
            <v>477215.15629506111</v>
          </cell>
          <cell r="DF43">
            <v>22394.142200000584</v>
          </cell>
          <cell r="DG43">
            <v>34437.169900001958</v>
          </cell>
          <cell r="DH43">
            <v>61691.863999996334</v>
          </cell>
          <cell r="DI43">
            <v>61255.245700001717</v>
          </cell>
          <cell r="DJ43">
            <v>45293.61352000013</v>
          </cell>
          <cell r="DK43">
            <v>51611.181299999356</v>
          </cell>
          <cell r="DL43">
            <v>27298.188999995589</v>
          </cell>
          <cell r="DM43">
            <v>21585.886199999601</v>
          </cell>
          <cell r="DN43">
            <v>53205.25795500353</v>
          </cell>
          <cell r="DO43">
            <v>34962.244940001518</v>
          </cell>
          <cell r="DP43">
            <v>39452.536080002785</v>
          </cell>
          <cell r="DQ43">
            <v>24027.825500000268</v>
          </cell>
          <cell r="DR43">
            <v>456167.99599999189</v>
          </cell>
          <cell r="DS43">
            <v>22230.918999999762</v>
          </cell>
          <cell r="DT43">
            <v>32991.408479999751</v>
          </cell>
          <cell r="DU43">
            <v>58403.394300002605</v>
          </cell>
          <cell r="DV43">
            <v>59953.596999999136</v>
          </cell>
          <cell r="DW43">
            <v>14888.218140000477</v>
          </cell>
          <cell r="DX43">
            <v>48125.608479999006</v>
          </cell>
          <cell r="DY43">
            <v>30977.133199997246</v>
          </cell>
          <cell r="DZ43">
            <v>25595.956600002944</v>
          </cell>
          <cell r="EA43">
            <v>63168.827299997211</v>
          </cell>
          <cell r="EB43">
            <v>45535.778519999236</v>
          </cell>
          <cell r="EC43">
            <v>29559.319700006396</v>
          </cell>
          <cell r="ED43">
            <v>24737.835280004889</v>
          </cell>
          <cell r="EE43">
            <v>0</v>
          </cell>
        </row>
        <row r="44">
          <cell r="A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</row>
        <row r="46">
          <cell r="A46" t="str">
            <v>Purchased Power &amp; Net Interchange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</row>
        <row r="70">
          <cell r="A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</row>
        <row r="71">
          <cell r="A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</row>
        <row r="72">
          <cell r="A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</row>
        <row r="73">
          <cell r="A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</row>
        <row r="74">
          <cell r="A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</row>
        <row r="75">
          <cell r="A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</row>
        <row r="76">
          <cell r="A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</row>
        <row r="89">
          <cell r="A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</row>
        <row r="90">
          <cell r="A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</row>
        <row r="91">
          <cell r="A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</row>
        <row r="92">
          <cell r="A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</row>
        <row r="93">
          <cell r="A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</row>
        <row r="94">
          <cell r="A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</row>
        <row r="95">
          <cell r="A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</row>
        <row r="96">
          <cell r="A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</row>
        <row r="135">
          <cell r="A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</row>
        <row r="136">
          <cell r="A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</row>
        <row r="137">
          <cell r="A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</row>
        <row r="138">
          <cell r="A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</row>
        <row r="139">
          <cell r="A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</row>
        <row r="143">
          <cell r="A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</row>
        <row r="144">
          <cell r="A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</row>
        <row r="145">
          <cell r="A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</row>
        <row r="171">
          <cell r="A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</row>
        <row r="172">
          <cell r="A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</row>
        <row r="176">
          <cell r="F176">
            <v>0</v>
          </cell>
          <cell r="G176">
            <v>-6028.8299999999872</v>
          </cell>
          <cell r="H176">
            <v>-1305.4609999999811</v>
          </cell>
          <cell r="I176">
            <v>-6279.0300000000279</v>
          </cell>
          <cell r="J176">
            <v>-277.33999999999651</v>
          </cell>
          <cell r="K176">
            <v>-1368.4099999999744</v>
          </cell>
          <cell r="L176">
            <v>-1874.3620000000228</v>
          </cell>
          <cell r="M176">
            <v>-2202.3310000000056</v>
          </cell>
          <cell r="N176">
            <v>-318.45870000000104</v>
          </cell>
          <cell r="O176">
            <v>0</v>
          </cell>
          <cell r="P176">
            <v>-209.8106000000007</v>
          </cell>
          <cell r="Q176">
            <v>0</v>
          </cell>
          <cell r="R176">
            <v>-10348.911800000351</v>
          </cell>
          <cell r="S176">
            <v>0</v>
          </cell>
          <cell r="T176">
            <v>-607.10199999999895</v>
          </cell>
          <cell r="U176">
            <v>-280.10519999999997</v>
          </cell>
          <cell r="V176">
            <v>-1338.3100000000049</v>
          </cell>
          <cell r="W176">
            <v>-1445.4499999999971</v>
          </cell>
          <cell r="X176">
            <v>-2388.685999999987</v>
          </cell>
          <cell r="Y176">
            <v>-2707.7530000000843</v>
          </cell>
          <cell r="Z176">
            <v>-1581.5056000000041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-4383.7113999999128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-468.29799999999523</v>
          </cell>
          <cell r="AK176">
            <v>-473.54899999999907</v>
          </cell>
          <cell r="AL176">
            <v>-2321.6420000000217</v>
          </cell>
          <cell r="AM176">
            <v>-1120.2223999999987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-3781.9056000001729</v>
          </cell>
          <cell r="AS176">
            <v>0</v>
          </cell>
          <cell r="AT176">
            <v>-339.13999999999942</v>
          </cell>
          <cell r="AU176">
            <v>0</v>
          </cell>
          <cell r="AV176">
            <v>0</v>
          </cell>
          <cell r="AW176">
            <v>-502.05900000000111</v>
          </cell>
          <cell r="AX176">
            <v>-348.63499999999476</v>
          </cell>
          <cell r="AY176">
            <v>-1442.1380000000063</v>
          </cell>
          <cell r="AZ176">
            <v>-345.34960000000137</v>
          </cell>
          <cell r="BA176">
            <v>0</v>
          </cell>
          <cell r="BB176">
            <v>0</v>
          </cell>
          <cell r="BC176">
            <v>0</v>
          </cell>
          <cell r="BD176">
            <v>-804.58400000000074</v>
          </cell>
          <cell r="BE176">
            <v>-6152.3022999999812</v>
          </cell>
          <cell r="BF176">
            <v>0</v>
          </cell>
          <cell r="BG176">
            <v>0</v>
          </cell>
          <cell r="BH176">
            <v>-327.29370000000063</v>
          </cell>
          <cell r="BI176">
            <v>0</v>
          </cell>
          <cell r="BJ176">
            <v>-468.76059999999779</v>
          </cell>
          <cell r="BK176">
            <v>-929.35599999999977</v>
          </cell>
          <cell r="BL176">
            <v>-2312.2770000000019</v>
          </cell>
          <cell r="BM176">
            <v>-2114.6149999999907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-2345.2138000000268</v>
          </cell>
          <cell r="BS176">
            <v>0</v>
          </cell>
          <cell r="BT176">
            <v>0</v>
          </cell>
          <cell r="BU176">
            <v>0</v>
          </cell>
          <cell r="BV176">
            <v>-2081.6291999999667</v>
          </cell>
          <cell r="BW176">
            <v>-648.36999999999534</v>
          </cell>
          <cell r="BX176">
            <v>-1066.9939999999915</v>
          </cell>
          <cell r="BY176">
            <v>-319.94100000000617</v>
          </cell>
          <cell r="BZ176">
            <v>-441.08460000000196</v>
          </cell>
          <cell r="CA176">
            <v>0</v>
          </cell>
          <cell r="CB176">
            <v>2212.8049999999985</v>
          </cell>
          <cell r="CC176">
            <v>0</v>
          </cell>
          <cell r="CD176">
            <v>0</v>
          </cell>
          <cell r="CE176">
            <v>-20383.347999999765</v>
          </cell>
          <cell r="CF176">
            <v>0</v>
          </cell>
          <cell r="CG176">
            <v>0</v>
          </cell>
          <cell r="CH176">
            <v>0</v>
          </cell>
          <cell r="CI176">
            <v>-618.09399999999732</v>
          </cell>
          <cell r="CJ176">
            <v>-5520.3490000000456</v>
          </cell>
          <cell r="CK176">
            <v>-3868.3199999999488</v>
          </cell>
          <cell r="CL176">
            <v>-3163.823000000004</v>
          </cell>
          <cell r="CM176">
            <v>-1802.3819999999832</v>
          </cell>
          <cell r="CN176">
            <v>-1180.7999999999884</v>
          </cell>
          <cell r="CO176">
            <v>1182.3600000000442</v>
          </cell>
          <cell r="CP176">
            <v>-315.81000000002678</v>
          </cell>
          <cell r="CQ176">
            <v>-5096.1300000000047</v>
          </cell>
          <cell r="CR176">
            <v>-21078.612500000279</v>
          </cell>
          <cell r="CS176">
            <v>0</v>
          </cell>
          <cell r="CT176">
            <v>-915.55999999999767</v>
          </cell>
          <cell r="CU176">
            <v>0</v>
          </cell>
          <cell r="CV176">
            <v>-245.73699999999917</v>
          </cell>
          <cell r="CW176">
            <v>-3137.5540000000037</v>
          </cell>
          <cell r="CX176">
            <v>-6370.4410000000498</v>
          </cell>
          <cell r="CY176">
            <v>-1685.2810000000172</v>
          </cell>
          <cell r="CZ176">
            <v>-3263.5924999999988</v>
          </cell>
          <cell r="DA176">
            <v>-390.29699999999957</v>
          </cell>
          <cell r="DB176">
            <v>-3341.640000000014</v>
          </cell>
          <cell r="DC176">
            <v>-329.82000000000698</v>
          </cell>
          <cell r="DD176">
            <v>-1398.6900000000023</v>
          </cell>
          <cell r="DE176">
            <v>-22470.598000000231</v>
          </cell>
          <cell r="DF176">
            <v>-916.57000000000698</v>
          </cell>
          <cell r="DG176">
            <v>-14419.719999999972</v>
          </cell>
          <cell r="DH176">
            <v>0</v>
          </cell>
          <cell r="DI176">
            <v>0</v>
          </cell>
          <cell r="DJ176">
            <v>-4137.1899999999441</v>
          </cell>
          <cell r="DK176">
            <v>-3932.253999999899</v>
          </cell>
          <cell r="DL176">
            <v>-2751.4090000000142</v>
          </cell>
          <cell r="DM176">
            <v>8635.0650000000023</v>
          </cell>
          <cell r="DN176">
            <v>0</v>
          </cell>
          <cell r="DO176">
            <v>4526.3400000000256</v>
          </cell>
          <cell r="DP176">
            <v>-3935.3600000001024</v>
          </cell>
          <cell r="DQ176">
            <v>-5539.5</v>
          </cell>
          <cell r="DR176">
            <v>-31425.029999999795</v>
          </cell>
          <cell r="DS176">
            <v>0</v>
          </cell>
          <cell r="DT176">
            <v>-3046.5509999999776</v>
          </cell>
          <cell r="DU176">
            <v>0</v>
          </cell>
          <cell r="DV176">
            <v>-783.02999999999884</v>
          </cell>
          <cell r="DW176">
            <v>-5197.2700000000186</v>
          </cell>
          <cell r="DX176">
            <v>-3910.1080000000075</v>
          </cell>
          <cell r="DY176">
            <v>-3535.2160000000149</v>
          </cell>
          <cell r="DZ176">
            <v>-2198.8650000000198</v>
          </cell>
          <cell r="EA176">
            <v>0</v>
          </cell>
          <cell r="EB176">
            <v>-3574.5299999999697</v>
          </cell>
          <cell r="EC176">
            <v>-2661.4400000000023</v>
          </cell>
          <cell r="ED176">
            <v>-6518.0200000000186</v>
          </cell>
          <cell r="EE176">
            <v>0</v>
          </cell>
        </row>
        <row r="177">
          <cell r="F177">
            <v>-10293</v>
          </cell>
          <cell r="G177">
            <v>-16454</v>
          </cell>
          <cell r="H177">
            <v>-14941.899999999907</v>
          </cell>
          <cell r="I177">
            <v>-21370.5</v>
          </cell>
          <cell r="J177">
            <v>-10712.060000000056</v>
          </cell>
          <cell r="K177">
            <v>-3852.9000000000233</v>
          </cell>
          <cell r="L177">
            <v>-408.84649999999965</v>
          </cell>
          <cell r="M177">
            <v>46.012000000000626</v>
          </cell>
          <cell r="N177">
            <v>-3247.4250000000029</v>
          </cell>
          <cell r="O177">
            <v>-9023.3700000000536</v>
          </cell>
          <cell r="P177">
            <v>-538.52999999999884</v>
          </cell>
          <cell r="Q177">
            <v>-10346.040000000037</v>
          </cell>
          <cell r="R177">
            <v>-29177.236999999732</v>
          </cell>
          <cell r="S177">
            <v>3265.8600000000006</v>
          </cell>
          <cell r="T177">
            <v>-1152.1650000000009</v>
          </cell>
          <cell r="U177">
            <v>-3327.3700000000026</v>
          </cell>
          <cell r="V177">
            <v>-17199.300000000047</v>
          </cell>
          <cell r="W177">
            <v>-6945.6999999999534</v>
          </cell>
          <cell r="X177">
            <v>-2013</v>
          </cell>
          <cell r="Y177">
            <v>0</v>
          </cell>
          <cell r="Z177">
            <v>-379.23300000000017</v>
          </cell>
          <cell r="AA177">
            <v>3209.9369999999981</v>
          </cell>
          <cell r="AB177">
            <v>-2944.2549999999901</v>
          </cell>
          <cell r="AC177">
            <v>1063.0840000000007</v>
          </cell>
          <cell r="AD177">
            <v>-2755.0950000000012</v>
          </cell>
          <cell r="AE177">
            <v>-42497.638999999501</v>
          </cell>
          <cell r="AF177">
            <v>330.15999999999985</v>
          </cell>
          <cell r="AG177">
            <v>-1647.5240000000049</v>
          </cell>
          <cell r="AH177">
            <v>-1524.4099999999999</v>
          </cell>
          <cell r="AI177">
            <v>-3880.8499999999767</v>
          </cell>
          <cell r="AJ177">
            <v>-5944.0999999999767</v>
          </cell>
          <cell r="AK177">
            <v>-12566.5</v>
          </cell>
          <cell r="AL177">
            <v>0</v>
          </cell>
          <cell r="AM177">
            <v>9</v>
          </cell>
          <cell r="AN177">
            <v>-11769.600000000093</v>
          </cell>
          <cell r="AO177">
            <v>-917.94000000000233</v>
          </cell>
          <cell r="AP177">
            <v>7.9650000000001455</v>
          </cell>
          <cell r="AQ177">
            <v>-4593.8399999999674</v>
          </cell>
          <cell r="AR177">
            <v>-64182.355459999759</v>
          </cell>
          <cell r="AS177">
            <v>-596.91100000000006</v>
          </cell>
          <cell r="AT177">
            <v>-655.36100000000079</v>
          </cell>
          <cell r="AU177">
            <v>-878.28000000000065</v>
          </cell>
          <cell r="AV177">
            <v>-642.30000000000018</v>
          </cell>
          <cell r="AW177">
            <v>-1990.4859999999971</v>
          </cell>
          <cell r="AX177">
            <v>-4930.609999999986</v>
          </cell>
          <cell r="AY177">
            <v>-281.46346000000005</v>
          </cell>
          <cell r="AZ177">
            <v>0</v>
          </cell>
          <cell r="BA177">
            <v>-4819.3500000000058</v>
          </cell>
          <cell r="BB177">
            <v>-4169.9939999999915</v>
          </cell>
          <cell r="BC177">
            <v>-9562</v>
          </cell>
          <cell r="BD177">
            <v>-35655.599999999627</v>
          </cell>
          <cell r="BE177">
            <v>-44892.969990000362</v>
          </cell>
          <cell r="BF177">
            <v>-8962.5599999999977</v>
          </cell>
          <cell r="BG177">
            <v>-1487.8350000000064</v>
          </cell>
          <cell r="BH177">
            <v>0</v>
          </cell>
          <cell r="BI177">
            <v>-172.39999</v>
          </cell>
          <cell r="BJ177">
            <v>-640.03500000000167</v>
          </cell>
          <cell r="BK177">
            <v>-1914</v>
          </cell>
          <cell r="BL177">
            <v>-611.85599999999977</v>
          </cell>
          <cell r="BM177">
            <v>0</v>
          </cell>
          <cell r="BN177">
            <v>-1383.7239999999983</v>
          </cell>
          <cell r="BO177">
            <v>-5898.5499999999884</v>
          </cell>
          <cell r="BP177">
            <v>-6877.9500000000116</v>
          </cell>
          <cell r="BQ177">
            <v>-16944.060000000056</v>
          </cell>
          <cell r="BR177">
            <v>-41298.358099999838</v>
          </cell>
          <cell r="BS177">
            <v>-4317.1599999999744</v>
          </cell>
          <cell r="BT177">
            <v>-2546.1860000000015</v>
          </cell>
          <cell r="BU177">
            <v>0</v>
          </cell>
          <cell r="BV177">
            <v>0</v>
          </cell>
          <cell r="BW177">
            <v>-964.57300000000032</v>
          </cell>
          <cell r="BX177">
            <v>0</v>
          </cell>
          <cell r="BY177">
            <v>-406.51699999999983</v>
          </cell>
          <cell r="BZ177">
            <v>-333.98910000000024</v>
          </cell>
          <cell r="CA177">
            <v>-1671.6129999999976</v>
          </cell>
          <cell r="CB177">
            <v>-4915.3300000000163</v>
          </cell>
          <cell r="CC177">
            <v>-4676.1900000000023</v>
          </cell>
          <cell r="CD177">
            <v>-21466.800000000047</v>
          </cell>
          <cell r="CE177">
            <v>-48807.589800000191</v>
          </cell>
          <cell r="CF177">
            <v>-5398.8999999999942</v>
          </cell>
          <cell r="CG177">
            <v>-2074.5140000000101</v>
          </cell>
          <cell r="CH177">
            <v>-1604.6830000000009</v>
          </cell>
          <cell r="CI177">
            <v>0</v>
          </cell>
          <cell r="CJ177">
            <v>-4034.75</v>
          </cell>
          <cell r="CK177">
            <v>-1892.1999999999825</v>
          </cell>
          <cell r="CL177">
            <v>-2549.0479999999952</v>
          </cell>
          <cell r="CM177">
            <v>-537.97479999999996</v>
          </cell>
          <cell r="CN177">
            <v>-4805.0299999999988</v>
          </cell>
          <cell r="CO177">
            <v>-1731.2400000000489</v>
          </cell>
          <cell r="CP177">
            <v>-2901.3500000000058</v>
          </cell>
          <cell r="CQ177">
            <v>-21277.899999999907</v>
          </cell>
          <cell r="CR177">
            <v>-69136.163100000005</v>
          </cell>
          <cell r="CS177">
            <v>-5333.429999999993</v>
          </cell>
          <cell r="CT177">
            <v>-2172.3940000000002</v>
          </cell>
          <cell r="CU177">
            <v>-1153.4300000000003</v>
          </cell>
          <cell r="CV177">
            <v>-1146.0570000000007</v>
          </cell>
          <cell r="CW177">
            <v>-4701.8500000000058</v>
          </cell>
          <cell r="CX177">
            <v>-3512.6300000000047</v>
          </cell>
          <cell r="CY177">
            <v>-1163.3349999999991</v>
          </cell>
          <cell r="CZ177">
            <v>-544.57710000000043</v>
          </cell>
          <cell r="DA177">
            <v>-5172.1500000000233</v>
          </cell>
          <cell r="DB177">
            <v>-6636.9099999999744</v>
          </cell>
          <cell r="DC177">
            <v>-8758</v>
          </cell>
          <cell r="DD177">
            <v>-28841.399999999907</v>
          </cell>
          <cell r="DE177">
            <v>-39642.113000000129</v>
          </cell>
          <cell r="DF177">
            <v>-4986.359999999986</v>
          </cell>
          <cell r="DG177">
            <v>-1861.6210000000065</v>
          </cell>
          <cell r="DH177">
            <v>-1143.5349999999999</v>
          </cell>
          <cell r="DI177">
            <v>-1857.4270000000033</v>
          </cell>
          <cell r="DJ177">
            <v>-3526.4100000000035</v>
          </cell>
          <cell r="DK177">
            <v>0</v>
          </cell>
          <cell r="DL177">
            <v>-2093.25</v>
          </cell>
          <cell r="DM177">
            <v>0</v>
          </cell>
          <cell r="DN177">
            <v>-6160.4700000000012</v>
          </cell>
          <cell r="DO177">
            <v>-6785.9100000000326</v>
          </cell>
          <cell r="DP177">
            <v>-2569.5</v>
          </cell>
          <cell r="DQ177">
            <v>-8657.6299999999756</v>
          </cell>
          <cell r="DR177">
            <v>-60193.185999999754</v>
          </cell>
          <cell r="DS177">
            <v>-5361.929999999993</v>
          </cell>
          <cell r="DT177">
            <v>-1836.6529999999984</v>
          </cell>
          <cell r="DU177">
            <v>-2818.7190000000046</v>
          </cell>
          <cell r="DV177">
            <v>-3616.0299999999988</v>
          </cell>
          <cell r="DW177">
            <v>-6444.320000000007</v>
          </cell>
          <cell r="DX177">
            <v>-355.63999999999942</v>
          </cell>
          <cell r="DY177">
            <v>-2342.6739999999991</v>
          </cell>
          <cell r="DZ177">
            <v>0</v>
          </cell>
          <cell r="EA177">
            <v>-8821.4699999999721</v>
          </cell>
          <cell r="EB177">
            <v>-5081.2200000000012</v>
          </cell>
          <cell r="EC177">
            <v>-3685.5299999999988</v>
          </cell>
          <cell r="ED177">
            <v>-19829</v>
          </cell>
          <cell r="EE177">
            <v>0</v>
          </cell>
        </row>
        <row r="178">
          <cell r="A178">
            <v>0</v>
          </cell>
          <cell r="F178">
            <v>-54815.5</v>
          </cell>
          <cell r="G178">
            <v>-95468</v>
          </cell>
          <cell r="H178">
            <v>-82705</v>
          </cell>
          <cell r="I178">
            <v>-17253</v>
          </cell>
          <cell r="J178">
            <v>-34147</v>
          </cell>
          <cell r="K178">
            <v>-28636.5</v>
          </cell>
          <cell r="L178">
            <v>-52647.5</v>
          </cell>
          <cell r="M178">
            <v>-63636</v>
          </cell>
          <cell r="N178">
            <v>-23011.600000000093</v>
          </cell>
          <cell r="O178">
            <v>-25466.699999999953</v>
          </cell>
          <cell r="P178">
            <v>-16268.40000000014</v>
          </cell>
          <cell r="Q178">
            <v>-28140.299999999814</v>
          </cell>
          <cell r="R178">
            <v>-182721.79000000283</v>
          </cell>
          <cell r="S178">
            <v>-12193</v>
          </cell>
          <cell r="T178">
            <v>30306.189999999944</v>
          </cell>
          <cell r="U178">
            <v>-8427.7799999999697</v>
          </cell>
          <cell r="V178">
            <v>-18222.199999999953</v>
          </cell>
          <cell r="W178">
            <v>-28210</v>
          </cell>
          <cell r="X178">
            <v>-26388</v>
          </cell>
          <cell r="Y178">
            <v>-1188</v>
          </cell>
          <cell r="Z178">
            <v>-55283.5</v>
          </cell>
          <cell r="AA178">
            <v>-20955.200000000186</v>
          </cell>
          <cell r="AB178">
            <v>-18321.300000000047</v>
          </cell>
          <cell r="AC178">
            <v>-4267.4000000000233</v>
          </cell>
          <cell r="AD178">
            <v>-19571.600000000093</v>
          </cell>
          <cell r="AE178">
            <v>-202281.87999999523</v>
          </cell>
          <cell r="AF178">
            <v>-30806.600000000093</v>
          </cell>
          <cell r="AG178">
            <v>-12262.900000000023</v>
          </cell>
          <cell r="AH178">
            <v>-8218.7199999999721</v>
          </cell>
          <cell r="AI178">
            <v>-3935.9399999999441</v>
          </cell>
          <cell r="AJ178">
            <v>-15369.799999999814</v>
          </cell>
          <cell r="AK178">
            <v>-6959.5</v>
          </cell>
          <cell r="AL178">
            <v>-23846.299999999814</v>
          </cell>
          <cell r="AM178">
            <v>-25346.799999999814</v>
          </cell>
          <cell r="AN178">
            <v>-11951.5</v>
          </cell>
          <cell r="AO178">
            <v>-15665.199999999953</v>
          </cell>
          <cell r="AP178">
            <v>-1206.6199999999953</v>
          </cell>
          <cell r="AQ178">
            <v>-46712</v>
          </cell>
          <cell r="AR178">
            <v>-177977.80999999866</v>
          </cell>
          <cell r="AS178">
            <v>-9213.2000000001863</v>
          </cell>
          <cell r="AT178">
            <v>-5065.0599999999977</v>
          </cell>
          <cell r="AU178">
            <v>-9323.5</v>
          </cell>
          <cell r="AV178">
            <v>-7878.9000000000233</v>
          </cell>
          <cell r="AW178">
            <v>-14962</v>
          </cell>
          <cell r="AX178">
            <v>-10487.700000000186</v>
          </cell>
          <cell r="AY178">
            <v>-20434.09999999986</v>
          </cell>
          <cell r="AZ178">
            <v>-19799</v>
          </cell>
          <cell r="BA178">
            <v>-8261.9000000000233</v>
          </cell>
          <cell r="BB178">
            <v>-19148.800000000047</v>
          </cell>
          <cell r="BC178">
            <v>-4912.6500000000233</v>
          </cell>
          <cell r="BD178">
            <v>-48491</v>
          </cell>
          <cell r="BE178">
            <v>-161704.90000000224</v>
          </cell>
          <cell r="BF178">
            <v>-22252.799999999814</v>
          </cell>
          <cell r="BG178">
            <v>-17942.200000000186</v>
          </cell>
          <cell r="BH178">
            <v>-9679.3100000000559</v>
          </cell>
          <cell r="BI178">
            <v>-10821.849999999977</v>
          </cell>
          <cell r="BJ178">
            <v>-15034.599999999627</v>
          </cell>
          <cell r="BK178">
            <v>-9303.2000000001863</v>
          </cell>
          <cell r="BL178">
            <v>-18657.399999999907</v>
          </cell>
          <cell r="BM178">
            <v>-21554</v>
          </cell>
          <cell r="BN178">
            <v>-8911.0600000000559</v>
          </cell>
          <cell r="BO178">
            <v>-17667.399999999907</v>
          </cell>
          <cell r="BP178">
            <v>-1571.8799999998882</v>
          </cell>
          <cell r="BQ178">
            <v>-8309.1999999999534</v>
          </cell>
          <cell r="BR178">
            <v>-176839.89999999851</v>
          </cell>
          <cell r="BS178">
            <v>-9426.6000000000931</v>
          </cell>
          <cell r="BT178">
            <v>-11102</v>
          </cell>
          <cell r="BU178">
            <v>-7094.7999999999884</v>
          </cell>
          <cell r="BV178">
            <v>-8913.0999999999767</v>
          </cell>
          <cell r="BW178">
            <v>-14657.799999999814</v>
          </cell>
          <cell r="BX178">
            <v>-9291.2000000001863</v>
          </cell>
          <cell r="BY178">
            <v>-23373.700000000186</v>
          </cell>
          <cell r="BZ178">
            <v>-24439</v>
          </cell>
          <cell r="CA178">
            <v>-17052</v>
          </cell>
          <cell r="CB178">
            <v>-23456</v>
          </cell>
          <cell r="CC178">
            <v>-3782</v>
          </cell>
          <cell r="CD178">
            <v>-24251.700000000186</v>
          </cell>
          <cell r="CE178">
            <v>-50704.700000006706</v>
          </cell>
          <cell r="CF178">
            <v>-12892</v>
          </cell>
          <cell r="CG178">
            <v>-13155.599999999977</v>
          </cell>
          <cell r="CH178">
            <v>-10871.300000000047</v>
          </cell>
          <cell r="CI178">
            <v>-7679.8000000000466</v>
          </cell>
          <cell r="CJ178">
            <v>-27380.5</v>
          </cell>
          <cell r="CK178">
            <v>-31190.5</v>
          </cell>
          <cell r="CL178">
            <v>-25896</v>
          </cell>
          <cell r="CM178">
            <v>-30970.5</v>
          </cell>
          <cell r="CN178">
            <v>-16768.700000000186</v>
          </cell>
          <cell r="CO178">
            <v>159991.80000000005</v>
          </cell>
          <cell r="CP178">
            <v>-7491.5999999999767</v>
          </cell>
          <cell r="CQ178">
            <v>-26400</v>
          </cell>
          <cell r="CR178">
            <v>-345457.86000000685</v>
          </cell>
          <cell r="CS178">
            <v>-51236.5</v>
          </cell>
          <cell r="CT178">
            <v>-21978.299999999814</v>
          </cell>
          <cell r="CU178">
            <v>-13253.260000000009</v>
          </cell>
          <cell r="CV178">
            <v>-17491.100000000093</v>
          </cell>
          <cell r="CW178">
            <v>-28470.5</v>
          </cell>
          <cell r="CX178">
            <v>-31384.5</v>
          </cell>
          <cell r="CY178">
            <v>-33929.400000000373</v>
          </cell>
          <cell r="CZ178">
            <v>-38969.599999999627</v>
          </cell>
          <cell r="DA178">
            <v>-19950.699999999953</v>
          </cell>
          <cell r="DB178">
            <v>-33014.299999999814</v>
          </cell>
          <cell r="DC178">
            <v>-25012.5</v>
          </cell>
          <cell r="DD178">
            <v>-30767.200000000186</v>
          </cell>
          <cell r="DE178">
            <v>-205442.16000000015</v>
          </cell>
          <cell r="DF178">
            <v>-50245.200000000186</v>
          </cell>
          <cell r="DG178">
            <v>-7026.7600000000093</v>
          </cell>
          <cell r="DH178">
            <v>-11412.739999999991</v>
          </cell>
          <cell r="DI178">
            <v>-14767.099999999977</v>
          </cell>
          <cell r="DJ178">
            <v>-30632.5</v>
          </cell>
          <cell r="DK178">
            <v>-28238.5</v>
          </cell>
          <cell r="DL178">
            <v>-29825.200000000186</v>
          </cell>
          <cell r="DM178">
            <v>-25967.700000000186</v>
          </cell>
          <cell r="DN178">
            <v>-21342.199999999953</v>
          </cell>
          <cell r="DO178">
            <v>22323.899999999907</v>
          </cell>
          <cell r="DP178">
            <v>-4934.0600000000559</v>
          </cell>
          <cell r="DQ178">
            <v>-3374.0999999999767</v>
          </cell>
          <cell r="DR178">
            <v>-216285.87999999523</v>
          </cell>
          <cell r="DS178">
            <v>-11452.899999999907</v>
          </cell>
          <cell r="DT178">
            <v>-8091.6599999999744</v>
          </cell>
          <cell r="DU178">
            <v>-12874.060000000056</v>
          </cell>
          <cell r="DV178">
            <v>-29628.700000000186</v>
          </cell>
          <cell r="DW178">
            <v>-19.5</v>
          </cell>
          <cell r="DX178">
            <v>-26143</v>
          </cell>
          <cell r="DY178">
            <v>-30223.200000000186</v>
          </cell>
          <cell r="DZ178">
            <v>-35189.200000000186</v>
          </cell>
          <cell r="EA178">
            <v>-12319.660000000033</v>
          </cell>
          <cell r="EB178">
            <v>-27523</v>
          </cell>
          <cell r="EC178">
            <v>-3752.9000000000233</v>
          </cell>
          <cell r="ED178">
            <v>-19068.099999999977</v>
          </cell>
          <cell r="EE178">
            <v>0</v>
          </cell>
        </row>
        <row r="179">
          <cell r="A179">
            <v>0</v>
          </cell>
          <cell r="F179">
            <v>-21763.42293999996</v>
          </cell>
          <cell r="G179">
            <v>-6251.0715500002261</v>
          </cell>
          <cell r="H179">
            <v>-11098.600000000093</v>
          </cell>
          <cell r="I179">
            <v>-7379.1000000000931</v>
          </cell>
          <cell r="J179">
            <v>-4808.7399999999907</v>
          </cell>
          <cell r="K179">
            <v>-4859.820000000007</v>
          </cell>
          <cell r="L179">
            <v>0</v>
          </cell>
          <cell r="M179">
            <v>0</v>
          </cell>
          <cell r="N179">
            <v>-1947.5499999999884</v>
          </cell>
          <cell r="O179">
            <v>-3459.6100000000006</v>
          </cell>
          <cell r="P179">
            <v>-14051.849999999977</v>
          </cell>
          <cell r="Q179">
            <v>-15240.620000000112</v>
          </cell>
          <cell r="R179">
            <v>-36437.406039999798</v>
          </cell>
          <cell r="S179">
            <v>-12707.489039999957</v>
          </cell>
          <cell r="T179">
            <v>2418.4799999999959</v>
          </cell>
          <cell r="U179">
            <v>-1918.5900000000111</v>
          </cell>
          <cell r="V179">
            <v>-5777.5</v>
          </cell>
          <cell r="W179">
            <v>-1150.3399999999674</v>
          </cell>
          <cell r="X179">
            <v>-1398.7600000000093</v>
          </cell>
          <cell r="Y179">
            <v>-386.32099999999627</v>
          </cell>
          <cell r="Z179">
            <v>0</v>
          </cell>
          <cell r="AA179">
            <v>-2057.275999999998</v>
          </cell>
          <cell r="AB179">
            <v>-3574.9100000000035</v>
          </cell>
          <cell r="AC179">
            <v>-1032.2799999999988</v>
          </cell>
          <cell r="AD179">
            <v>-8852.4199999999837</v>
          </cell>
          <cell r="AE179">
            <v>-46183.51200000057</v>
          </cell>
          <cell r="AF179">
            <v>-9757.6900000000023</v>
          </cell>
          <cell r="AG179">
            <v>-2579.2600000000093</v>
          </cell>
          <cell r="AH179">
            <v>-2123.4600000000064</v>
          </cell>
          <cell r="AI179">
            <v>-5277</v>
          </cell>
          <cell r="AJ179">
            <v>-4518.5999999999767</v>
          </cell>
          <cell r="AK179">
            <v>-2368.0999999999767</v>
          </cell>
          <cell r="AL179">
            <v>0</v>
          </cell>
          <cell r="AM179">
            <v>0</v>
          </cell>
          <cell r="AN179">
            <v>-1712.4499999999534</v>
          </cell>
          <cell r="AO179">
            <v>-1308.9550000000017</v>
          </cell>
          <cell r="AP179">
            <v>-1840.9969999999958</v>
          </cell>
          <cell r="AQ179">
            <v>-14697</v>
          </cell>
          <cell r="AR179">
            <v>-48462.070000000298</v>
          </cell>
          <cell r="AS179">
            <v>-5028.0699999999779</v>
          </cell>
          <cell r="AT179">
            <v>-1472.5500000000029</v>
          </cell>
          <cell r="AU179">
            <v>-2153.4599999999991</v>
          </cell>
          <cell r="AV179">
            <v>-1750.5400000000081</v>
          </cell>
          <cell r="AW179">
            <v>-6457.2199999999721</v>
          </cell>
          <cell r="AX179">
            <v>-4217.859999999986</v>
          </cell>
          <cell r="AY179">
            <v>0</v>
          </cell>
          <cell r="AZ179">
            <v>0</v>
          </cell>
          <cell r="BA179">
            <v>-4306.5</v>
          </cell>
          <cell r="BB179">
            <v>-2917.6199999999953</v>
          </cell>
          <cell r="BC179">
            <v>-8223.75</v>
          </cell>
          <cell r="BD179">
            <v>-11934.5</v>
          </cell>
          <cell r="BE179">
            <v>-38268.212999999523</v>
          </cell>
          <cell r="BF179">
            <v>-7261.039999999979</v>
          </cell>
          <cell r="BG179">
            <v>-1701.3449999999866</v>
          </cell>
          <cell r="BH179">
            <v>-603.41400000000067</v>
          </cell>
          <cell r="BI179">
            <v>-1124.0439999999944</v>
          </cell>
          <cell r="BJ179">
            <v>-4727.5199999999895</v>
          </cell>
          <cell r="BK179">
            <v>-5825.0800000000163</v>
          </cell>
          <cell r="BL179">
            <v>0</v>
          </cell>
          <cell r="BM179">
            <v>0</v>
          </cell>
          <cell r="BN179">
            <v>-3106.1999999999971</v>
          </cell>
          <cell r="BO179">
            <v>-2132.9400000000023</v>
          </cell>
          <cell r="BP179">
            <v>-4282.3600000000151</v>
          </cell>
          <cell r="BQ179">
            <v>-7504.2699999999604</v>
          </cell>
          <cell r="BR179">
            <v>-25024.735690000001</v>
          </cell>
          <cell r="BS179">
            <v>-4162.2999999999884</v>
          </cell>
          <cell r="BT179">
            <v>-1764.0799999999872</v>
          </cell>
          <cell r="BU179">
            <v>-1136.6289999999972</v>
          </cell>
          <cell r="BV179">
            <v>0</v>
          </cell>
          <cell r="BW179">
            <v>-2071.7046899999987</v>
          </cell>
          <cell r="BX179">
            <v>-1886.3999999999942</v>
          </cell>
          <cell r="BY179">
            <v>0</v>
          </cell>
          <cell r="BZ179">
            <v>0</v>
          </cell>
          <cell r="CA179">
            <v>-1395.3820000000014</v>
          </cell>
          <cell r="CB179">
            <v>-1958.2600000000093</v>
          </cell>
          <cell r="CC179">
            <v>-3240.8299999999872</v>
          </cell>
          <cell r="CD179">
            <v>-7409.1500000000233</v>
          </cell>
          <cell r="CE179">
            <v>-24826.633469999768</v>
          </cell>
          <cell r="CF179">
            <v>-7641.0999999999767</v>
          </cell>
          <cell r="CG179">
            <v>-2171.3600000000006</v>
          </cell>
          <cell r="CH179">
            <v>-2036.262999999999</v>
          </cell>
          <cell r="CI179">
            <v>-275.08899999999994</v>
          </cell>
          <cell r="CJ179">
            <v>-3941.7799999999988</v>
          </cell>
          <cell r="CK179">
            <v>-2401.0154699999985</v>
          </cell>
          <cell r="CL179">
            <v>175.81399999998393</v>
          </cell>
          <cell r="CM179">
            <v>0</v>
          </cell>
          <cell r="CN179">
            <v>-1607.6300000000047</v>
          </cell>
          <cell r="CO179">
            <v>5212.8100000000559</v>
          </cell>
          <cell r="CP179">
            <v>4033.0800000000163</v>
          </cell>
          <cell r="CQ179">
            <v>-14174.100000000093</v>
          </cell>
          <cell r="CR179">
            <v>-53670.19000000041</v>
          </cell>
          <cell r="CS179">
            <v>-15262.879999999888</v>
          </cell>
          <cell r="CT179">
            <v>-7618.5900000000256</v>
          </cell>
          <cell r="CU179">
            <v>-1659.9100000000035</v>
          </cell>
          <cell r="CV179">
            <v>1709.7799999999988</v>
          </cell>
          <cell r="CW179">
            <v>-4336.179999999993</v>
          </cell>
          <cell r="CX179">
            <v>-1879.7399999999907</v>
          </cell>
          <cell r="CY179">
            <v>0</v>
          </cell>
          <cell r="CZ179">
            <v>0</v>
          </cell>
          <cell r="DA179">
            <v>-3465.8899999999849</v>
          </cell>
          <cell r="DB179">
            <v>-5109.0400000000081</v>
          </cell>
          <cell r="DC179">
            <v>-7581.5</v>
          </cell>
          <cell r="DD179">
            <v>-8466.2399999999907</v>
          </cell>
          <cell r="DE179">
            <v>-53294.591000000015</v>
          </cell>
          <cell r="DF179">
            <v>-11941</v>
          </cell>
          <cell r="DG179">
            <v>-5045.5200000000186</v>
          </cell>
          <cell r="DH179">
            <v>-1896.8300000000017</v>
          </cell>
          <cell r="DI179">
            <v>-1693.0299999999988</v>
          </cell>
          <cell r="DJ179">
            <v>-978.54000000000815</v>
          </cell>
          <cell r="DK179">
            <v>691.9690000000046</v>
          </cell>
          <cell r="DL179">
            <v>0</v>
          </cell>
          <cell r="DM179">
            <v>0</v>
          </cell>
          <cell r="DN179">
            <v>-4458.7399999999907</v>
          </cell>
          <cell r="DO179">
            <v>-3731.3399999999674</v>
          </cell>
          <cell r="DP179">
            <v>-9467.0599999999977</v>
          </cell>
          <cell r="DQ179">
            <v>-14774.5</v>
          </cell>
          <cell r="DR179">
            <v>-56328.300999999978</v>
          </cell>
          <cell r="DS179">
            <v>-7827.4400000000023</v>
          </cell>
          <cell r="DT179">
            <v>-2601.9500000000116</v>
          </cell>
          <cell r="DU179">
            <v>-4613.8500000000058</v>
          </cell>
          <cell r="DV179">
            <v>-7065.2800000000279</v>
          </cell>
          <cell r="DW179">
            <v>-1026.5800000000163</v>
          </cell>
          <cell r="DX179">
            <v>-1337.3800000000047</v>
          </cell>
          <cell r="DY179">
            <v>1605.6289999999863</v>
          </cell>
          <cell r="DZ179">
            <v>0</v>
          </cell>
          <cell r="EA179">
            <v>-5668.0699999999488</v>
          </cell>
          <cell r="EB179">
            <v>-7182.6600000000035</v>
          </cell>
          <cell r="EC179">
            <v>-3894.320000000007</v>
          </cell>
          <cell r="ED179">
            <v>-16716.400000000023</v>
          </cell>
          <cell r="EE179">
            <v>0</v>
          </cell>
        </row>
        <row r="180">
          <cell r="A180">
            <v>0</v>
          </cell>
          <cell r="F180">
            <v>-2020.8759999999893</v>
          </cell>
          <cell r="G180">
            <v>-1693.3199999999779</v>
          </cell>
          <cell r="H180">
            <v>-1794.4609999999957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-71.199999999998909</v>
          </cell>
          <cell r="BS180">
            <v>0</v>
          </cell>
          <cell r="BT180">
            <v>0</v>
          </cell>
          <cell r="BU180">
            <v>-14.877700000000004</v>
          </cell>
          <cell r="BV180">
            <v>0</v>
          </cell>
          <cell r="BW180">
            <v>-15.205300000000079</v>
          </cell>
          <cell r="BX180">
            <v>-41.116999999999734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-1128.7017000000014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-28.412800000000061</v>
          </cell>
          <cell r="CK180">
            <v>-116.327</v>
          </cell>
          <cell r="CL180">
            <v>0</v>
          </cell>
          <cell r="CM180">
            <v>-528.09859999999981</v>
          </cell>
          <cell r="CN180">
            <v>-268.58500000000095</v>
          </cell>
          <cell r="CO180">
            <v>-187.27829999999994</v>
          </cell>
          <cell r="CP180">
            <v>0</v>
          </cell>
          <cell r="CQ180">
            <v>0</v>
          </cell>
          <cell r="CR180">
            <v>-788.40456000000268</v>
          </cell>
          <cell r="CS180">
            <v>-260.81995999999998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-167.7450000000008</v>
          </cell>
          <cell r="CZ180">
            <v>217.04399999999987</v>
          </cell>
          <cell r="DA180">
            <v>-212.81660000000011</v>
          </cell>
          <cell r="DB180">
            <v>-364.06700000000001</v>
          </cell>
          <cell r="DC180">
            <v>0</v>
          </cell>
          <cell r="DD180">
            <v>0</v>
          </cell>
          <cell r="DE180">
            <v>-88.520300000000134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-88.520299999999907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-1277.3050000000003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-236.0573000000004</v>
          </cell>
          <cell r="EA180">
            <v>-939.98400000000038</v>
          </cell>
          <cell r="EB180">
            <v>0</v>
          </cell>
          <cell r="EC180">
            <v>0</v>
          </cell>
          <cell r="ED180">
            <v>-101.26369999999997</v>
          </cell>
          <cell r="EE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</row>
        <row r="183">
          <cell r="A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</row>
        <row r="184">
          <cell r="A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</row>
        <row r="185">
          <cell r="F185">
            <v>-88892.798940000124</v>
          </cell>
          <cell r="G185">
            <v>-125895.22155000083</v>
          </cell>
          <cell r="H185">
            <v>-111845.42200000025</v>
          </cell>
          <cell r="I185">
            <v>-52281.629999998957</v>
          </cell>
          <cell r="J185">
            <v>-49945.140000000596</v>
          </cell>
          <cell r="K185">
            <v>-38717.629999998957</v>
          </cell>
          <cell r="L185">
            <v>-54930.708499999717</v>
          </cell>
          <cell r="M185">
            <v>-65792.319000000134</v>
          </cell>
          <cell r="N185">
            <v>-28525.033700000029</v>
          </cell>
          <cell r="O185">
            <v>-37949.680000000168</v>
          </cell>
          <cell r="P185">
            <v>-31068.590600000229</v>
          </cell>
          <cell r="Q185">
            <v>-53726.959999999963</v>
          </cell>
          <cell r="R185">
            <v>-258685.34484000504</v>
          </cell>
          <cell r="S185">
            <v>-21634.629039999796</v>
          </cell>
          <cell r="T185">
            <v>30965.402999999933</v>
          </cell>
          <cell r="U185">
            <v>-13953.845199999923</v>
          </cell>
          <cell r="V185">
            <v>-42537.30999999959</v>
          </cell>
          <cell r="W185">
            <v>-37751.490000002086</v>
          </cell>
          <cell r="X185">
            <v>-32188.446000000462</v>
          </cell>
          <cell r="Y185">
            <v>-4282.0740000009537</v>
          </cell>
          <cell r="Z185">
            <v>-57244.238599999808</v>
          </cell>
          <cell r="AA185">
            <v>-19802.539000000339</v>
          </cell>
          <cell r="AB185">
            <v>-24840.464999999851</v>
          </cell>
          <cell r="AC185">
            <v>-4236.5960000000196</v>
          </cell>
          <cell r="AD185">
            <v>-31179.114999999991</v>
          </cell>
          <cell r="AE185">
            <v>-295346.74240000173</v>
          </cell>
          <cell r="AF185">
            <v>-40234.130000000121</v>
          </cell>
          <cell r="AG185">
            <v>-16489.683999999892</v>
          </cell>
          <cell r="AH185">
            <v>-11866.589999999967</v>
          </cell>
          <cell r="AI185">
            <v>-13093.790000000037</v>
          </cell>
          <cell r="AJ185">
            <v>-26300.797999999486</v>
          </cell>
          <cell r="AK185">
            <v>-22367.649000000209</v>
          </cell>
          <cell r="AL185">
            <v>-26167.941999999806</v>
          </cell>
          <cell r="AM185">
            <v>-26458.022399999667</v>
          </cell>
          <cell r="AN185">
            <v>-25433.549999999814</v>
          </cell>
          <cell r="AO185">
            <v>-17892.094999999972</v>
          </cell>
          <cell r="AP185">
            <v>-3039.6519999999437</v>
          </cell>
          <cell r="AQ185">
            <v>-66002.839999999851</v>
          </cell>
          <cell r="AR185">
            <v>-294404.14105999842</v>
          </cell>
          <cell r="AS185">
            <v>-14838.180999999866</v>
          </cell>
          <cell r="AT185">
            <v>-7532.1110000000335</v>
          </cell>
          <cell r="AU185">
            <v>-12355.239999999991</v>
          </cell>
          <cell r="AV185">
            <v>-10271.739999999991</v>
          </cell>
          <cell r="AW185">
            <v>-23911.765000000596</v>
          </cell>
          <cell r="AX185">
            <v>-19984.804999999702</v>
          </cell>
          <cell r="AY185">
            <v>-22157.701459999662</v>
          </cell>
          <cell r="AZ185">
            <v>-20144.349599999841</v>
          </cell>
          <cell r="BA185">
            <v>-17387.75</v>
          </cell>
          <cell r="BB185">
            <v>-26236.413999999873</v>
          </cell>
          <cell r="BC185">
            <v>-22698.399999999907</v>
          </cell>
          <cell r="BD185">
            <v>-96885.684000000358</v>
          </cell>
          <cell r="BE185">
            <v>-251018.38529000431</v>
          </cell>
          <cell r="BF185">
            <v>-38476.399999999907</v>
          </cell>
          <cell r="BG185">
            <v>-21131.380000000121</v>
          </cell>
          <cell r="BH185">
            <v>-10610.017700000084</v>
          </cell>
          <cell r="BI185">
            <v>-12118.293989999918</v>
          </cell>
          <cell r="BJ185">
            <v>-20870.915599999484</v>
          </cell>
          <cell r="BK185">
            <v>-17971.63599999994</v>
          </cell>
          <cell r="BL185">
            <v>-21581.533000000054</v>
          </cell>
          <cell r="BM185">
            <v>-23668.615000000224</v>
          </cell>
          <cell r="BN185">
            <v>-13400.983999999939</v>
          </cell>
          <cell r="BO185">
            <v>-25698.889999999898</v>
          </cell>
          <cell r="BP185">
            <v>-12732.189999999828</v>
          </cell>
          <cell r="BQ185">
            <v>-32757.529999999795</v>
          </cell>
          <cell r="BR185">
            <v>-245579.4075899981</v>
          </cell>
          <cell r="BS185">
            <v>-17906.060000000056</v>
          </cell>
          <cell r="BT185">
            <v>-15412.266000000061</v>
          </cell>
          <cell r="BU185">
            <v>-8246.3066999998409</v>
          </cell>
          <cell r="BV185">
            <v>-10994.729199999943</v>
          </cell>
          <cell r="BW185">
            <v>-18357.652989999857</v>
          </cell>
          <cell r="BX185">
            <v>-12285.711000000127</v>
          </cell>
          <cell r="BY185">
            <v>-24100.158000000054</v>
          </cell>
          <cell r="BZ185">
            <v>-25214.073699999601</v>
          </cell>
          <cell r="CA185">
            <v>-20118.994999999879</v>
          </cell>
          <cell r="CB185">
            <v>-28116.785000000149</v>
          </cell>
          <cell r="CC185">
            <v>-11699.019999999786</v>
          </cell>
          <cell r="CD185">
            <v>-53127.649999999907</v>
          </cell>
          <cell r="CE185">
            <v>-145850.97296999395</v>
          </cell>
          <cell r="CF185">
            <v>-25932</v>
          </cell>
          <cell r="CG185">
            <v>-17401.474000000162</v>
          </cell>
          <cell r="CH185">
            <v>-14512.246000000043</v>
          </cell>
          <cell r="CI185">
            <v>-8572.9830000000075</v>
          </cell>
          <cell r="CJ185">
            <v>-40905.791799999774</v>
          </cell>
          <cell r="CK185">
            <v>-39468.36246999912</v>
          </cell>
          <cell r="CL185">
            <v>-31433.05700000003</v>
          </cell>
          <cell r="CM185">
            <v>-33838.955399999861</v>
          </cell>
          <cell r="CN185">
            <v>-24630.745000000345</v>
          </cell>
          <cell r="CO185">
            <v>164468.45170000009</v>
          </cell>
          <cell r="CP185">
            <v>-6675.6799999999348</v>
          </cell>
          <cell r="CQ185">
            <v>-66948.129999999888</v>
          </cell>
          <cell r="CR185">
            <v>-490131.23015999794</v>
          </cell>
          <cell r="CS185">
            <v>-72093.629959998652</v>
          </cell>
          <cell r="CT185">
            <v>-32684.844000000041</v>
          </cell>
          <cell r="CU185">
            <v>-16066.599999999977</v>
          </cell>
          <cell r="CV185">
            <v>-17173.11400000006</v>
          </cell>
          <cell r="CW185">
            <v>-40646.083999999799</v>
          </cell>
          <cell r="CX185">
            <v>-43147.311000000685</v>
          </cell>
          <cell r="CY185">
            <v>-36945.76099999994</v>
          </cell>
          <cell r="CZ185">
            <v>-42560.72559999954</v>
          </cell>
          <cell r="DA185">
            <v>-29191.853600000264</v>
          </cell>
          <cell r="DB185">
            <v>-48465.956999999937</v>
          </cell>
          <cell r="DC185">
            <v>-41681.819999999832</v>
          </cell>
          <cell r="DD185">
            <v>-69473.530000000261</v>
          </cell>
          <cell r="DE185">
            <v>-320937.9822999984</v>
          </cell>
          <cell r="DF185">
            <v>-68089.129999999888</v>
          </cell>
          <cell r="DG185">
            <v>-28353.62099999981</v>
          </cell>
          <cell r="DH185">
            <v>-14453.105000000098</v>
          </cell>
          <cell r="DI185">
            <v>-18317.55700000003</v>
          </cell>
          <cell r="DJ185">
            <v>-39363.160300000571</v>
          </cell>
          <cell r="DK185">
            <v>-31478.784999999218</v>
          </cell>
          <cell r="DL185">
            <v>-34669.859000000171</v>
          </cell>
          <cell r="DM185">
            <v>-17332.635000000242</v>
          </cell>
          <cell r="DN185">
            <v>-31961.409999999916</v>
          </cell>
          <cell r="DO185">
            <v>16332.990000000224</v>
          </cell>
          <cell r="DP185">
            <v>-20905.980000000447</v>
          </cell>
          <cell r="DQ185">
            <v>-32345.729999999981</v>
          </cell>
          <cell r="DR185">
            <v>-365509.70200001448</v>
          </cell>
          <cell r="DS185">
            <v>-24642.270000000019</v>
          </cell>
          <cell r="DT185">
            <v>-15576.814000000013</v>
          </cell>
          <cell r="DU185">
            <v>-20306.62900000019</v>
          </cell>
          <cell r="DV185">
            <v>-41093.040000000037</v>
          </cell>
          <cell r="DW185">
            <v>-12687.670000001788</v>
          </cell>
          <cell r="DX185">
            <v>-31746.128000001423</v>
          </cell>
          <cell r="DY185">
            <v>-34495.461000000127</v>
          </cell>
          <cell r="DZ185">
            <v>-37624.12229999993</v>
          </cell>
          <cell r="EA185">
            <v>-27749.183999999892</v>
          </cell>
          <cell r="EB185">
            <v>-43361.409999999683</v>
          </cell>
          <cell r="EC185">
            <v>-13994.189999999944</v>
          </cell>
          <cell r="ED185">
            <v>-62232.783699999098</v>
          </cell>
          <cell r="EE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</row>
        <row r="187">
          <cell r="A187" t="str">
            <v>Total Purchased Power &amp; Net Interchange</v>
          </cell>
          <cell r="F187">
            <v>-88892.798940002918</v>
          </cell>
          <cell r="G187">
            <v>-125895.22155000269</v>
          </cell>
          <cell r="H187">
            <v>-111845.42200000584</v>
          </cell>
          <cell r="I187">
            <v>-52281.629999995232</v>
          </cell>
          <cell r="J187">
            <v>-49945.140000000596</v>
          </cell>
          <cell r="K187">
            <v>-38717.630000002682</v>
          </cell>
          <cell r="L187">
            <v>-54930.708499997854</v>
          </cell>
          <cell r="M187">
            <v>-65792.318999998271</v>
          </cell>
          <cell r="N187">
            <v>-28525.033699996769</v>
          </cell>
          <cell r="O187">
            <v>-37949.679999999702</v>
          </cell>
          <cell r="P187">
            <v>-31068.590599998832</v>
          </cell>
          <cell r="Q187">
            <v>-53726.960000000894</v>
          </cell>
          <cell r="R187">
            <v>-258685.34484004974</v>
          </cell>
          <cell r="S187">
            <v>-21634.629039995372</v>
          </cell>
          <cell r="T187">
            <v>30965.40300000459</v>
          </cell>
          <cell r="U187">
            <v>-13953.845200002193</v>
          </cell>
          <cell r="V187">
            <v>-42537.310000002384</v>
          </cell>
          <cell r="W187">
            <v>-37751.489999994636</v>
          </cell>
          <cell r="X187">
            <v>-32188.445999994874</v>
          </cell>
          <cell r="Y187">
            <v>-4282.0740000009537</v>
          </cell>
          <cell r="Z187">
            <v>-57244.238600000739</v>
          </cell>
          <cell r="AA187">
            <v>-19802.53900000453</v>
          </cell>
          <cell r="AB187">
            <v>-24840.464999996126</v>
          </cell>
          <cell r="AC187">
            <v>-4236.5960000008345</v>
          </cell>
          <cell r="AD187">
            <v>-31179.115000002086</v>
          </cell>
          <cell r="AE187">
            <v>-295346.74240016937</v>
          </cell>
          <cell r="AF187">
            <v>-40234.130000002682</v>
          </cell>
          <cell r="AG187">
            <v>-16489.683999992907</v>
          </cell>
          <cell r="AH187">
            <v>-11866.590000003576</v>
          </cell>
          <cell r="AI187">
            <v>-13093.790000006557</v>
          </cell>
          <cell r="AJ187">
            <v>-26300.798000000417</v>
          </cell>
          <cell r="AK187">
            <v>-22367.648999996483</v>
          </cell>
          <cell r="AL187">
            <v>-26167.942000001669</v>
          </cell>
          <cell r="AM187">
            <v>-26458.022399999201</v>
          </cell>
          <cell r="AN187">
            <v>-25433.55000000447</v>
          </cell>
          <cell r="AO187">
            <v>-17892.094999998808</v>
          </cell>
          <cell r="AP187">
            <v>-3039.652000002563</v>
          </cell>
          <cell r="AQ187">
            <v>-66002.839999996126</v>
          </cell>
          <cell r="AR187">
            <v>-294404.1410599947</v>
          </cell>
          <cell r="AS187">
            <v>-14838.181000001729</v>
          </cell>
          <cell r="AT187">
            <v>-7532.1110000014305</v>
          </cell>
          <cell r="AU187">
            <v>-12355.239999994636</v>
          </cell>
          <cell r="AV187">
            <v>-10271.739999994636</v>
          </cell>
          <cell r="AW187">
            <v>-23911.765000000596</v>
          </cell>
          <cell r="AX187">
            <v>-19984.804999999702</v>
          </cell>
          <cell r="AY187">
            <v>-22157.701460003853</v>
          </cell>
          <cell r="AZ187">
            <v>-20144.349599994719</v>
          </cell>
          <cell r="BA187">
            <v>-17387.75</v>
          </cell>
          <cell r="BB187">
            <v>-26236.413999997079</v>
          </cell>
          <cell r="BC187">
            <v>-22698.39999999851</v>
          </cell>
          <cell r="BD187">
            <v>-96885.684000000358</v>
          </cell>
          <cell r="BE187">
            <v>-251018.38529002666</v>
          </cell>
          <cell r="BF187">
            <v>-38476.39999999851</v>
          </cell>
          <cell r="BG187">
            <v>-21131.379999995232</v>
          </cell>
          <cell r="BH187">
            <v>-10610.017700001597</v>
          </cell>
          <cell r="BI187">
            <v>-12118.293990001082</v>
          </cell>
          <cell r="BJ187">
            <v>-20870.915600001812</v>
          </cell>
          <cell r="BK187">
            <v>-17971.63599999994</v>
          </cell>
          <cell r="BL187">
            <v>-21581.533000007272</v>
          </cell>
          <cell r="BM187">
            <v>-23668.615000002086</v>
          </cell>
          <cell r="BN187">
            <v>-13400.983999997377</v>
          </cell>
          <cell r="BO187">
            <v>-25698.890000000596</v>
          </cell>
          <cell r="BP187">
            <v>-12732.189999997616</v>
          </cell>
          <cell r="BQ187">
            <v>-32757.529999993742</v>
          </cell>
          <cell r="BR187">
            <v>-245579.40758991241</v>
          </cell>
          <cell r="BS187">
            <v>-17906.060000002384</v>
          </cell>
          <cell r="BT187">
            <v>-15412.265999995172</v>
          </cell>
          <cell r="BU187">
            <v>-8246.3066999986768</v>
          </cell>
          <cell r="BV187">
            <v>-10994.729199998081</v>
          </cell>
          <cell r="BW187">
            <v>-18357.65298999846</v>
          </cell>
          <cell r="BX187">
            <v>-12285.71099999547</v>
          </cell>
          <cell r="BY187">
            <v>-24100.157999992371</v>
          </cell>
          <cell r="BZ187">
            <v>-25214.073699995875</v>
          </cell>
          <cell r="CA187">
            <v>-20118.994999997318</v>
          </cell>
          <cell r="CB187">
            <v>-28116.785000003874</v>
          </cell>
          <cell r="CC187">
            <v>-11699.019999995828</v>
          </cell>
          <cell r="CD187">
            <v>-53127.64999999851</v>
          </cell>
          <cell r="CE187">
            <v>-145850.97297012806</v>
          </cell>
          <cell r="CF187">
            <v>-25932</v>
          </cell>
          <cell r="CG187">
            <v>-17401.473999999464</v>
          </cell>
          <cell r="CH187">
            <v>-14512.245999999344</v>
          </cell>
          <cell r="CI187">
            <v>-8572.9829999953508</v>
          </cell>
          <cell r="CJ187">
            <v>-40905.791799999774</v>
          </cell>
          <cell r="CK187">
            <v>-39468.362470000982</v>
          </cell>
          <cell r="CL187">
            <v>-31433.056999996305</v>
          </cell>
          <cell r="CM187">
            <v>-33838.955400004983</v>
          </cell>
          <cell r="CN187">
            <v>-24630.745000004768</v>
          </cell>
          <cell r="CO187">
            <v>164468.45170000196</v>
          </cell>
          <cell r="CP187">
            <v>-6675.679999999702</v>
          </cell>
          <cell r="CQ187">
            <v>-66948.130000002682</v>
          </cell>
          <cell r="CR187">
            <v>-490131.23015999794</v>
          </cell>
          <cell r="CS187">
            <v>-72093.629960000515</v>
          </cell>
          <cell r="CT187">
            <v>-32684.844000004232</v>
          </cell>
          <cell r="CU187">
            <v>-16066.60000000149</v>
          </cell>
          <cell r="CV187">
            <v>-17173.11400000006</v>
          </cell>
          <cell r="CW187">
            <v>-40646.083999998868</v>
          </cell>
          <cell r="CX187">
            <v>-43147.311000004411</v>
          </cell>
          <cell r="CY187">
            <v>-36945.76099999249</v>
          </cell>
          <cell r="CZ187">
            <v>-42560.725600004196</v>
          </cell>
          <cell r="DA187">
            <v>-29191.853600002825</v>
          </cell>
          <cell r="DB187">
            <v>-48465.957000002265</v>
          </cell>
          <cell r="DC187">
            <v>-41681.820000000298</v>
          </cell>
          <cell r="DD187">
            <v>-69473.530000001192</v>
          </cell>
          <cell r="DE187">
            <v>-320937.98230004311</v>
          </cell>
          <cell r="DF187">
            <v>-68089.130000002682</v>
          </cell>
          <cell r="DG187">
            <v>-28353.620999999344</v>
          </cell>
          <cell r="DH187">
            <v>-14453.105000004172</v>
          </cell>
          <cell r="DI187">
            <v>-18317.556999996305</v>
          </cell>
          <cell r="DJ187">
            <v>-39363.160300001502</v>
          </cell>
          <cell r="DK187">
            <v>-31478.785000003874</v>
          </cell>
          <cell r="DL187">
            <v>-34669.858999997377</v>
          </cell>
          <cell r="DM187">
            <v>-17332.635000005364</v>
          </cell>
          <cell r="DN187">
            <v>-31961.409999996424</v>
          </cell>
          <cell r="DO187">
            <v>16332.990000002086</v>
          </cell>
          <cell r="DP187">
            <v>-20905.980000004172</v>
          </cell>
          <cell r="DQ187">
            <v>-32345.730000004172</v>
          </cell>
          <cell r="DR187">
            <v>-365509.70200002193</v>
          </cell>
          <cell r="DS187">
            <v>-24642.269999995828</v>
          </cell>
          <cell r="DT187">
            <v>-15576.813999995589</v>
          </cell>
          <cell r="DU187">
            <v>-20306.629000000656</v>
          </cell>
          <cell r="DV187">
            <v>-41093.039999999106</v>
          </cell>
          <cell r="DW187">
            <v>-12687.670000001788</v>
          </cell>
          <cell r="DX187">
            <v>-31746.12800000608</v>
          </cell>
          <cell r="DY187">
            <v>-34495.46099999547</v>
          </cell>
          <cell r="DZ187">
            <v>-37624.122299998999</v>
          </cell>
          <cell r="EA187">
            <v>-27749.184000000358</v>
          </cell>
          <cell r="EB187">
            <v>-43361.409999996424</v>
          </cell>
          <cell r="EC187">
            <v>-13994.190000005066</v>
          </cell>
          <cell r="ED187">
            <v>-62232.783699996769</v>
          </cell>
          <cell r="EE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</row>
        <row r="189">
          <cell r="A189" t="str">
            <v>Wheeling &amp; U. of F. Expense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</row>
        <row r="192">
          <cell r="A192">
            <v>0</v>
          </cell>
          <cell r="F192">
            <v>-9.20150000000001</v>
          </cell>
          <cell r="G192">
            <v>-1.8728000000000407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1.1438599999999894</v>
          </cell>
          <cell r="Q192">
            <v>0.78437000000000978</v>
          </cell>
          <cell r="R192">
            <v>-2.8940799999999172</v>
          </cell>
          <cell r="S192">
            <v>-0.82309999999999661</v>
          </cell>
          <cell r="T192">
            <v>1.0858300000000014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-0.60180000000002565</v>
          </cell>
          <cell r="AD192">
            <v>-2.5550099999999958</v>
          </cell>
          <cell r="AE192">
            <v>-27.31408399999998</v>
          </cell>
          <cell r="AF192">
            <v>-23.216260000000005</v>
          </cell>
          <cell r="AG192">
            <v>-1.1841410000000003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-1.5136530000000015</v>
          </cell>
          <cell r="AM192">
            <v>0</v>
          </cell>
          <cell r="AN192">
            <v>0</v>
          </cell>
          <cell r="AO192">
            <v>0</v>
          </cell>
          <cell r="AP192">
            <v>-0.30878000000001293</v>
          </cell>
          <cell r="AQ192">
            <v>-1.0912500000000023</v>
          </cell>
          <cell r="AR192">
            <v>-1.5406849999999395</v>
          </cell>
          <cell r="AS192">
            <v>-0.20098500000000286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-1.3396999999999935</v>
          </cell>
          <cell r="BD192">
            <v>0</v>
          </cell>
          <cell r="BE192">
            <v>-103.81349700000283</v>
          </cell>
          <cell r="BF192">
            <v>-1.2163399999999882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-3.1937569999999997</v>
          </cell>
          <cell r="BM192">
            <v>0</v>
          </cell>
          <cell r="BN192">
            <v>5.4895999999999958</v>
          </cell>
          <cell r="BO192">
            <v>0</v>
          </cell>
          <cell r="BP192">
            <v>-75.01600000000326</v>
          </cell>
          <cell r="BQ192">
            <v>-29.877000000000407</v>
          </cell>
          <cell r="BR192">
            <v>-805.09799999999814</v>
          </cell>
          <cell r="BS192">
            <v>-63.018000000000029</v>
          </cell>
          <cell r="BT192">
            <v>-61.778999999998632</v>
          </cell>
          <cell r="BU192">
            <v>-27.405000000000655</v>
          </cell>
          <cell r="BV192">
            <v>-11.125</v>
          </cell>
          <cell r="BW192">
            <v>-70.048999999999069</v>
          </cell>
          <cell r="BX192">
            <v>-189.11699999999837</v>
          </cell>
          <cell r="BY192">
            <v>-168.2400000000016</v>
          </cell>
          <cell r="BZ192">
            <v>6.8139999999984866</v>
          </cell>
          <cell r="CA192">
            <v>-38.332000000002154</v>
          </cell>
          <cell r="CB192">
            <v>-116.37099999999919</v>
          </cell>
          <cell r="CC192">
            <v>0</v>
          </cell>
          <cell r="CD192">
            <v>-66.476000000002387</v>
          </cell>
          <cell r="CE192">
            <v>-954.76199999992969</v>
          </cell>
          <cell r="CF192">
            <v>-48.148000000001048</v>
          </cell>
          <cell r="CG192">
            <v>-20.058999999999287</v>
          </cell>
          <cell r="CH192">
            <v>-78.769000000000233</v>
          </cell>
          <cell r="CI192">
            <v>-100.25</v>
          </cell>
          <cell r="CJ192">
            <v>-60.763999999995576</v>
          </cell>
          <cell r="CK192">
            <v>-175.57400000000052</v>
          </cell>
          <cell r="CL192">
            <v>-26.627000000000407</v>
          </cell>
          <cell r="CM192">
            <v>-140.96399999999994</v>
          </cell>
          <cell r="CN192">
            <v>-102.75</v>
          </cell>
          <cell r="CO192">
            <v>-16.447000000000116</v>
          </cell>
          <cell r="CP192">
            <v>-20.594000000004598</v>
          </cell>
          <cell r="CQ192">
            <v>-163.81599999999889</v>
          </cell>
          <cell r="CR192">
            <v>-883.99799999996321</v>
          </cell>
          <cell r="CS192">
            <v>-83.594999999999345</v>
          </cell>
          <cell r="CT192">
            <v>-74.908999999999651</v>
          </cell>
          <cell r="CU192">
            <v>-93.967000000000553</v>
          </cell>
          <cell r="CV192">
            <v>-131.05800000000454</v>
          </cell>
          <cell r="CW192">
            <v>-115.59300000000076</v>
          </cell>
          <cell r="CX192">
            <v>-2.5769999999974971</v>
          </cell>
          <cell r="CY192">
            <v>-62.341999999996915</v>
          </cell>
          <cell r="CZ192">
            <v>-92.585999999995693</v>
          </cell>
          <cell r="DA192">
            <v>0</v>
          </cell>
          <cell r="DB192">
            <v>-77.081999999998516</v>
          </cell>
          <cell r="DC192">
            <v>-53.375</v>
          </cell>
          <cell r="DD192">
            <v>-96.91399999999885</v>
          </cell>
          <cell r="DE192">
            <v>-854.30139999999665</v>
          </cell>
          <cell r="DF192">
            <v>-38.014099999999416</v>
          </cell>
          <cell r="DG192">
            <v>-73.092000000000553</v>
          </cell>
          <cell r="DH192">
            <v>-196.8179999999993</v>
          </cell>
          <cell r="DI192">
            <v>-190.86499999999796</v>
          </cell>
          <cell r="DJ192">
            <v>2.7250000000021828</v>
          </cell>
          <cell r="DK192">
            <v>-35.66399999999885</v>
          </cell>
          <cell r="DL192">
            <v>-96.777000000001863</v>
          </cell>
          <cell r="DM192">
            <v>-21.025000000001455</v>
          </cell>
          <cell r="DN192">
            <v>-59.025000000001455</v>
          </cell>
          <cell r="DO192">
            <v>-102.97299999999996</v>
          </cell>
          <cell r="DP192">
            <v>-34.842000000000553</v>
          </cell>
          <cell r="DQ192">
            <v>-7.9313000000001921</v>
          </cell>
          <cell r="DR192">
            <v>-419.57559999999648</v>
          </cell>
          <cell r="DS192">
            <v>-19.380400000000009</v>
          </cell>
          <cell r="DT192">
            <v>-53.148499999999331</v>
          </cell>
          <cell r="DU192">
            <v>-113.68199999999888</v>
          </cell>
          <cell r="DV192">
            <v>-43.963999999999942</v>
          </cell>
          <cell r="DW192">
            <v>-14.972700000000259</v>
          </cell>
          <cell r="DX192">
            <v>-27.960999999999331</v>
          </cell>
          <cell r="DY192">
            <v>-146.46700000000055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</row>
        <row r="193">
          <cell r="A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</row>
        <row r="194">
          <cell r="A194" t="str">
            <v>Total Wheeling &amp; U. of F. Expense</v>
          </cell>
          <cell r="F194">
            <v>-9.2015000004321337</v>
          </cell>
          <cell r="G194">
            <v>-1.8728000000119209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1.143860001116991</v>
          </cell>
          <cell r="Q194">
            <v>0.78436999954283237</v>
          </cell>
          <cell r="R194">
            <v>-2.8940800130367279</v>
          </cell>
          <cell r="S194">
            <v>-0.82310000061988831</v>
          </cell>
          <cell r="T194">
            <v>1.0858300011605024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-0.60180000029504299</v>
          </cell>
          <cell r="AD194">
            <v>-2.555010000243783</v>
          </cell>
          <cell r="AE194">
            <v>-27.314083993434906</v>
          </cell>
          <cell r="AF194">
            <v>-23.216259999200702</v>
          </cell>
          <cell r="AG194">
            <v>-1.1841409988701344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-1.5136530008167028</v>
          </cell>
          <cell r="AM194">
            <v>0</v>
          </cell>
          <cell r="AN194">
            <v>0</v>
          </cell>
          <cell r="AO194">
            <v>0</v>
          </cell>
          <cell r="AP194">
            <v>-0.30878000147640705</v>
          </cell>
          <cell r="AQ194">
            <v>-1.0912500005215406</v>
          </cell>
          <cell r="AR194">
            <v>-1.5406849980354309</v>
          </cell>
          <cell r="AS194">
            <v>-0.20098499953746796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-1.3397000003606081</v>
          </cell>
          <cell r="BD194">
            <v>0</v>
          </cell>
          <cell r="BE194">
            <v>-103.81349697709084</v>
          </cell>
          <cell r="BF194">
            <v>-1.2163399998098612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-3.1937570013105869</v>
          </cell>
          <cell r="BM194">
            <v>0</v>
          </cell>
          <cell r="BN194">
            <v>5.4896000009030104</v>
          </cell>
          <cell r="BO194">
            <v>0</v>
          </cell>
          <cell r="BP194">
            <v>-75.016000000759959</v>
          </cell>
          <cell r="BQ194">
            <v>-29.877000000327826</v>
          </cell>
          <cell r="BR194">
            <v>-805.09799998998642</v>
          </cell>
          <cell r="BS194">
            <v>-63.01799999922514</v>
          </cell>
          <cell r="BT194">
            <v>-61.77900000102818</v>
          </cell>
          <cell r="BU194">
            <v>-27.405000001192093</v>
          </cell>
          <cell r="BV194">
            <v>-11.125</v>
          </cell>
          <cell r="BW194">
            <v>-70.049000000581145</v>
          </cell>
          <cell r="BX194">
            <v>-189.11700000055134</v>
          </cell>
          <cell r="BY194">
            <v>-168.24000000022352</v>
          </cell>
          <cell r="BZ194">
            <v>6.8140000011771917</v>
          </cell>
          <cell r="CA194">
            <v>-38.332000000402331</v>
          </cell>
          <cell r="CB194">
            <v>-116.37099999934435</v>
          </cell>
          <cell r="CC194">
            <v>0</v>
          </cell>
          <cell r="CD194">
            <v>-66.475999999791384</v>
          </cell>
          <cell r="CE194">
            <v>-954.76199999451637</v>
          </cell>
          <cell r="CF194">
            <v>-48.148000000044703</v>
          </cell>
          <cell r="CG194">
            <v>-20.059000000357628</v>
          </cell>
          <cell r="CH194">
            <v>-78.768999999389052</v>
          </cell>
          <cell r="CI194">
            <v>-100.25</v>
          </cell>
          <cell r="CJ194">
            <v>-60.764000000432134</v>
          </cell>
          <cell r="CK194">
            <v>-175.57399999909103</v>
          </cell>
          <cell r="CL194">
            <v>-26.627000000327826</v>
          </cell>
          <cell r="CM194">
            <v>-140.96400000154972</v>
          </cell>
          <cell r="CN194">
            <v>-102.75</v>
          </cell>
          <cell r="CO194">
            <v>-16.447000000625849</v>
          </cell>
          <cell r="CP194">
            <v>-20.594000000506639</v>
          </cell>
          <cell r="CQ194">
            <v>-163.81600000150502</v>
          </cell>
          <cell r="CR194">
            <v>-883.99799999594688</v>
          </cell>
          <cell r="CS194">
            <v>-83.595000000670552</v>
          </cell>
          <cell r="CT194">
            <v>-74.908999999985099</v>
          </cell>
          <cell r="CU194">
            <v>-93.967000000178814</v>
          </cell>
          <cell r="CV194">
            <v>-131.05800000019372</v>
          </cell>
          <cell r="CW194">
            <v>-115.59300000034273</v>
          </cell>
          <cell r="CX194">
            <v>-2.5769999995827675</v>
          </cell>
          <cell r="CY194">
            <v>-62.342000000178814</v>
          </cell>
          <cell r="CZ194">
            <v>-92.585999999195337</v>
          </cell>
          <cell r="DA194">
            <v>0</v>
          </cell>
          <cell r="DB194">
            <v>-77.082000000402331</v>
          </cell>
          <cell r="DC194">
            <v>-53.375</v>
          </cell>
          <cell r="DD194">
            <v>-96.913999998942018</v>
          </cell>
          <cell r="DE194">
            <v>-854.30140000581741</v>
          </cell>
          <cell r="DF194">
            <v>-38.01410000026226</v>
          </cell>
          <cell r="DG194">
            <v>-73.092000000178814</v>
          </cell>
          <cell r="DH194">
            <v>-196.8179999999702</v>
          </cell>
          <cell r="DI194">
            <v>-190.86500000022352</v>
          </cell>
          <cell r="DJ194">
            <v>2.724999999627471</v>
          </cell>
          <cell r="DK194">
            <v>-35.664000000804663</v>
          </cell>
          <cell r="DL194">
            <v>-96.777000000700355</v>
          </cell>
          <cell r="DM194">
            <v>-21.025000000372529</v>
          </cell>
          <cell r="DN194">
            <v>-59.025000000372529</v>
          </cell>
          <cell r="DO194">
            <v>-102.97300000116229</v>
          </cell>
          <cell r="DP194">
            <v>-34.842000000178814</v>
          </cell>
          <cell r="DQ194">
            <v>-7.9312999993562698</v>
          </cell>
          <cell r="DR194">
            <v>-419.5755999982357</v>
          </cell>
          <cell r="DS194">
            <v>-19.380400000140071</v>
          </cell>
          <cell r="DT194">
            <v>-53.148499999195337</v>
          </cell>
          <cell r="DU194">
            <v>-113.6820000000298</v>
          </cell>
          <cell r="DV194">
            <v>-43.963999999687076</v>
          </cell>
          <cell r="DW194">
            <v>-14.972699999809265</v>
          </cell>
          <cell r="DX194">
            <v>-27.961000001057982</v>
          </cell>
          <cell r="DY194">
            <v>-146.46700000017881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</row>
        <row r="196">
          <cell r="A196" t="str">
            <v>Coal Fuel Burn Expense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-600.72345899790525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-281.0078969032038</v>
          </cell>
          <cell r="X198">
            <v>-106.67247383692302</v>
          </cell>
          <cell r="Y198">
            <v>0</v>
          </cell>
          <cell r="Z198">
            <v>0</v>
          </cell>
          <cell r="AA198">
            <v>-213.04308825684711</v>
          </cell>
          <cell r="AB198">
            <v>0</v>
          </cell>
          <cell r="AC198">
            <v>0</v>
          </cell>
          <cell r="AD198">
            <v>0</v>
          </cell>
          <cell r="AE198">
            <v>-11494.273750003427</v>
          </cell>
          <cell r="AF198">
            <v>-115.4999874397181</v>
          </cell>
          <cell r="AG198">
            <v>0</v>
          </cell>
          <cell r="AH198">
            <v>-1752.4373094232287</v>
          </cell>
          <cell r="AI198">
            <v>-342.12496279412881</v>
          </cell>
          <cell r="AJ198">
            <v>-1729.324811936589</v>
          </cell>
          <cell r="AK198">
            <v>-1744.1123103285208</v>
          </cell>
          <cell r="AL198">
            <v>-1034.1498875368852</v>
          </cell>
          <cell r="AM198">
            <v>-2056.9997763021383</v>
          </cell>
          <cell r="AN198">
            <v>-2122.0622692264151</v>
          </cell>
          <cell r="AO198">
            <v>-597.56243501533754</v>
          </cell>
          <cell r="AP198">
            <v>0</v>
          </cell>
          <cell r="AQ198">
            <v>0</v>
          </cell>
          <cell r="AR198">
            <v>-15378.58648500219</v>
          </cell>
          <cell r="AS198">
            <v>-663.21043897746131</v>
          </cell>
          <cell r="AT198">
            <v>-1668.5536964747589</v>
          </cell>
          <cell r="AU198">
            <v>-1416.0045197121799</v>
          </cell>
          <cell r="AV198">
            <v>-714.7164342381293</v>
          </cell>
          <cell r="AW198">
            <v>-863.95647050649859</v>
          </cell>
          <cell r="AX198">
            <v>-928.28236458776519</v>
          </cell>
          <cell r="AY198">
            <v>-2080.7290085500572</v>
          </cell>
          <cell r="AZ198">
            <v>-1694.6745940712281</v>
          </cell>
          <cell r="BA198">
            <v>-2029.3645132761449</v>
          </cell>
          <cell r="BB198">
            <v>-1763.2171877650544</v>
          </cell>
          <cell r="BC198">
            <v>-1040.6192042517941</v>
          </cell>
          <cell r="BD198">
            <v>-515.25805259076878</v>
          </cell>
          <cell r="BE198">
            <v>-17415.938155991957</v>
          </cell>
          <cell r="BF198">
            <v>-657.3087455003988</v>
          </cell>
          <cell r="BG198">
            <v>-1490.9009963851422</v>
          </cell>
          <cell r="BH198">
            <v>-1492.3594362642616</v>
          </cell>
          <cell r="BI198">
            <v>-957.12644064193591</v>
          </cell>
          <cell r="BJ198">
            <v>-760.35257695696782</v>
          </cell>
          <cell r="BK198">
            <v>-972.27399938553572</v>
          </cell>
          <cell r="BL198">
            <v>-2312.1614882920403</v>
          </cell>
          <cell r="BM198">
            <v>-2391.6825616986025</v>
          </cell>
          <cell r="BN198">
            <v>-1700.6275389958173</v>
          </cell>
          <cell r="BO198">
            <v>-2672.7715783927124</v>
          </cell>
          <cell r="BP198">
            <v>-1221.1040587547468</v>
          </cell>
          <cell r="BQ198">
            <v>-787.26873472519219</v>
          </cell>
          <cell r="BR198">
            <v>-17085.222417000681</v>
          </cell>
          <cell r="BS198">
            <v>-1876.0862882535439</v>
          </cell>
          <cell r="BT198">
            <v>-1950.5169718363322</v>
          </cell>
          <cell r="BU198">
            <v>-2744.8174233557656</v>
          </cell>
          <cell r="BV198">
            <v>-801.28247091756202</v>
          </cell>
          <cell r="BW198">
            <v>-2241.5375567461597</v>
          </cell>
          <cell r="BX198">
            <v>-1435.9391962008085</v>
          </cell>
          <cell r="BY198">
            <v>-1419.5741676113103</v>
          </cell>
          <cell r="BZ198">
            <v>-3106.0411822134629</v>
          </cell>
          <cell r="CA198">
            <v>-1611.3440210781991</v>
          </cell>
          <cell r="CB198">
            <v>2048.3683534001466</v>
          </cell>
          <cell r="CC198">
            <v>-1272.5687802856555</v>
          </cell>
          <cell r="CD198">
            <v>-673.88271190132946</v>
          </cell>
          <cell r="CE198">
            <v>-19236.217638004571</v>
          </cell>
          <cell r="CF198">
            <v>-1082.701595460996</v>
          </cell>
          <cell r="CG198">
            <v>-2536.7276019281708</v>
          </cell>
          <cell r="CH198">
            <v>-1787.3348004419822</v>
          </cell>
          <cell r="CI198">
            <v>-239.74922127998434</v>
          </cell>
          <cell r="CJ198">
            <v>-807.80557692539878</v>
          </cell>
          <cell r="CK198">
            <v>-1614.8301139113028</v>
          </cell>
          <cell r="CL198">
            <v>-2765.2568840838503</v>
          </cell>
          <cell r="CM198">
            <v>-1279.1481601218693</v>
          </cell>
          <cell r="CN198">
            <v>-2107.0354754794389</v>
          </cell>
          <cell r="CO198">
            <v>-1622.7907132897526</v>
          </cell>
          <cell r="CP198">
            <v>-2263.9343832281884</v>
          </cell>
          <cell r="CQ198">
            <v>-1128.9031118531711</v>
          </cell>
          <cell r="CR198">
            <v>-20814.409227997065</v>
          </cell>
          <cell r="CS198">
            <v>-438.45836772862822</v>
          </cell>
          <cell r="CT198">
            <v>-3408.439309128793</v>
          </cell>
          <cell r="CU198">
            <v>-2830.3391516786069</v>
          </cell>
          <cell r="CV198">
            <v>-986.51600738952402</v>
          </cell>
          <cell r="CW198">
            <v>-2509.8447752678767</v>
          </cell>
          <cell r="CX198">
            <v>-2073.408647390781</v>
          </cell>
          <cell r="CY198">
            <v>-1443.389013762353</v>
          </cell>
          <cell r="CZ198">
            <v>-1945.5019768050406</v>
          </cell>
          <cell r="DA198">
            <v>-1981.9788941203151</v>
          </cell>
          <cell r="DB198">
            <v>-2158.3274011404719</v>
          </cell>
          <cell r="DC198">
            <v>-753.77458451990969</v>
          </cell>
          <cell r="DD198">
            <v>-284.43109906464815</v>
          </cell>
          <cell r="DE198">
            <v>-24387.399997003376</v>
          </cell>
          <cell r="DF198">
            <v>-891.03006033576094</v>
          </cell>
          <cell r="DG198">
            <v>-2748.9756859273184</v>
          </cell>
          <cell r="DH198">
            <v>-2719.4673779029399</v>
          </cell>
          <cell r="DI198">
            <v>-1028.3326911422191</v>
          </cell>
          <cell r="DJ198">
            <v>-2708.5752686320338</v>
          </cell>
          <cell r="DK198">
            <v>-2264.0890283950139</v>
          </cell>
          <cell r="DL198">
            <v>-2076.9799009237904</v>
          </cell>
          <cell r="DM198">
            <v>-824.64861478074454</v>
          </cell>
          <cell r="DN198">
            <v>-3325.6532673123293</v>
          </cell>
          <cell r="DO198">
            <v>-1497.6078697191551</v>
          </cell>
          <cell r="DP198">
            <v>-3551.6931121766102</v>
          </cell>
          <cell r="DQ198">
            <v>-750.34711975674145</v>
          </cell>
          <cell r="DR198">
            <v>-18975.601070988923</v>
          </cell>
          <cell r="DS198">
            <v>-1122.8895870931447</v>
          </cell>
          <cell r="DT198">
            <v>-3519.996527411975</v>
          </cell>
          <cell r="DU198">
            <v>-1784.5268564580474</v>
          </cell>
          <cell r="DV198">
            <v>-1545.3795983743621</v>
          </cell>
          <cell r="DW198">
            <v>4789.3794610798359</v>
          </cell>
          <cell r="DX198">
            <v>-2314.5044478883501</v>
          </cell>
          <cell r="DY198">
            <v>-3731.7371480066795</v>
          </cell>
          <cell r="DZ198">
            <v>-3352.530842758948</v>
          </cell>
          <cell r="EA198">
            <v>-2109.4589766797144</v>
          </cell>
          <cell r="EB198">
            <v>-1776.3883372037672</v>
          </cell>
          <cell r="EC198">
            <v>-1711.1584531816188</v>
          </cell>
          <cell r="ED198">
            <v>-796.40975701343268</v>
          </cell>
          <cell r="EE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-101.18398501351476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-101.18398501258343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-704.12246100232005</v>
          </cell>
          <cell r="AF199">
            <v>-121.62002599285915</v>
          </cell>
          <cell r="AG199">
            <v>0</v>
          </cell>
          <cell r="AH199">
            <v>0</v>
          </cell>
          <cell r="AI199">
            <v>0</v>
          </cell>
          <cell r="AJ199">
            <v>-123.7263222867623</v>
          </cell>
          <cell r="AK199">
            <v>-28.472169899614528</v>
          </cell>
          <cell r="AL199">
            <v>-363.52196033345535</v>
          </cell>
          <cell r="AM199">
            <v>0</v>
          </cell>
          <cell r="AN199">
            <v>0</v>
          </cell>
          <cell r="AO199">
            <v>-66.781982487998903</v>
          </cell>
          <cell r="AP199">
            <v>0</v>
          </cell>
          <cell r="AQ199">
            <v>0</v>
          </cell>
          <cell r="AR199">
            <v>-6388.7097759954631</v>
          </cell>
          <cell r="AS199">
            <v>-759.53744972636923</v>
          </cell>
          <cell r="AT199">
            <v>-953.53613134333864</v>
          </cell>
          <cell r="AU199">
            <v>-624.88355636736378</v>
          </cell>
          <cell r="AV199">
            <v>0</v>
          </cell>
          <cell r="AW199">
            <v>0</v>
          </cell>
          <cell r="AX199">
            <v>-702.07602109480649</v>
          </cell>
          <cell r="AY199">
            <v>-1323.559418134857</v>
          </cell>
          <cell r="AZ199">
            <v>-296.62282131356187</v>
          </cell>
          <cell r="BA199">
            <v>-517.27925765654072</v>
          </cell>
          <cell r="BB199">
            <v>-679.70322552090511</v>
          </cell>
          <cell r="BC199">
            <v>-531.51189484121278</v>
          </cell>
          <cell r="BD199">
            <v>0</v>
          </cell>
          <cell r="BE199">
            <v>-7904.4302909970284</v>
          </cell>
          <cell r="BF199">
            <v>-502.194318105001</v>
          </cell>
          <cell r="BG199">
            <v>-963.52734287409112</v>
          </cell>
          <cell r="BH199">
            <v>-287.27938315272331</v>
          </cell>
          <cell r="BI199">
            <v>-127.73987916926853</v>
          </cell>
          <cell r="BJ199">
            <v>-498.76557866483927</v>
          </cell>
          <cell r="BK199">
            <v>-1106.5289795547724</v>
          </cell>
          <cell r="BL199">
            <v>-1367.8865769347176</v>
          </cell>
          <cell r="BM199">
            <v>-721.33717236923985</v>
          </cell>
          <cell r="BN199">
            <v>-578.19374571181834</v>
          </cell>
          <cell r="BO199">
            <v>-730.34728089952841</v>
          </cell>
          <cell r="BP199">
            <v>-762.50782565539703</v>
          </cell>
          <cell r="BQ199">
            <v>-258.1222079070285</v>
          </cell>
          <cell r="BR199">
            <v>-8795.8022450022399</v>
          </cell>
          <cell r="BS199">
            <v>-1666.2362508922815</v>
          </cell>
          <cell r="BT199">
            <v>-485.26122745173052</v>
          </cell>
          <cell r="BU199">
            <v>-614.18380817747675</v>
          </cell>
          <cell r="BV199">
            <v>-622.0264670047909</v>
          </cell>
          <cell r="BW199">
            <v>-125.93753117194865</v>
          </cell>
          <cell r="BX199">
            <v>-749.39208796340972</v>
          </cell>
          <cell r="BY199">
            <v>-1388.9553923467174</v>
          </cell>
          <cell r="BZ199">
            <v>-1202.225420263363</v>
          </cell>
          <cell r="CA199">
            <v>-212.04371829866432</v>
          </cell>
          <cell r="CB199">
            <v>-629.50355588737875</v>
          </cell>
          <cell r="CC199">
            <v>-1100.0367855406366</v>
          </cell>
          <cell r="CD199">
            <v>0</v>
          </cell>
          <cell r="CE199">
            <v>-9697.3006950058043</v>
          </cell>
          <cell r="CF199">
            <v>-571.82914092391729</v>
          </cell>
          <cell r="CG199">
            <v>-992.71534272190183</v>
          </cell>
          <cell r="CH199">
            <v>-365.91861939872615</v>
          </cell>
          <cell r="CI199">
            <v>-417.13140231673606</v>
          </cell>
          <cell r="CJ199">
            <v>-911.97374388703611</v>
          </cell>
          <cell r="CK199">
            <v>-1102.3823075564578</v>
          </cell>
          <cell r="CL199">
            <v>-769.98868352174759</v>
          </cell>
          <cell r="CM199">
            <v>-993.15250866138376</v>
          </cell>
          <cell r="CN199">
            <v>-284.76131062209606</v>
          </cell>
          <cell r="CO199">
            <v>-1415.8410142092034</v>
          </cell>
          <cell r="CP199">
            <v>-1640.5389431372751</v>
          </cell>
          <cell r="CQ199">
            <v>-231.06767804641277</v>
          </cell>
          <cell r="CR199">
            <v>-8760.9579119980335</v>
          </cell>
          <cell r="CS199">
            <v>-142.50453774817288</v>
          </cell>
          <cell r="CT199">
            <v>-1430.2164166753646</v>
          </cell>
          <cell r="CU199">
            <v>-401.26169734401628</v>
          </cell>
          <cell r="CV199">
            <v>-1307.6846758082975</v>
          </cell>
          <cell r="CW199">
            <v>-721.4010073550744</v>
          </cell>
          <cell r="CX199">
            <v>-1011.5127220549621</v>
          </cell>
          <cell r="CY199">
            <v>-1001.2664036545902</v>
          </cell>
          <cell r="CZ199">
            <v>-523.8618382003624</v>
          </cell>
          <cell r="DA199">
            <v>-562.50783216580749</v>
          </cell>
          <cell r="DB199">
            <v>-998.05160415684804</v>
          </cell>
          <cell r="DC199">
            <v>-660.68917683511972</v>
          </cell>
          <cell r="DD199">
            <v>0</v>
          </cell>
          <cell r="DE199">
            <v>-13774.083375003189</v>
          </cell>
          <cell r="DF199">
            <v>-483.92494290904142</v>
          </cell>
          <cell r="DG199">
            <v>-924.03989098663442</v>
          </cell>
          <cell r="DH199">
            <v>-1011.4811306705233</v>
          </cell>
          <cell r="DI199">
            <v>-602.22492895252071</v>
          </cell>
          <cell r="DJ199">
            <v>-750.53866145515349</v>
          </cell>
          <cell r="DK199">
            <v>-1343.3223415215034</v>
          </cell>
          <cell r="DL199">
            <v>-1020.662379587302</v>
          </cell>
          <cell r="DM199">
            <v>-1402.6023345279973</v>
          </cell>
          <cell r="DN199">
            <v>-1766.277291623177</v>
          </cell>
          <cell r="DO199">
            <v>-1128.2698668923695</v>
          </cell>
          <cell r="DP199">
            <v>-2444.1622116500512</v>
          </cell>
          <cell r="DQ199">
            <v>-896.57739422633313</v>
          </cell>
          <cell r="DR199">
            <v>-18907.061445996165</v>
          </cell>
          <cell r="DS199">
            <v>-2978.3147016491275</v>
          </cell>
          <cell r="DT199">
            <v>-2493.3371102313977</v>
          </cell>
          <cell r="DU199">
            <v>-1320.7618276935536</v>
          </cell>
          <cell r="DV199">
            <v>-1684.0120513049187</v>
          </cell>
          <cell r="DW199">
            <v>-521.00146780902287</v>
          </cell>
          <cell r="DX199">
            <v>-1244.7177353111329</v>
          </cell>
          <cell r="DY199">
            <v>-1101.6260496452451</v>
          </cell>
          <cell r="DZ199">
            <v>-1237.2364360606298</v>
          </cell>
          <cell r="EA199">
            <v>-1074.4660923660267</v>
          </cell>
          <cell r="EB199">
            <v>-1383.0365414551925</v>
          </cell>
          <cell r="EC199">
            <v>-1269.0366928747389</v>
          </cell>
          <cell r="ED199">
            <v>-2599.5147395951208</v>
          </cell>
          <cell r="EE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-108.02902500890195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-10505.186865016818</v>
          </cell>
          <cell r="S200">
            <v>0</v>
          </cell>
          <cell r="T200">
            <v>0</v>
          </cell>
          <cell r="U200">
            <v>0</v>
          </cell>
          <cell r="V200">
            <v>-1716.0815809303895</v>
          </cell>
          <cell r="W200">
            <v>-4738.1674331929535</v>
          </cell>
          <cell r="X200">
            <v>-3820.8056235723197</v>
          </cell>
          <cell r="Y200">
            <v>-123.83773779962212</v>
          </cell>
          <cell r="Z200">
            <v>0</v>
          </cell>
          <cell r="AA200">
            <v>-106.29448952712119</v>
          </cell>
          <cell r="AB200">
            <v>0</v>
          </cell>
          <cell r="AC200">
            <v>0</v>
          </cell>
          <cell r="AD200">
            <v>0</v>
          </cell>
          <cell r="AE200">
            <v>-26594.940223991871</v>
          </cell>
          <cell r="AF200">
            <v>0</v>
          </cell>
          <cell r="AG200">
            <v>-250.73918853327632</v>
          </cell>
          <cell r="AH200">
            <v>-1489.3445719024166</v>
          </cell>
          <cell r="AI200">
            <v>-3693.4295911248773</v>
          </cell>
          <cell r="AJ200">
            <v>-4343.7828413890675</v>
          </cell>
          <cell r="AK200">
            <v>-4381.5761196613312</v>
          </cell>
          <cell r="AL200">
            <v>-4441.8532369062304</v>
          </cell>
          <cell r="AM200">
            <v>-3076.1150593487546</v>
          </cell>
          <cell r="AN200">
            <v>-1758.5061595961452</v>
          </cell>
          <cell r="AO200">
            <v>-2986.8606634326279</v>
          </cell>
          <cell r="AP200">
            <v>-172.73279210180044</v>
          </cell>
          <cell r="AQ200">
            <v>0</v>
          </cell>
          <cell r="AR200">
            <v>-42356.914740025997</v>
          </cell>
          <cell r="AS200">
            <v>-990.61197053361684</v>
          </cell>
          <cell r="AT200">
            <v>-4114.655877603218</v>
          </cell>
          <cell r="AU200">
            <v>-3049.1117093004286</v>
          </cell>
          <cell r="AV200">
            <v>-6178.5988162057474</v>
          </cell>
          <cell r="AW200">
            <v>-3519.4318953091279</v>
          </cell>
          <cell r="AX200">
            <v>-4055.4232793645933</v>
          </cell>
          <cell r="AY200">
            <v>-4464.8980671837926</v>
          </cell>
          <cell r="AZ200">
            <v>-4685.7004606155679</v>
          </cell>
          <cell r="BA200">
            <v>-2533.9229246238247</v>
          </cell>
          <cell r="BB200">
            <v>-4592.3218633942306</v>
          </cell>
          <cell r="BC200">
            <v>-4172.2378758890554</v>
          </cell>
          <cell r="BD200">
            <v>0</v>
          </cell>
          <cell r="BE200">
            <v>-46126.460459008813</v>
          </cell>
          <cell r="BF200">
            <v>-934.18048385344446</v>
          </cell>
          <cell r="BG200">
            <v>-2757.5759228197858</v>
          </cell>
          <cell r="BH200">
            <v>-2769.5693124849349</v>
          </cell>
          <cell r="BI200">
            <v>-4758.754966811277</v>
          </cell>
          <cell r="BJ200">
            <v>-6634.4359043138102</v>
          </cell>
          <cell r="BK200">
            <v>-7531.2419392149895</v>
          </cell>
          <cell r="BL200">
            <v>-4184.6989228771999</v>
          </cell>
          <cell r="BM200">
            <v>-5121.5646866569296</v>
          </cell>
          <cell r="BN200">
            <v>-2737.6170633798465</v>
          </cell>
          <cell r="BO200">
            <v>-5198.9214044930413</v>
          </cell>
          <cell r="BP200">
            <v>-2916.3689183760434</v>
          </cell>
          <cell r="BQ200">
            <v>-581.53093372378498</v>
          </cell>
          <cell r="BR200">
            <v>-44955.253555983305</v>
          </cell>
          <cell r="BS200">
            <v>-1080.9797681616619</v>
          </cell>
          <cell r="BT200">
            <v>-3951.716203616932</v>
          </cell>
          <cell r="BU200">
            <v>-2711.2209201492369</v>
          </cell>
          <cell r="BV200">
            <v>-5454.7739193476737</v>
          </cell>
          <cell r="BW200">
            <v>-6018.9832627307624</v>
          </cell>
          <cell r="BX200">
            <v>-6813.3037993367761</v>
          </cell>
          <cell r="BY200">
            <v>-6870.9507576394826</v>
          </cell>
          <cell r="BZ200">
            <v>-5384.1385214291513</v>
          </cell>
          <cell r="CA200">
            <v>-359.4659894136712</v>
          </cell>
          <cell r="CB200">
            <v>-4260.8304745107889</v>
          </cell>
          <cell r="CC200">
            <v>-1770.9823478413746</v>
          </cell>
          <cell r="CD200">
            <v>-277.90759181324393</v>
          </cell>
          <cell r="CE200">
            <v>-60016.269858017564</v>
          </cell>
          <cell r="CF200">
            <v>-873.17818018421531</v>
          </cell>
          <cell r="CG200">
            <v>-3670.3175167078152</v>
          </cell>
          <cell r="CH200">
            <v>-1997.5500146690756</v>
          </cell>
          <cell r="CI200">
            <v>-1566.9809644399211</v>
          </cell>
          <cell r="CJ200">
            <v>-9341.6309080040082</v>
          </cell>
          <cell r="CK200">
            <v>-7752.095224076882</v>
          </cell>
          <cell r="CL200">
            <v>-7054.6150399055332</v>
          </cell>
          <cell r="CM200">
            <v>-5511.5780349224806</v>
          </cell>
          <cell r="CN200">
            <v>-3141.847908699885</v>
          </cell>
          <cell r="CO200">
            <v>-11373.053861903958</v>
          </cell>
          <cell r="CP200">
            <v>-7733.4222045009956</v>
          </cell>
          <cell r="CQ200">
            <v>0</v>
          </cell>
          <cell r="CR200">
            <v>-48743.024157986045</v>
          </cell>
          <cell r="CS200">
            <v>-160.82341537345201</v>
          </cell>
          <cell r="CT200">
            <v>-3089.5172111354768</v>
          </cell>
          <cell r="CU200">
            <v>-4459.3272517351434</v>
          </cell>
          <cell r="CV200">
            <v>-3154.205489273183</v>
          </cell>
          <cell r="CW200">
            <v>-7354.1907884692773</v>
          </cell>
          <cell r="CX200">
            <v>-7055.9853970482945</v>
          </cell>
          <cell r="CY200">
            <v>-5432.721803736873</v>
          </cell>
          <cell r="CZ200">
            <v>-5675.632316749543</v>
          </cell>
          <cell r="DA200">
            <v>-5081.4927738402039</v>
          </cell>
          <cell r="DB200">
            <v>-5504.2518416792154</v>
          </cell>
          <cell r="DC200">
            <v>-1774.8758689491078</v>
          </cell>
          <cell r="DD200">
            <v>0</v>
          </cell>
          <cell r="DE200">
            <v>-60236.437831029296</v>
          </cell>
          <cell r="DF200">
            <v>-666.34332408104092</v>
          </cell>
          <cell r="DG200">
            <v>-3831.7115484643728</v>
          </cell>
          <cell r="DH200">
            <v>-3186.2049438850954</v>
          </cell>
          <cell r="DI200">
            <v>-3189.4858638085425</v>
          </cell>
          <cell r="DJ200">
            <v>-7619.7062779748812</v>
          </cell>
          <cell r="DK200">
            <v>-6600.9662523102015</v>
          </cell>
          <cell r="DL200">
            <v>-6419.3212866494432</v>
          </cell>
          <cell r="DM200">
            <v>-8303.044191650115</v>
          </cell>
          <cell r="DN200">
            <v>-4388.8347751554102</v>
          </cell>
          <cell r="DO200">
            <v>-10880.19240008574</v>
          </cell>
          <cell r="DP200">
            <v>-3722.851201065816</v>
          </cell>
          <cell r="DQ200">
            <v>-1427.7757658911869</v>
          </cell>
          <cell r="DR200">
            <v>-17550.597924023867</v>
          </cell>
          <cell r="DS200">
            <v>-149.07598746288568</v>
          </cell>
          <cell r="DT200">
            <v>-2280.5083682117984</v>
          </cell>
          <cell r="DU200">
            <v>-4246.6878028558567</v>
          </cell>
          <cell r="DV200">
            <v>-4737.2806415976956</v>
          </cell>
          <cell r="DW200">
            <v>28322.223618121818</v>
          </cell>
          <cell r="DX200">
            <v>-7523.009007319808</v>
          </cell>
          <cell r="DY200">
            <v>-6648.7742808423936</v>
          </cell>
          <cell r="DZ200">
            <v>-5807.6167115848511</v>
          </cell>
          <cell r="EA200">
            <v>-4767.1253590881824</v>
          </cell>
          <cell r="EB200">
            <v>-5080.8934126999229</v>
          </cell>
          <cell r="EC200">
            <v>-4631.849970465526</v>
          </cell>
          <cell r="ED200">
            <v>0</v>
          </cell>
          <cell r="EE200">
            <v>0</v>
          </cell>
        </row>
        <row r="201">
          <cell r="F201">
            <v>-2226.7082385118119</v>
          </cell>
          <cell r="G201">
            <v>-1734.2912117203232</v>
          </cell>
          <cell r="H201">
            <v>-1020.5719068183098</v>
          </cell>
          <cell r="I201">
            <v>0</v>
          </cell>
          <cell r="J201">
            <v>0</v>
          </cell>
          <cell r="K201">
            <v>6.550858759903349</v>
          </cell>
          <cell r="L201">
            <v>-634.69821985973977</v>
          </cell>
          <cell r="M201">
            <v>-630.22288070688955</v>
          </cell>
          <cell r="N201">
            <v>-586.09646905935369</v>
          </cell>
          <cell r="O201">
            <v>-498.44900564977434</v>
          </cell>
          <cell r="P201">
            <v>-2190.6114933444187</v>
          </cell>
          <cell r="Q201">
            <v>-1906.6674390917178</v>
          </cell>
          <cell r="R201">
            <v>-7524.8862750064582</v>
          </cell>
          <cell r="S201">
            <v>-684.63357030996121</v>
          </cell>
          <cell r="T201">
            <v>-678.74807185446844</v>
          </cell>
          <cell r="U201">
            <v>-1409.8336299725343</v>
          </cell>
          <cell r="V201">
            <v>-17.063995521282777</v>
          </cell>
          <cell r="W201">
            <v>-199.35644767642953</v>
          </cell>
          <cell r="X201">
            <v>-313.98541759094223</v>
          </cell>
          <cell r="Y201">
            <v>-457.17288000974804</v>
          </cell>
          <cell r="Z201">
            <v>0</v>
          </cell>
          <cell r="AA201">
            <v>-138.17096373531967</v>
          </cell>
          <cell r="AB201">
            <v>-976.75574363896158</v>
          </cell>
          <cell r="AC201">
            <v>-1129.32445359556</v>
          </cell>
          <cell r="AD201">
            <v>-1519.841101099737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</row>
        <row r="202">
          <cell r="F202">
            <v>-986.92098934203386</v>
          </cell>
          <cell r="G202">
            <v>-755.41679184138775</v>
          </cell>
          <cell r="H202">
            <v>-2300.8821751587093</v>
          </cell>
          <cell r="I202">
            <v>-17732.334408534691</v>
          </cell>
          <cell r="J202">
            <v>-22539.501156628132</v>
          </cell>
          <cell r="K202">
            <v>-20091.902983056381</v>
          </cell>
          <cell r="L202">
            <v>-23020.42255143635</v>
          </cell>
          <cell r="M202">
            <v>-16014.221827086061</v>
          </cell>
          <cell r="N202">
            <v>-23881.781942134723</v>
          </cell>
          <cell r="O202">
            <v>-13659.088852515444</v>
          </cell>
          <cell r="P202">
            <v>-9294.6290996391326</v>
          </cell>
          <cell r="Q202">
            <v>-7727.6681165620685</v>
          </cell>
          <cell r="R202">
            <v>-257939.42406901717</v>
          </cell>
          <cell r="S202">
            <v>-440.0201970487833</v>
          </cell>
          <cell r="T202">
            <v>-13037.545712506399</v>
          </cell>
          <cell r="U202">
            <v>-23494.689742330462</v>
          </cell>
          <cell r="V202">
            <v>-13842.114507108927</v>
          </cell>
          <cell r="W202">
            <v>-22195.574251051992</v>
          </cell>
          <cell r="X202">
            <v>-24705.524234205484</v>
          </cell>
          <cell r="Y202">
            <v>-22344.094050051644</v>
          </cell>
          <cell r="Z202">
            <v>-23481.187942422926</v>
          </cell>
          <cell r="AA202">
            <v>-33455.036775488406</v>
          </cell>
          <cell r="AB202">
            <v>-30187.254997419193</v>
          </cell>
          <cell r="AC202">
            <v>-41065.897524414584</v>
          </cell>
          <cell r="AD202">
            <v>-9690.4841349683702</v>
          </cell>
          <cell r="AE202">
            <v>-207027.48394300044</v>
          </cell>
          <cell r="AF202">
            <v>-25208.381586061791</v>
          </cell>
          <cell r="AG202">
            <v>-23669.952399119735</v>
          </cell>
          <cell r="AH202">
            <v>-11463.019302716479</v>
          </cell>
          <cell r="AI202">
            <v>-9481.6504195323214</v>
          </cell>
          <cell r="AJ202">
            <v>-6632.1478437166661</v>
          </cell>
          <cell r="AK202">
            <v>-9055.7536231456324</v>
          </cell>
          <cell r="AL202">
            <v>-27565.397066054866</v>
          </cell>
          <cell r="AM202">
            <v>-20738.925023991615</v>
          </cell>
          <cell r="AN202">
            <v>-15433.839269015938</v>
          </cell>
          <cell r="AO202">
            <v>-27105.765869958326</v>
          </cell>
          <cell r="AP202">
            <v>-24992.797687891871</v>
          </cell>
          <cell r="AQ202">
            <v>-5679.8538517989218</v>
          </cell>
          <cell r="AR202">
            <v>-191970.66828802228</v>
          </cell>
          <cell r="AS202">
            <v>-28378.290935099125</v>
          </cell>
          <cell r="AT202">
            <v>-16089.651049807668</v>
          </cell>
          <cell r="AU202">
            <v>-15358.15665663965</v>
          </cell>
          <cell r="AV202">
            <v>-9154.1451945491135</v>
          </cell>
          <cell r="AW202">
            <v>-4856.0511546712369</v>
          </cell>
          <cell r="AX202">
            <v>-3935.0527632664889</v>
          </cell>
          <cell r="AY202">
            <v>-16909.849442152306</v>
          </cell>
          <cell r="AZ202">
            <v>-21352.038200687617</v>
          </cell>
          <cell r="BA202">
            <v>-17203.558239413425</v>
          </cell>
          <cell r="BB202">
            <v>-18816.179024355486</v>
          </cell>
          <cell r="BC202">
            <v>-24875.64776779525</v>
          </cell>
          <cell r="BD202">
            <v>-15042.047859586775</v>
          </cell>
          <cell r="BE202">
            <v>-221112.20929202437</v>
          </cell>
          <cell r="BF202">
            <v>-23355.259006919339</v>
          </cell>
          <cell r="BG202">
            <v>-18266.655448986217</v>
          </cell>
          <cell r="BH202">
            <v>-17444.567295782268</v>
          </cell>
          <cell r="BI202">
            <v>-10667.220791812055</v>
          </cell>
          <cell r="BJ202">
            <v>-5972.8071506209671</v>
          </cell>
          <cell r="BK202">
            <v>-7001.4227421171963</v>
          </cell>
          <cell r="BL202">
            <v>-22086.627017406747</v>
          </cell>
          <cell r="BM202">
            <v>-20915.610227087513</v>
          </cell>
          <cell r="BN202">
            <v>-18174.158649753779</v>
          </cell>
          <cell r="BO202">
            <v>-24064.705801054835</v>
          </cell>
          <cell r="BP202">
            <v>-21966.527418397367</v>
          </cell>
          <cell r="BQ202">
            <v>-31196.647742090747</v>
          </cell>
          <cell r="BR202">
            <v>-215304.92313498259</v>
          </cell>
          <cell r="BS202">
            <v>-34047.253205079585</v>
          </cell>
          <cell r="BT202">
            <v>-14447.222374854609</v>
          </cell>
          <cell r="BU202">
            <v>-10271.580661023036</v>
          </cell>
          <cell r="BV202">
            <v>-8536.9441760517657</v>
          </cell>
          <cell r="BW202">
            <v>-9204.1479202713817</v>
          </cell>
          <cell r="BX202">
            <v>-10557.391908548772</v>
          </cell>
          <cell r="BY202">
            <v>-18473.757339978591</v>
          </cell>
          <cell r="BZ202">
            <v>-22922.155301446095</v>
          </cell>
          <cell r="CA202">
            <v>-20629.137821305543</v>
          </cell>
          <cell r="CB202">
            <v>-13812.376380356029</v>
          </cell>
          <cell r="CC202">
            <v>-22642.778303865343</v>
          </cell>
          <cell r="CD202">
            <v>-29760.177742214873</v>
          </cell>
          <cell r="CE202">
            <v>-213003.05707797408</v>
          </cell>
          <cell r="CF202">
            <v>-30918.150923918933</v>
          </cell>
          <cell r="CG202">
            <v>-17237.825846076012</v>
          </cell>
          <cell r="CH202">
            <v>-15400.493862481788</v>
          </cell>
          <cell r="CI202">
            <v>-16019.3856369555</v>
          </cell>
          <cell r="CJ202">
            <v>-16285.684654578567</v>
          </cell>
          <cell r="CK202">
            <v>-17166.310646714643</v>
          </cell>
          <cell r="CL202">
            <v>-16261.909654788673</v>
          </cell>
          <cell r="CM202">
            <v>-15529.069061331451</v>
          </cell>
          <cell r="CN202">
            <v>-16313.073454333469</v>
          </cell>
          <cell r="CO202">
            <v>-1981.6937823034823</v>
          </cell>
          <cell r="CP202">
            <v>-24834.984378235415</v>
          </cell>
          <cell r="CQ202">
            <v>-25054.475176278502</v>
          </cell>
          <cell r="CR202">
            <v>-190884.1640599072</v>
          </cell>
          <cell r="CS202">
            <v>-26707.009728563949</v>
          </cell>
          <cell r="CT202">
            <v>-15904.89583835192</v>
          </cell>
          <cell r="CU202">
            <v>-15997.627837408334</v>
          </cell>
          <cell r="CV202">
            <v>-1266.8199871256948</v>
          </cell>
          <cell r="CW202">
            <v>-17666.997820438817</v>
          </cell>
          <cell r="CX202">
            <v>-14381.413853829727</v>
          </cell>
          <cell r="CY202">
            <v>-16964.329827582464</v>
          </cell>
          <cell r="CZ202">
            <v>-10135.529896989465</v>
          </cell>
          <cell r="DA202">
            <v>-10475.805893531069</v>
          </cell>
          <cell r="DB202">
            <v>-15512.627842336893</v>
          </cell>
          <cell r="DC202">
            <v>-21611.405780352652</v>
          </cell>
          <cell r="DD202">
            <v>-24259.699753437191</v>
          </cell>
          <cell r="DE202">
            <v>-241084.50153803825</v>
          </cell>
          <cell r="DF202">
            <v>-29342.878349032253</v>
          </cell>
          <cell r="DG202">
            <v>-24844.006787510589</v>
          </cell>
          <cell r="DH202">
            <v>-17860.012847242877</v>
          </cell>
          <cell r="DI202">
            <v>-11734.2232996393</v>
          </cell>
          <cell r="DJ202">
            <v>-17037.687254281715</v>
          </cell>
          <cell r="DK202">
            <v>-17131.920653471723</v>
          </cell>
          <cell r="DL202">
            <v>-17943.730046529323</v>
          </cell>
          <cell r="DM202">
            <v>-20536.282624356449</v>
          </cell>
          <cell r="DN202">
            <v>-13491.253484608606</v>
          </cell>
          <cell r="DO202">
            <v>-16315.98726045154</v>
          </cell>
          <cell r="DP202">
            <v>-26059.555777112022</v>
          </cell>
          <cell r="DQ202">
            <v>-28786.963153785095</v>
          </cell>
          <cell r="DR202">
            <v>-242859.24581202865</v>
          </cell>
          <cell r="DS202">
            <v>-35706.846878308803</v>
          </cell>
          <cell r="DT202">
            <v>-21560.77060575597</v>
          </cell>
          <cell r="DU202">
            <v>-20792.563812673092</v>
          </cell>
          <cell r="DV202">
            <v>-16422.471452044323</v>
          </cell>
          <cell r="DW202">
            <v>9500.733514405787</v>
          </cell>
          <cell r="DX202">
            <v>-13641.961077095941</v>
          </cell>
          <cell r="DY202">
            <v>-18955.956629220396</v>
          </cell>
          <cell r="DZ202">
            <v>-18665.171431837603</v>
          </cell>
          <cell r="EA202">
            <v>-21050.966610347852</v>
          </cell>
          <cell r="EB202">
            <v>-18797.983030643314</v>
          </cell>
          <cell r="EC202">
            <v>-38842.68845005706</v>
          </cell>
          <cell r="ED202">
            <v>-27922.599348440766</v>
          </cell>
          <cell r="EE202">
            <v>0</v>
          </cell>
        </row>
        <row r="203">
          <cell r="F203">
            <v>-15841.150954205543</v>
          </cell>
          <cell r="G203">
            <v>-6989.9989356677979</v>
          </cell>
          <cell r="H203">
            <v>-7587.7919301651418</v>
          </cell>
          <cell r="I203">
            <v>-18553.750229241326</v>
          </cell>
          <cell r="J203">
            <v>-12002.992869530804</v>
          </cell>
          <cell r="K203">
            <v>-12340.882186420262</v>
          </cell>
          <cell r="L203">
            <v>-22393.616293899715</v>
          </cell>
          <cell r="M203">
            <v>-19041.251324752346</v>
          </cell>
          <cell r="N203">
            <v>-25250.848767603748</v>
          </cell>
          <cell r="O203">
            <v>-21569.970201479271</v>
          </cell>
          <cell r="P203">
            <v>-16666.614046609029</v>
          </cell>
          <cell r="Q203">
            <v>-19187.338123409078</v>
          </cell>
          <cell r="R203">
            <v>-280990.58096298575</v>
          </cell>
          <cell r="S203">
            <v>-8564.0660446211696</v>
          </cell>
          <cell r="T203">
            <v>-21440.781561354175</v>
          </cell>
          <cell r="U203">
            <v>-33039.60098635219</v>
          </cell>
          <cell r="V203">
            <v>-16989.131590140983</v>
          </cell>
          <cell r="W203">
            <v>-21968.511037942022</v>
          </cell>
          <cell r="X203">
            <v>-21567.24476053752</v>
          </cell>
          <cell r="Y203">
            <v>-19981.36717079021</v>
          </cell>
          <cell r="Z203">
            <v>-23941.700345182791</v>
          </cell>
          <cell r="AA203">
            <v>-24183.543043619022</v>
          </cell>
          <cell r="AB203">
            <v>-29842.771207024343</v>
          </cell>
          <cell r="AC203">
            <v>-38594.53335043136</v>
          </cell>
          <cell r="AD203">
            <v>-20877.329865001142</v>
          </cell>
          <cell r="AE203">
            <v>-151861.0184790194</v>
          </cell>
          <cell r="AF203">
            <v>-13497.61603814736</v>
          </cell>
          <cell r="AG203">
            <v>-13015.597343929112</v>
          </cell>
          <cell r="AH203">
            <v>-16902.15759732388</v>
          </cell>
          <cell r="AI203">
            <v>-7403.4575112238526</v>
          </cell>
          <cell r="AJ203">
            <v>-6835.6697180327028</v>
          </cell>
          <cell r="AK203">
            <v>-8428.498398931697</v>
          </cell>
          <cell r="AL203">
            <v>-16897.240897381678</v>
          </cell>
          <cell r="AM203">
            <v>-11812.098458360881</v>
          </cell>
          <cell r="AN203">
            <v>-16431.975402960554</v>
          </cell>
          <cell r="AO203">
            <v>-12319.064852280542</v>
          </cell>
          <cell r="AP203">
            <v>-10779.591470740736</v>
          </cell>
          <cell r="AQ203">
            <v>-17538.050789698958</v>
          </cell>
          <cell r="AR203">
            <v>-174633.71892498434</v>
          </cell>
          <cell r="AS203">
            <v>-28271.439704548568</v>
          </cell>
          <cell r="AT203">
            <v>-21877.004771373235</v>
          </cell>
          <cell r="AU203">
            <v>-11147.647383499891</v>
          </cell>
          <cell r="AV203">
            <v>-8703.242409045808</v>
          </cell>
          <cell r="AW203">
            <v>-3854.6919597154483</v>
          </cell>
          <cell r="AX203">
            <v>-4264.568705432117</v>
          </cell>
          <cell r="AY203">
            <v>-15075.229842455126</v>
          </cell>
          <cell r="AZ203">
            <v>-16992.574822418392</v>
          </cell>
          <cell r="BA203">
            <v>-9413.7149016214535</v>
          </cell>
          <cell r="BB203">
            <v>-13291.109861101955</v>
          </cell>
          <cell r="BC203">
            <v>-23402.887255426496</v>
          </cell>
          <cell r="BD203">
            <v>-18339.607308337465</v>
          </cell>
          <cell r="BE203">
            <v>-180594.48586197197</v>
          </cell>
          <cell r="BF203">
            <v>-26402.612319588661</v>
          </cell>
          <cell r="BG203">
            <v>-15672.936833545566</v>
          </cell>
          <cell r="BH203">
            <v>-15421.295236216858</v>
          </cell>
          <cell r="BI203">
            <v>-10425.288889277726</v>
          </cell>
          <cell r="BJ203">
            <v>-3580.829241970554</v>
          </cell>
          <cell r="BK203">
            <v>-5037.3392465002835</v>
          </cell>
          <cell r="BL203">
            <v>-15689.815233366564</v>
          </cell>
          <cell r="BM203">
            <v>-15173.48963884823</v>
          </cell>
          <cell r="BN203">
            <v>-13022.069061698392</v>
          </cell>
          <cell r="BO203">
            <v>-15653.56503375154</v>
          </cell>
          <cell r="BP203">
            <v>-14634.531644571573</v>
          </cell>
          <cell r="BQ203">
            <v>-29880.71348265186</v>
          </cell>
          <cell r="BR203">
            <v>-204979.2860340327</v>
          </cell>
          <cell r="BS203">
            <v>-23830.205176090822</v>
          </cell>
          <cell r="BT203">
            <v>-19664.652415231802</v>
          </cell>
          <cell r="BU203">
            <v>-16122.353248515166</v>
          </cell>
          <cell r="BV203">
            <v>-9268.1045129178092</v>
          </cell>
          <cell r="BW203">
            <v>-9960.2318664146587</v>
          </cell>
          <cell r="BX203">
            <v>-12685.598880805075</v>
          </cell>
          <cell r="BY203">
            <v>-20087.409411258996</v>
          </cell>
          <cell r="BZ203">
            <v>-16277.781447054818</v>
          </cell>
          <cell r="CA203">
            <v>-13242.020275577903</v>
          </cell>
          <cell r="CB203">
            <v>-17066.671039641835</v>
          </cell>
          <cell r="CC203">
            <v>-21335.264799531549</v>
          </cell>
          <cell r="CD203">
            <v>-25438.992960976437</v>
          </cell>
          <cell r="CE203">
            <v>-230790.25516299903</v>
          </cell>
          <cell r="CF203">
            <v>-18607.015543833375</v>
          </cell>
          <cell r="CG203">
            <v>-19848.632533412427</v>
          </cell>
          <cell r="CH203">
            <v>-19496.873336365446</v>
          </cell>
          <cell r="CI203">
            <v>-14207.894880753942</v>
          </cell>
          <cell r="CJ203">
            <v>-13299.054488382302</v>
          </cell>
          <cell r="CK203">
            <v>-11746.355301413685</v>
          </cell>
          <cell r="CL203">
            <v>-21532.854019274935</v>
          </cell>
          <cell r="CM203">
            <v>-21854.008616581559</v>
          </cell>
          <cell r="CN203">
            <v>-17892.068849833682</v>
          </cell>
          <cell r="CO203">
            <v>-25600.941385133192</v>
          </cell>
          <cell r="CP203">
            <v>-23601.763701912016</v>
          </cell>
          <cell r="CQ203">
            <v>-23102.792506102473</v>
          </cell>
          <cell r="CR203">
            <v>-241367.84920798242</v>
          </cell>
          <cell r="CS203">
            <v>-21594.475021777675</v>
          </cell>
          <cell r="CT203">
            <v>-22087.893417706713</v>
          </cell>
          <cell r="CU203">
            <v>-22985.887010296807</v>
          </cell>
          <cell r="CV203">
            <v>-8318.9903313424438</v>
          </cell>
          <cell r="CW203">
            <v>-14651.757479078136</v>
          </cell>
          <cell r="CX203">
            <v>-14616.100679371506</v>
          </cell>
          <cell r="CY203">
            <v>-22330.51901570335</v>
          </cell>
          <cell r="CZ203">
            <v>-16533.599863545969</v>
          </cell>
          <cell r="DA203">
            <v>-17357.889456745237</v>
          </cell>
          <cell r="DB203">
            <v>-22381.912615282461</v>
          </cell>
          <cell r="DC203">
            <v>-32904.652528434992</v>
          </cell>
          <cell r="DD203">
            <v>-25604.171788686886</v>
          </cell>
          <cell r="DE203">
            <v>-244582.18155796826</v>
          </cell>
          <cell r="DF203">
            <v>-20451.242429254577</v>
          </cell>
          <cell r="DG203">
            <v>-19917.055233711377</v>
          </cell>
          <cell r="DH203">
            <v>-20419.183029521257</v>
          </cell>
          <cell r="DI203">
            <v>-21567.19541993551</v>
          </cell>
          <cell r="DJ203">
            <v>-12306.929697249085</v>
          </cell>
          <cell r="DK203">
            <v>-13004.272691426799</v>
          </cell>
          <cell r="DL203">
            <v>-22512.437212044373</v>
          </cell>
          <cell r="DM203">
            <v>-27074.060973959044</v>
          </cell>
          <cell r="DN203">
            <v>-19539.48943686299</v>
          </cell>
          <cell r="DO203">
            <v>-11935.081500355154</v>
          </cell>
          <cell r="DP203">
            <v>-22050.536815900356</v>
          </cell>
          <cell r="DQ203">
            <v>-33804.697117766365</v>
          </cell>
          <cell r="DR203">
            <v>-168167.10610701144</v>
          </cell>
          <cell r="DS203">
            <v>-22273.49642278254</v>
          </cell>
          <cell r="DT203">
            <v>-18402.702270958573</v>
          </cell>
          <cell r="DU203">
            <v>-11727.916054034606</v>
          </cell>
          <cell r="DV203">
            <v>-8231.7688975445926</v>
          </cell>
          <cell r="DW203">
            <v>8644.0898924134672</v>
          </cell>
          <cell r="DX203">
            <v>-18860.022765265778</v>
          </cell>
          <cell r="DY203">
            <v>-17907.707777116448</v>
          </cell>
          <cell r="DZ203">
            <v>-16651.48919275403</v>
          </cell>
          <cell r="EA203">
            <v>-11063.179262302816</v>
          </cell>
          <cell r="EB203">
            <v>-14740.789516534656</v>
          </cell>
          <cell r="EC203">
            <v>-20462.632845319808</v>
          </cell>
          <cell r="ED203">
            <v>-16489.49099477008</v>
          </cell>
          <cell r="EE203">
            <v>0</v>
          </cell>
        </row>
        <row r="204">
          <cell r="F204">
            <v>-10063.825139518827</v>
          </cell>
          <cell r="G204">
            <v>-904.5035945661366</v>
          </cell>
          <cell r="H204">
            <v>-4765.5035713613033</v>
          </cell>
          <cell r="I204">
            <v>-24956.302650004625</v>
          </cell>
          <cell r="J204">
            <v>-21023.402273645625</v>
          </cell>
          <cell r="K204">
            <v>-21940.432668132707</v>
          </cell>
          <cell r="L204">
            <v>-15434.561907235533</v>
          </cell>
          <cell r="M204">
            <v>-51196.17329229787</v>
          </cell>
          <cell r="N204">
            <v>-38810.085366742685</v>
          </cell>
          <cell r="O204">
            <v>-46854.693318389356</v>
          </cell>
          <cell r="P204">
            <v>-39159.634564638138</v>
          </cell>
          <cell r="Q204">
            <v>-10403.593137465417</v>
          </cell>
          <cell r="R204">
            <v>-296651.018538028</v>
          </cell>
          <cell r="S204">
            <v>-71173.518686085939</v>
          </cell>
          <cell r="T204">
            <v>-1700.7479877192527</v>
          </cell>
          <cell r="U204">
            <v>-23493.755710361525</v>
          </cell>
          <cell r="V204">
            <v>-445.87871678173542</v>
          </cell>
          <cell r="W204">
            <v>-2856.4854993764311</v>
          </cell>
          <cell r="X204">
            <v>-11185.7381192334</v>
          </cell>
          <cell r="Y204">
            <v>-27405.818802116439</v>
          </cell>
          <cell r="Z204">
            <v>-29431.936587484553</v>
          </cell>
          <cell r="AA204">
            <v>-27336.632202614099</v>
          </cell>
          <cell r="AB204">
            <v>-31366.333933511749</v>
          </cell>
          <cell r="AC204">
            <v>-29593.657586317509</v>
          </cell>
          <cell r="AD204">
            <v>-40660.514706406742</v>
          </cell>
          <cell r="AE204">
            <v>-302901.63014099002</v>
          </cell>
          <cell r="AF204">
            <v>-46575.170131061226</v>
          </cell>
          <cell r="AG204">
            <v>-31627.516617372632</v>
          </cell>
          <cell r="AH204">
            <v>-26755.152445504442</v>
          </cell>
          <cell r="AI204">
            <v>-15357.216841319576</v>
          </cell>
          <cell r="AJ204">
            <v>-9187.6543569471687</v>
          </cell>
          <cell r="AK204">
            <v>-8384.7934015858918</v>
          </cell>
          <cell r="AL204">
            <v>-22434.597770454362</v>
          </cell>
          <cell r="AM204">
            <v>-39006.197774767876</v>
          </cell>
          <cell r="AN204">
            <v>-18724.618991876021</v>
          </cell>
          <cell r="AO204">
            <v>-32802.494810586795</v>
          </cell>
          <cell r="AP204">
            <v>-37504.506383437663</v>
          </cell>
          <cell r="AQ204">
            <v>-14541.710616029799</v>
          </cell>
          <cell r="AR204">
            <v>-223668.74845597148</v>
          </cell>
          <cell r="AS204">
            <v>-23442.473413020372</v>
          </cell>
          <cell r="AT204">
            <v>-23256.045414505526</v>
          </cell>
          <cell r="AU204">
            <v>-23281.485254302621</v>
          </cell>
          <cell r="AV204">
            <v>-10570.378315689042</v>
          </cell>
          <cell r="AW204">
            <v>-6412.7485088519752</v>
          </cell>
          <cell r="AX204">
            <v>-6323.5841895602643</v>
          </cell>
          <cell r="AY204">
            <v>-24802.773402167484</v>
          </cell>
          <cell r="AZ204">
            <v>-25978.786192791536</v>
          </cell>
          <cell r="BA204">
            <v>-22256.648622477427</v>
          </cell>
          <cell r="BB204">
            <v>-25566.682196076959</v>
          </cell>
          <cell r="BC204">
            <v>-17174.746263010427</v>
          </cell>
          <cell r="BD204">
            <v>-14602.396683529019</v>
          </cell>
          <cell r="BE204">
            <v>-260983.24797999859</v>
          </cell>
          <cell r="BF204">
            <v>-25522.223822019994</v>
          </cell>
          <cell r="BG204">
            <v>-23437.049836557359</v>
          </cell>
          <cell r="BH204">
            <v>-22006.78464653343</v>
          </cell>
          <cell r="BI204">
            <v>-13917.084902945906</v>
          </cell>
          <cell r="BJ204">
            <v>-7906.3711448628455</v>
          </cell>
          <cell r="BK204">
            <v>-7676.6507464647293</v>
          </cell>
          <cell r="BL204">
            <v>-28670.095800064504</v>
          </cell>
          <cell r="BM204">
            <v>-31241.209782138467</v>
          </cell>
          <cell r="BN204">
            <v>-28218.917803209275</v>
          </cell>
          <cell r="BO204">
            <v>-23730.433834511787</v>
          </cell>
          <cell r="BP204">
            <v>-25211.185824183747</v>
          </cell>
          <cell r="BQ204">
            <v>-23445.23983650282</v>
          </cell>
          <cell r="BR204">
            <v>-273032.29766401649</v>
          </cell>
          <cell r="BS204">
            <v>-24023.507036697119</v>
          </cell>
          <cell r="BT204">
            <v>-24523.699033299461</v>
          </cell>
          <cell r="BU204">
            <v>-11520.284721689299</v>
          </cell>
          <cell r="BV204">
            <v>-15097.706137372181</v>
          </cell>
          <cell r="BW204">
            <v>-11787.140399873257</v>
          </cell>
          <cell r="BX204">
            <v>-12880.825512442738</v>
          </cell>
          <cell r="BY204">
            <v>-32288.460580520332</v>
          </cell>
          <cell r="BZ204">
            <v>-32610.290978327394</v>
          </cell>
          <cell r="CA204">
            <v>-28907.38540350087</v>
          </cell>
          <cell r="CB204">
            <v>-24271.46863501519</v>
          </cell>
          <cell r="CC204">
            <v>-27922.963010186329</v>
          </cell>
          <cell r="CD204">
            <v>-27198.566215116531</v>
          </cell>
          <cell r="CE204">
            <v>-288974.05796700716</v>
          </cell>
          <cell r="CF204">
            <v>-33479.219180680811</v>
          </cell>
          <cell r="CG204">
            <v>-27518.730119731277</v>
          </cell>
          <cell r="CH204">
            <v>-26081.450949143618</v>
          </cell>
          <cell r="CI204">
            <v>-18456.446999093518</v>
          </cell>
          <cell r="CJ204">
            <v>-24950.762056550011</v>
          </cell>
          <cell r="CK204">
            <v>-21075.715361936018</v>
          </cell>
          <cell r="CL204">
            <v>-20693.329364441335</v>
          </cell>
          <cell r="CM204">
            <v>-25736.470631401986</v>
          </cell>
          <cell r="CN204">
            <v>-19558.475871872157</v>
          </cell>
          <cell r="CO204">
            <v>-18452.774579115212</v>
          </cell>
          <cell r="CP204">
            <v>-28772.842611514032</v>
          </cell>
          <cell r="CQ204">
            <v>-24197.840241480619</v>
          </cell>
          <cell r="CR204">
            <v>-202512.46446889639</v>
          </cell>
          <cell r="CS204">
            <v>-29777.564516056329</v>
          </cell>
          <cell r="CT204">
            <v>-21083.623298957944</v>
          </cell>
          <cell r="CU204">
            <v>-21549.187394518405</v>
          </cell>
          <cell r="CV204">
            <v>6768.9273354560137</v>
          </cell>
          <cell r="CW204">
            <v>-18344.306725079194</v>
          </cell>
          <cell r="CX204">
            <v>-21015.072799611837</v>
          </cell>
          <cell r="CY204">
            <v>-19120.761817671359</v>
          </cell>
          <cell r="CZ204">
            <v>-2391.1572771966457</v>
          </cell>
          <cell r="DA204">
            <v>-16571.841841980815</v>
          </cell>
          <cell r="DB204">
            <v>-18067.015127725899</v>
          </cell>
          <cell r="DC204">
            <v>-17246.340135544538</v>
          </cell>
          <cell r="DD204">
            <v>-24114.520870056003</v>
          </cell>
          <cell r="DE204">
            <v>-282860.8201829493</v>
          </cell>
          <cell r="DF204">
            <v>-38598.191397473216</v>
          </cell>
          <cell r="DG204">
            <v>-26033.565695948899</v>
          </cell>
          <cell r="DH204">
            <v>-31483.838453229517</v>
          </cell>
          <cell r="DI204">
            <v>-17553.984162412584</v>
          </cell>
          <cell r="DJ204">
            <v>-23202.23501814343</v>
          </cell>
          <cell r="DK204">
            <v>-21241.298533510417</v>
          </cell>
          <cell r="DL204">
            <v>-22756.618021637201</v>
          </cell>
          <cell r="DM204">
            <v>-29542.189868450165</v>
          </cell>
          <cell r="DN204">
            <v>-17962.35555921495</v>
          </cell>
          <cell r="DO204">
            <v>-382.8758970014751</v>
          </cell>
          <cell r="DP204">
            <v>-25151.421402871609</v>
          </cell>
          <cell r="DQ204">
            <v>-28952.246173072606</v>
          </cell>
          <cell r="DR204">
            <v>-298679.13398504257</v>
          </cell>
          <cell r="DS204">
            <v>-30386.481244137511</v>
          </cell>
          <cell r="DT204">
            <v>-28774.215357713401</v>
          </cell>
          <cell r="DU204">
            <v>-27042.285772293806</v>
          </cell>
          <cell r="DV204">
            <v>-12593.359393961728</v>
          </cell>
          <cell r="DW204">
            <v>21272.096170881763</v>
          </cell>
          <cell r="DX204">
            <v>-13166.175789138302</v>
          </cell>
          <cell r="DY204">
            <v>-43016.81113778241</v>
          </cell>
          <cell r="DZ204">
            <v>-39582.578666701913</v>
          </cell>
          <cell r="EA204">
            <v>-26314.822028420866</v>
          </cell>
          <cell r="EB204">
            <v>-42051.554145909846</v>
          </cell>
          <cell r="EC204">
            <v>-27609.770367514342</v>
          </cell>
          <cell r="ED204">
            <v>-29413.176252331585</v>
          </cell>
          <cell r="EE204">
            <v>0</v>
          </cell>
        </row>
        <row r="205">
          <cell r="F205">
            <v>0</v>
          </cell>
          <cell r="G205">
            <v>-20.220797599293292</v>
          </cell>
          <cell r="H205">
            <v>0</v>
          </cell>
          <cell r="I205">
            <v>0</v>
          </cell>
          <cell r="J205">
            <v>-2787.6220690440387</v>
          </cell>
          <cell r="K205">
            <v>-9083.8373215366155</v>
          </cell>
          <cell r="L205">
            <v>-102.67038781195879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-53842.790967017412</v>
          </cell>
          <cell r="S205">
            <v>0</v>
          </cell>
          <cell r="T205">
            <v>0</v>
          </cell>
          <cell r="U205">
            <v>-2914.0796170309186</v>
          </cell>
          <cell r="V205">
            <v>-13006.12492969539</v>
          </cell>
          <cell r="W205">
            <v>-5764.3864358793944</v>
          </cell>
          <cell r="X205">
            <v>-13091.053127277642</v>
          </cell>
          <cell r="Y205">
            <v>-4641.004067864269</v>
          </cell>
          <cell r="Z205">
            <v>-3403.2599031031132</v>
          </cell>
          <cell r="AA205">
            <v>-6934.0654025766999</v>
          </cell>
          <cell r="AB205">
            <v>-3784.5169922476634</v>
          </cell>
          <cell r="AC205">
            <v>0</v>
          </cell>
          <cell r="AD205">
            <v>-304.30049133580178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-36838.680849984288</v>
          </cell>
          <cell r="BF205">
            <v>-4738.9681590986438</v>
          </cell>
          <cell r="BG205">
            <v>-5201.8966257981956</v>
          </cell>
          <cell r="BH205">
            <v>-1622.0118833193555</v>
          </cell>
          <cell r="BI205">
            <v>-939.02743245055899</v>
          </cell>
          <cell r="BJ205">
            <v>0</v>
          </cell>
          <cell r="BK205">
            <v>-226.97248367220163</v>
          </cell>
          <cell r="BL205">
            <v>-3379.6772568807937</v>
          </cell>
          <cell r="BM205">
            <v>-3391.5757560245693</v>
          </cell>
          <cell r="BN205">
            <v>-2760.0278014559299</v>
          </cell>
          <cell r="BO205">
            <v>-7047.3034930475987</v>
          </cell>
          <cell r="BP205">
            <v>-3975.4767140215263</v>
          </cell>
          <cell r="BQ205">
            <v>-3555.7432442153804</v>
          </cell>
          <cell r="BR205">
            <v>-43362.485403999686</v>
          </cell>
          <cell r="BS205">
            <v>-5678.5581243252382</v>
          </cell>
          <cell r="BT205">
            <v>-4009.9293088386767</v>
          </cell>
          <cell r="BU205">
            <v>-2606.2462767586112</v>
          </cell>
          <cell r="BV205">
            <v>0</v>
          </cell>
          <cell r="BW205">
            <v>-404.14077468658797</v>
          </cell>
          <cell r="BX205">
            <v>-1174.995846404694</v>
          </cell>
          <cell r="BY205">
            <v>-3263.572555587627</v>
          </cell>
          <cell r="BZ205">
            <v>-3007.8883316018619</v>
          </cell>
          <cell r="CA205">
            <v>-2406.5931292641908</v>
          </cell>
          <cell r="CB205">
            <v>-5935.8991082068533</v>
          </cell>
          <cell r="CC205">
            <v>-7208.77958848048</v>
          </cell>
          <cell r="CD205">
            <v>-7665.8823598488234</v>
          </cell>
          <cell r="CE205">
            <v>-13579.959456000477</v>
          </cell>
          <cell r="CF205">
            <v>-4815.2054128446616</v>
          </cell>
          <cell r="CG205">
            <v>-3786.6846636994742</v>
          </cell>
          <cell r="CH205">
            <v>-5299.7883535004221</v>
          </cell>
          <cell r="CI205">
            <v>-29.231994007248431</v>
          </cell>
          <cell r="CJ205">
            <v>-2308.4923267411068</v>
          </cell>
          <cell r="CK205">
            <v>-2007.45846845489</v>
          </cell>
          <cell r="CL205">
            <v>-5224.7317288881168</v>
          </cell>
          <cell r="CM205">
            <v>-6424.5241229208186</v>
          </cell>
          <cell r="CN205">
            <v>-5794.6720920456573</v>
          </cell>
          <cell r="CO205">
            <v>18538.819239391945</v>
          </cell>
          <cell r="CP205">
            <v>10841.728977357969</v>
          </cell>
          <cell r="CQ205">
            <v>-7269.7185096493922</v>
          </cell>
          <cell r="CR205">
            <v>-78098.365765996277</v>
          </cell>
          <cell r="CS205">
            <v>-5817.3650674121454</v>
          </cell>
          <cell r="CT205">
            <v>-5572.2350163697265</v>
          </cell>
          <cell r="CU205">
            <v>-6750.6801133048721</v>
          </cell>
          <cell r="CV205">
            <v>-224.32439180230722</v>
          </cell>
          <cell r="CW205">
            <v>-3488.444072519429</v>
          </cell>
          <cell r="CX205">
            <v>-1597.2410416305065</v>
          </cell>
          <cell r="CY205">
            <v>-7971.7354286834598</v>
          </cell>
          <cell r="CZ205">
            <v>-3228.7871620082296</v>
          </cell>
          <cell r="DA205">
            <v>-8823.3119175634347</v>
          </cell>
          <cell r="DB205">
            <v>-10414.673719408456</v>
          </cell>
          <cell r="DC205">
            <v>-9597.6020892672241</v>
          </cell>
          <cell r="DD205">
            <v>-14611.965746023692</v>
          </cell>
          <cell r="DE205">
            <v>-62124.858334004879</v>
          </cell>
          <cell r="DF205">
            <v>-5787.9495873954147</v>
          </cell>
          <cell r="DG205">
            <v>-11851.908741790336</v>
          </cell>
          <cell r="DH205">
            <v>-4730.9321371796541</v>
          </cell>
          <cell r="DI205">
            <v>-2251.8787539396435</v>
          </cell>
          <cell r="DJ205">
            <v>-2775.3401292848866</v>
          </cell>
          <cell r="DK205">
            <v>-2031.2291043312289</v>
          </cell>
          <cell r="DL205">
            <v>-7213.8185802381486</v>
          </cell>
          <cell r="DM205">
            <v>-6546.6320916619152</v>
          </cell>
          <cell r="DN205">
            <v>-6320.3645223192871</v>
          </cell>
          <cell r="DO205">
            <v>2813.0562675083056</v>
          </cell>
          <cell r="DP205">
            <v>-7549.1089044464752</v>
          </cell>
          <cell r="DQ205">
            <v>-7878.75204892084</v>
          </cell>
          <cell r="DR205">
            <v>-89031.040091000497</v>
          </cell>
          <cell r="DS205">
            <v>-8817.5095529835671</v>
          </cell>
          <cell r="DT205">
            <v>-6923.191266793292</v>
          </cell>
          <cell r="DU205">
            <v>-7289.159224465955</v>
          </cell>
          <cell r="DV205">
            <v>-3352.7919170618989</v>
          </cell>
          <cell r="DW205">
            <v>-1584.6115666222759</v>
          </cell>
          <cell r="DX205">
            <v>-2668.4501301138662</v>
          </cell>
          <cell r="DY205">
            <v>-9518.9456393560395</v>
          </cell>
          <cell r="DZ205">
            <v>-10386.616290129256</v>
          </cell>
          <cell r="EA205">
            <v>-7892.1681341538206</v>
          </cell>
          <cell r="EB205">
            <v>-8753.3609451442026</v>
          </cell>
          <cell r="EC205">
            <v>-8058.5526485489681</v>
          </cell>
          <cell r="ED205">
            <v>-13785.682775630616</v>
          </cell>
          <cell r="EE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-17308.934388004243</v>
          </cell>
          <cell r="BS206">
            <v>-269.06398116005585</v>
          </cell>
          <cell r="BT206">
            <v>-1066.1963253431022</v>
          </cell>
          <cell r="BU206">
            <v>-988.99193074903451</v>
          </cell>
          <cell r="BV206">
            <v>-1461.1870976851787</v>
          </cell>
          <cell r="BW206">
            <v>-2163.9046484804712</v>
          </cell>
          <cell r="BX206">
            <v>-2515.1422238862142</v>
          </cell>
          <cell r="BY206">
            <v>-1892.659067472443</v>
          </cell>
          <cell r="BZ206">
            <v>-1845.6334707657807</v>
          </cell>
          <cell r="CA206">
            <v>-1813.5154730151407</v>
          </cell>
          <cell r="CB206">
            <v>-1377.3167035579681</v>
          </cell>
          <cell r="CC206">
            <v>-1646.0170847438276</v>
          </cell>
          <cell r="CD206">
            <v>-269.30638114223257</v>
          </cell>
          <cell r="CE206">
            <v>-14847.136557012796</v>
          </cell>
          <cell r="CF206">
            <v>-21.752498179208487</v>
          </cell>
          <cell r="CG206">
            <v>-811.55463205697015</v>
          </cell>
          <cell r="CH206">
            <v>-1661.8908608672209</v>
          </cell>
          <cell r="CI206">
            <v>-414.91336526395753</v>
          </cell>
          <cell r="CJ206">
            <v>-1708.8762569334358</v>
          </cell>
          <cell r="CK206">
            <v>-2267.2318101888523</v>
          </cell>
          <cell r="CL206">
            <v>-2073.199526432436</v>
          </cell>
          <cell r="CM206">
            <v>-1718.198756152764</v>
          </cell>
          <cell r="CN206">
            <v>-1104.9026074982248</v>
          </cell>
          <cell r="CO206">
            <v>-1536.099271398969</v>
          </cell>
          <cell r="CP206">
            <v>-1528.516972033307</v>
          </cell>
          <cell r="CQ206">
            <v>0</v>
          </cell>
          <cell r="CR206">
            <v>-17445.39032600075</v>
          </cell>
          <cell r="CS206">
            <v>-268.81398036936298</v>
          </cell>
          <cell r="CT206">
            <v>-2241.0932363374159</v>
          </cell>
          <cell r="CU206">
            <v>-1384.4556988961995</v>
          </cell>
          <cell r="CV206">
            <v>-1071.5613217463251</v>
          </cell>
          <cell r="CW206">
            <v>-2537.425614697393</v>
          </cell>
          <cell r="CX206">
            <v>-1998.1414540791884</v>
          </cell>
          <cell r="CY206">
            <v>-1564.0896857776679</v>
          </cell>
          <cell r="CZ206">
            <v>-1191.5721129821613</v>
          </cell>
          <cell r="DA206">
            <v>-2461.1130202696659</v>
          </cell>
          <cell r="DB206">
            <v>-1709.1982751805335</v>
          </cell>
          <cell r="DC206">
            <v>-1017.9259256627411</v>
          </cell>
          <cell r="DD206">
            <v>0</v>
          </cell>
          <cell r="DE206">
            <v>-21867.009693998843</v>
          </cell>
          <cell r="DF206">
            <v>-147.5779911861755</v>
          </cell>
          <cell r="DG206">
            <v>-1621.3989031622186</v>
          </cell>
          <cell r="DH206">
            <v>-757.87175473640673</v>
          </cell>
          <cell r="DI206">
            <v>-1343.0903197843581</v>
          </cell>
          <cell r="DJ206">
            <v>-2902.0624266751111</v>
          </cell>
          <cell r="DK206">
            <v>-2700.8078386946581</v>
          </cell>
          <cell r="DL206">
            <v>-2497.071850862354</v>
          </cell>
          <cell r="DM206">
            <v>-1990.6050811111927</v>
          </cell>
          <cell r="DN206">
            <v>-1513.3927096128464</v>
          </cell>
          <cell r="DO206">
            <v>-4802.553513168823</v>
          </cell>
          <cell r="DP206">
            <v>-1446.5255136066116</v>
          </cell>
          <cell r="DQ206">
            <v>-144.0517913964577</v>
          </cell>
          <cell r="DR206">
            <v>-14953.950660988688</v>
          </cell>
          <cell r="DS206">
            <v>0</v>
          </cell>
          <cell r="DT206">
            <v>-498.91135532641783</v>
          </cell>
          <cell r="DU206">
            <v>-1681.1143494690768</v>
          </cell>
          <cell r="DV206">
            <v>-2634.8839640666265</v>
          </cell>
          <cell r="DW206">
            <v>269.40677587687969</v>
          </cell>
          <cell r="DX206">
            <v>-2428.2762825665995</v>
          </cell>
          <cell r="DY206">
            <v>-2085.3584132720716</v>
          </cell>
          <cell r="DZ206">
            <v>-1717.9368461724371</v>
          </cell>
          <cell r="EA206">
            <v>-2085.0906132967211</v>
          </cell>
          <cell r="EB206">
            <v>-1646.300352586899</v>
          </cell>
          <cell r="EC206">
            <v>-445.4852601098828</v>
          </cell>
          <cell r="ED206">
            <v>0</v>
          </cell>
          <cell r="EE206">
            <v>0</v>
          </cell>
        </row>
        <row r="207">
          <cell r="A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</row>
        <row r="208">
          <cell r="A208" t="str">
            <v>Total Coal Fuel Burn Expense</v>
          </cell>
          <cell r="F208">
            <v>-29118.605321586132</v>
          </cell>
          <cell r="G208">
            <v>-10404.431331388652</v>
          </cell>
          <cell r="H208">
            <v>-15674.749583505094</v>
          </cell>
          <cell r="I208">
            <v>-61242.387287788093</v>
          </cell>
          <cell r="J208">
            <v>-58353.518368855119</v>
          </cell>
          <cell r="K208">
            <v>-63558.533325389028</v>
          </cell>
          <cell r="L208">
            <v>-61585.969360239804</v>
          </cell>
          <cell r="M208">
            <v>-86881.869324833155</v>
          </cell>
          <cell r="N208">
            <v>-88528.812545545399</v>
          </cell>
          <cell r="O208">
            <v>-82582.201378032565</v>
          </cell>
          <cell r="P208">
            <v>-67311.489204227924</v>
          </cell>
          <cell r="Q208">
            <v>-39225.266816526651</v>
          </cell>
          <cell r="R208">
            <v>-908155.79512119293</v>
          </cell>
          <cell r="S208">
            <v>-80862.238498061895</v>
          </cell>
          <cell r="T208">
            <v>-36857.823333434761</v>
          </cell>
          <cell r="U208">
            <v>-84351.959686048329</v>
          </cell>
          <cell r="V208">
            <v>-46016.395320184529</v>
          </cell>
          <cell r="W208">
            <v>-58003.489002019167</v>
          </cell>
          <cell r="X208">
            <v>-74892.207741267979</v>
          </cell>
          <cell r="Y208">
            <v>-74953.294708624482</v>
          </cell>
          <cell r="Z208">
            <v>-80258.08477819711</v>
          </cell>
          <cell r="AA208">
            <v>-92366.785965807736</v>
          </cell>
          <cell r="AB208">
            <v>-96157.632873862982</v>
          </cell>
          <cell r="AC208">
            <v>-110383.41291475296</v>
          </cell>
          <cell r="AD208">
            <v>-73052.470298819244</v>
          </cell>
          <cell r="AE208">
            <v>-700583.46899807453</v>
          </cell>
          <cell r="AF208">
            <v>-85518.287768691778</v>
          </cell>
          <cell r="AG208">
            <v>-68563.80554895103</v>
          </cell>
          <cell r="AH208">
            <v>-58362.111226864159</v>
          </cell>
          <cell r="AI208">
            <v>-36277.879325993359</v>
          </cell>
          <cell r="AJ208">
            <v>-28852.305894315243</v>
          </cell>
          <cell r="AK208">
            <v>-32023.206023558974</v>
          </cell>
          <cell r="AL208">
            <v>-72736.760818660259</v>
          </cell>
          <cell r="AM208">
            <v>-76690.3360927701</v>
          </cell>
          <cell r="AN208">
            <v>-54471.002092674375</v>
          </cell>
          <cell r="AO208">
            <v>-75878.530613750219</v>
          </cell>
          <cell r="AP208">
            <v>-73449.628334179521</v>
          </cell>
          <cell r="AQ208">
            <v>-37759.615257516503</v>
          </cell>
          <cell r="AR208">
            <v>-654397.34667003155</v>
          </cell>
          <cell r="AS208">
            <v>-82505.563911899924</v>
          </cell>
          <cell r="AT208">
            <v>-67959.446941107512</v>
          </cell>
          <cell r="AU208">
            <v>-54877.28907983005</v>
          </cell>
          <cell r="AV208">
            <v>-35321.081169724464</v>
          </cell>
          <cell r="AW208">
            <v>-19506.879989050329</v>
          </cell>
          <cell r="AX208">
            <v>-20208.987323306501</v>
          </cell>
          <cell r="AY208">
            <v>-64657.039180643857</v>
          </cell>
          <cell r="AZ208">
            <v>-71000.397091895342</v>
          </cell>
          <cell r="BA208">
            <v>-53954.488459065557</v>
          </cell>
          <cell r="BB208">
            <v>-64709.213358215988</v>
          </cell>
          <cell r="BC208">
            <v>-71197.650261215866</v>
          </cell>
          <cell r="BD208">
            <v>-48499.309904053807</v>
          </cell>
          <cell r="BE208">
            <v>-770975.45289003849</v>
          </cell>
          <cell r="BF208">
            <v>-82112.746855080128</v>
          </cell>
          <cell r="BG208">
            <v>-67790.543006964028</v>
          </cell>
          <cell r="BH208">
            <v>-61043.867193743587</v>
          </cell>
          <cell r="BI208">
            <v>-41792.243303105235</v>
          </cell>
          <cell r="BJ208">
            <v>-25353.561597391963</v>
          </cell>
          <cell r="BK208">
            <v>-29552.430136911571</v>
          </cell>
          <cell r="BL208">
            <v>-77690.962295815349</v>
          </cell>
          <cell r="BM208">
            <v>-78956.469824820757</v>
          </cell>
          <cell r="BN208">
            <v>-67191.61166420579</v>
          </cell>
          <cell r="BO208">
            <v>-79098.048426151276</v>
          </cell>
          <cell r="BP208">
            <v>-70687.702403962612</v>
          </cell>
          <cell r="BQ208">
            <v>-89705.266181819141</v>
          </cell>
          <cell r="BR208">
            <v>-824824.20484304428</v>
          </cell>
          <cell r="BS208">
            <v>-92471.88983065635</v>
          </cell>
          <cell r="BT208">
            <v>-70099.193860478699</v>
          </cell>
          <cell r="BU208">
            <v>-47579.678990401328</v>
          </cell>
          <cell r="BV208">
            <v>-41242.024781301618</v>
          </cell>
          <cell r="BW208">
            <v>-41906.023960389197</v>
          </cell>
          <cell r="BX208">
            <v>-48812.589455589652</v>
          </cell>
          <cell r="BY208">
            <v>-85685.339272432029</v>
          </cell>
          <cell r="BZ208">
            <v>-86356.15465310216</v>
          </cell>
          <cell r="CA208">
            <v>-69181.505831457675</v>
          </cell>
          <cell r="CB208">
            <v>-65305.697543777525</v>
          </cell>
          <cell r="CC208">
            <v>-84899.390700466931</v>
          </cell>
          <cell r="CD208">
            <v>-91284.715962998569</v>
          </cell>
          <cell r="CE208">
            <v>-850144.25441193581</v>
          </cell>
          <cell r="CF208">
            <v>-90369.052476026118</v>
          </cell>
          <cell r="CG208">
            <v>-76403.188256345689</v>
          </cell>
          <cell r="CH208">
            <v>-72091.300796873868</v>
          </cell>
          <cell r="CI208">
            <v>-51351.734464116395</v>
          </cell>
          <cell r="CJ208">
            <v>-69614.280012004077</v>
          </cell>
          <cell r="CK208">
            <v>-64732.379234239459</v>
          </cell>
          <cell r="CL208">
            <v>-76375.884901337326</v>
          </cell>
          <cell r="CM208">
            <v>-79046.149892099202</v>
          </cell>
          <cell r="CN208">
            <v>-66196.837570384145</v>
          </cell>
          <cell r="CO208">
            <v>-43444.375367954373</v>
          </cell>
          <cell r="CP208">
            <v>-79534.274217203259</v>
          </cell>
          <cell r="CQ208">
            <v>-80984.7972234115</v>
          </cell>
          <cell r="CR208">
            <v>-808626.62512683868</v>
          </cell>
          <cell r="CS208">
            <v>-84907.014635026455</v>
          </cell>
          <cell r="CT208">
            <v>-74817.913744658232</v>
          </cell>
          <cell r="CU208">
            <v>-76358.766155183315</v>
          </cell>
          <cell r="CV208">
            <v>-9561.1748690381646</v>
          </cell>
          <cell r="CW208">
            <v>-67274.368282914162</v>
          </cell>
          <cell r="CX208">
            <v>-63748.876595012844</v>
          </cell>
          <cell r="CY208">
            <v>-75828.812996573746</v>
          </cell>
          <cell r="CZ208">
            <v>-41625.642444483936</v>
          </cell>
          <cell r="DA208">
            <v>-63315.941630221903</v>
          </cell>
          <cell r="DB208">
            <v>-76746.058426916599</v>
          </cell>
          <cell r="DC208">
            <v>-85567.266089566052</v>
          </cell>
          <cell r="DD208">
            <v>-88874.789257265627</v>
          </cell>
          <cell r="DE208">
            <v>-950917.29250991344</v>
          </cell>
          <cell r="DF208">
            <v>-96369.138081662357</v>
          </cell>
          <cell r="DG208">
            <v>-91772.662487499416</v>
          </cell>
          <cell r="DH208">
            <v>-82168.991674363613</v>
          </cell>
          <cell r="DI208">
            <v>-59270.415439613163</v>
          </cell>
          <cell r="DJ208">
            <v>-69303.074733696878</v>
          </cell>
          <cell r="DK208">
            <v>-66317.906443662941</v>
          </cell>
          <cell r="DL208">
            <v>-82440.639278464019</v>
          </cell>
          <cell r="DM208">
            <v>-96220.065780498087</v>
          </cell>
          <cell r="DN208">
            <v>-68307.621046714485</v>
          </cell>
          <cell r="DO208">
            <v>-44129.512040168047</v>
          </cell>
          <cell r="DP208">
            <v>-91975.854938827455</v>
          </cell>
          <cell r="DQ208">
            <v>-102641.41056481749</v>
          </cell>
          <cell r="DR208">
            <v>-869123.7370967865</v>
          </cell>
          <cell r="DS208">
            <v>-101434.61437441409</v>
          </cell>
          <cell r="DT208">
            <v>-84453.632862403989</v>
          </cell>
          <cell r="DU208">
            <v>-75885.01569994539</v>
          </cell>
          <cell r="DV208">
            <v>-51201.947915948927</v>
          </cell>
          <cell r="DW208">
            <v>70692.316398352385</v>
          </cell>
          <cell r="DX208">
            <v>-61847.117234706879</v>
          </cell>
          <cell r="DY208">
            <v>-102966.91707523912</v>
          </cell>
          <cell r="DZ208">
            <v>-97401.17641799897</v>
          </cell>
          <cell r="EA208">
            <v>-76357.277076654136</v>
          </cell>
          <cell r="EB208">
            <v>-94230.306282170117</v>
          </cell>
          <cell r="EC208">
            <v>-103031.17468807101</v>
          </cell>
          <cell r="ED208">
            <v>-91006.873867787421</v>
          </cell>
          <cell r="EE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</row>
        <row r="210">
          <cell r="A210" t="str">
            <v>Gas Fuel Burn Expense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-7.2020616458758013E-2</v>
          </cell>
          <cell r="J211">
            <v>-8.9490080034011044E-2</v>
          </cell>
          <cell r="K211">
            <v>-9.6870705194305629E-2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-176.93900000001304</v>
          </cell>
          <cell r="Q211">
            <v>0</v>
          </cell>
          <cell r="R211">
            <v>-44689.18449999392</v>
          </cell>
          <cell r="S211">
            <v>-14264.562100000679</v>
          </cell>
          <cell r="T211">
            <v>407.55290000047535</v>
          </cell>
          <cell r="U211">
            <v>-8778.1658000005409</v>
          </cell>
          <cell r="V211">
            <v>-1177.336799999699</v>
          </cell>
          <cell r="W211">
            <v>0</v>
          </cell>
          <cell r="X211">
            <v>0</v>
          </cell>
          <cell r="Y211">
            <v>0</v>
          </cell>
          <cell r="Z211">
            <v>-374.1019999999553</v>
          </cell>
          <cell r="AA211">
            <v>-1961.4015000006184</v>
          </cell>
          <cell r="AB211">
            <v>-540.26769999973476</v>
          </cell>
          <cell r="AC211">
            <v>0</v>
          </cell>
          <cell r="AD211">
            <v>-18000.901499999687</v>
          </cell>
          <cell r="AE211">
            <v>-28916.814199998975</v>
          </cell>
          <cell r="AF211">
            <v>-1641.6365999998525</v>
          </cell>
          <cell r="AG211">
            <v>-2800.8404000001028</v>
          </cell>
          <cell r="AH211">
            <v>-7410.7538999998942</v>
          </cell>
          <cell r="AI211">
            <v>-1642.8468999997713</v>
          </cell>
          <cell r="AJ211">
            <v>-788.14480000000913</v>
          </cell>
          <cell r="AK211">
            <v>-788.84069999994244</v>
          </cell>
          <cell r="AL211">
            <v>-2915.4443000005558</v>
          </cell>
          <cell r="AM211">
            <v>-2885.8000000007451</v>
          </cell>
          <cell r="AN211">
            <v>-1641.1177000002936</v>
          </cell>
          <cell r="AO211">
            <v>-4532.6011999999173</v>
          </cell>
          <cell r="AP211">
            <v>-1318.3646999998018</v>
          </cell>
          <cell r="AQ211">
            <v>-550.42300000006799</v>
          </cell>
          <cell r="AR211">
            <v>-18998.657999999821</v>
          </cell>
          <cell r="AS211">
            <v>-2191.365399999544</v>
          </cell>
          <cell r="AT211">
            <v>-796.28450000006706</v>
          </cell>
          <cell r="AU211">
            <v>-172.93500000052154</v>
          </cell>
          <cell r="AV211">
            <v>-2611.439100000076</v>
          </cell>
          <cell r="AW211">
            <v>-353.00729999993928</v>
          </cell>
          <cell r="AX211">
            <v>-938.67009999998845</v>
          </cell>
          <cell r="AY211">
            <v>-2698.6870999997482</v>
          </cell>
          <cell r="AZ211">
            <v>-3065.6515000006184</v>
          </cell>
          <cell r="BA211">
            <v>-1354.3874000003561</v>
          </cell>
          <cell r="BB211">
            <v>-3996.2456000000238</v>
          </cell>
          <cell r="BC211">
            <v>-182.82899999991059</v>
          </cell>
          <cell r="BD211">
            <v>-637.15599999995902</v>
          </cell>
          <cell r="BE211">
            <v>-20144.916699998081</v>
          </cell>
          <cell r="BF211">
            <v>-1085.821799999103</v>
          </cell>
          <cell r="BG211">
            <v>-2482.4117000000551</v>
          </cell>
          <cell r="BH211">
            <v>-3947.6431999998167</v>
          </cell>
          <cell r="BI211">
            <v>-1100.1742000002414</v>
          </cell>
          <cell r="BJ211">
            <v>-494.18969999998808</v>
          </cell>
          <cell r="BK211">
            <v>-753.55070000002161</v>
          </cell>
          <cell r="BL211">
            <v>-3136.0580000001937</v>
          </cell>
          <cell r="BM211">
            <v>-3719.4111000001431</v>
          </cell>
          <cell r="BN211">
            <v>-836.94309999980032</v>
          </cell>
          <cell r="BO211">
            <v>-1979.3632000004873</v>
          </cell>
          <cell r="BP211">
            <v>0</v>
          </cell>
          <cell r="BQ211">
            <v>-609.34999999962747</v>
          </cell>
          <cell r="BR211">
            <v>-114302.31329999864</v>
          </cell>
          <cell r="BS211">
            <v>-770.34889999963343</v>
          </cell>
          <cell r="BT211">
            <v>-4122.4465000005439</v>
          </cell>
          <cell r="BU211">
            <v>-4152.3038999997079</v>
          </cell>
          <cell r="BV211">
            <v>-1628.6586999995634</v>
          </cell>
          <cell r="BW211">
            <v>0</v>
          </cell>
          <cell r="BX211">
            <v>-374.22649999987334</v>
          </cell>
          <cell r="BY211">
            <v>-3856.5880999993533</v>
          </cell>
          <cell r="BZ211">
            <v>-5686.7247000001371</v>
          </cell>
          <cell r="CA211">
            <v>-4142.8762999996543</v>
          </cell>
          <cell r="CB211">
            <v>-88547.555199999828</v>
          </cell>
          <cell r="CC211">
            <v>-568.85050000017509</v>
          </cell>
          <cell r="CD211">
            <v>-451.73400000017136</v>
          </cell>
          <cell r="CE211">
            <v>-444260.31960000843</v>
          </cell>
          <cell r="CF211">
            <v>148.64199999999255</v>
          </cell>
          <cell r="CG211">
            <v>-1083.8439999995753</v>
          </cell>
          <cell r="CH211">
            <v>-1053.7540000006557</v>
          </cell>
          <cell r="CI211">
            <v>-3373.0901000006124</v>
          </cell>
          <cell r="CJ211">
            <v>0</v>
          </cell>
          <cell r="CK211">
            <v>-193.65100000001257</v>
          </cell>
          <cell r="CL211">
            <v>-7232.9764999998733</v>
          </cell>
          <cell r="CM211">
            <v>-1979.7824999997392</v>
          </cell>
          <cell r="CN211">
            <v>-1168.7730000000447</v>
          </cell>
          <cell r="CO211">
            <v>-363266.99399999995</v>
          </cell>
          <cell r="CP211">
            <v>-64296.245000000112</v>
          </cell>
          <cell r="CQ211">
            <v>-759.85149999987334</v>
          </cell>
          <cell r="CR211">
            <v>-36354.647199988365</v>
          </cell>
          <cell r="CS211">
            <v>-3990.3075000001118</v>
          </cell>
          <cell r="CT211">
            <v>-1004.3794999998063</v>
          </cell>
          <cell r="CU211">
            <v>-1012.7489999998361</v>
          </cell>
          <cell r="CV211">
            <v>-1818.5451999995857</v>
          </cell>
          <cell r="CW211">
            <v>0</v>
          </cell>
          <cell r="CX211">
            <v>0</v>
          </cell>
          <cell r="CY211">
            <v>-8551.5115000000224</v>
          </cell>
          <cell r="CZ211">
            <v>-2830.0134999994189</v>
          </cell>
          <cell r="DA211">
            <v>-5984.3575000008568</v>
          </cell>
          <cell r="DB211">
            <v>-9107.3794999998063</v>
          </cell>
          <cell r="DC211">
            <v>-936.34399999957532</v>
          </cell>
          <cell r="DD211">
            <v>-1119.0600000005215</v>
          </cell>
          <cell r="DE211">
            <v>-19346.14620000124</v>
          </cell>
          <cell r="DF211">
            <v>763.70550000015646</v>
          </cell>
          <cell r="DG211">
            <v>-241.71750000026077</v>
          </cell>
          <cell r="DH211">
            <v>-788.26649999991059</v>
          </cell>
          <cell r="DI211">
            <v>-4379.3816999997944</v>
          </cell>
          <cell r="DJ211">
            <v>0</v>
          </cell>
          <cell r="DK211">
            <v>-167.4429999999702</v>
          </cell>
          <cell r="DL211">
            <v>-7059.2609999999404</v>
          </cell>
          <cell r="DM211">
            <v>-1181.4035000000149</v>
          </cell>
          <cell r="DN211">
            <v>-4744.7065000003204</v>
          </cell>
          <cell r="DO211">
            <v>-749.26399999996647</v>
          </cell>
          <cell r="DP211">
            <v>0</v>
          </cell>
          <cell r="DQ211">
            <v>-798.40799999982119</v>
          </cell>
          <cell r="DR211">
            <v>-100357.89450000226</v>
          </cell>
          <cell r="DS211">
            <v>-14241.212999999523</v>
          </cell>
          <cell r="DT211">
            <v>-12379.037999999709</v>
          </cell>
          <cell r="DU211">
            <v>-12935.969499999657</v>
          </cell>
          <cell r="DV211">
            <v>-2680.0570000000298</v>
          </cell>
          <cell r="DW211">
            <v>0</v>
          </cell>
          <cell r="DX211">
            <v>-2415.8845000001602</v>
          </cell>
          <cell r="DY211">
            <v>-8621.4979999996722</v>
          </cell>
          <cell r="DZ211">
            <v>-10311.584999999963</v>
          </cell>
          <cell r="EA211">
            <v>-11824.371500000358</v>
          </cell>
          <cell r="EB211">
            <v>-4951.1969999996945</v>
          </cell>
          <cell r="EC211">
            <v>-1245.6149999992922</v>
          </cell>
          <cell r="ED211">
            <v>-18751.466000000015</v>
          </cell>
          <cell r="EE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</row>
        <row r="213">
          <cell r="F213">
            <v>-4925.4167429292575</v>
          </cell>
          <cell r="G213">
            <v>-429.54768369492376</v>
          </cell>
          <cell r="H213">
            <v>0.39430699860531604</v>
          </cell>
          <cell r="I213">
            <v>0</v>
          </cell>
          <cell r="J213">
            <v>6.2669419234152883</v>
          </cell>
          <cell r="K213">
            <v>-2258.6213195873424</v>
          </cell>
          <cell r="L213">
            <v>-906.40163037180901</v>
          </cell>
          <cell r="M213">
            <v>-180.25558426231146</v>
          </cell>
          <cell r="N213">
            <v>-818.81444177124649</v>
          </cell>
          <cell r="O213">
            <v>-74.454515655292198</v>
          </cell>
          <cell r="P213">
            <v>-63.646412710426375</v>
          </cell>
          <cell r="Q213">
            <v>15.599636489991099</v>
          </cell>
          <cell r="R213">
            <v>-11931.98586832732</v>
          </cell>
          <cell r="S213">
            <v>-366.14859142580826</v>
          </cell>
          <cell r="T213">
            <v>1686.8562261611223</v>
          </cell>
          <cell r="U213">
            <v>185.85893659759313</v>
          </cell>
          <cell r="V213">
            <v>-3025.0400161395082</v>
          </cell>
          <cell r="W213">
            <v>-2966.2908543366939</v>
          </cell>
          <cell r="X213">
            <v>-3430.9893818804994</v>
          </cell>
          <cell r="Y213">
            <v>-222.26894980669022</v>
          </cell>
          <cell r="Z213">
            <v>-226.26176526769996</v>
          </cell>
          <cell r="AA213">
            <v>-1282.9027146231383</v>
          </cell>
          <cell r="AB213">
            <v>-689.67625367594883</v>
          </cell>
          <cell r="AC213">
            <v>-514.482821197249</v>
          </cell>
          <cell r="AD213">
            <v>-1080.6396827420394</v>
          </cell>
          <cell r="AE213">
            <v>-46258.7875020504</v>
          </cell>
          <cell r="AF213">
            <v>-5515.9665462421253</v>
          </cell>
          <cell r="AG213">
            <v>-12184.06700004451</v>
          </cell>
          <cell r="AH213">
            <v>94.978921498171985</v>
          </cell>
          <cell r="AI213">
            <v>-2989.3538889931515</v>
          </cell>
          <cell r="AJ213">
            <v>-2341.6846979539841</v>
          </cell>
          <cell r="AK213">
            <v>-4945.0058710239828</v>
          </cell>
          <cell r="AL213">
            <v>-2206.4063746249303</v>
          </cell>
          <cell r="AM213">
            <v>-3518.0782634001225</v>
          </cell>
          <cell r="AN213">
            <v>-3105.9441086323932</v>
          </cell>
          <cell r="AO213">
            <v>-2665.8052833229303</v>
          </cell>
          <cell r="AP213">
            <v>-6740.9860454518348</v>
          </cell>
          <cell r="AQ213">
            <v>-140.46834386138835</v>
          </cell>
          <cell r="AR213">
            <v>-37139.568257555366</v>
          </cell>
          <cell r="AS213">
            <v>-533.7387454311247</v>
          </cell>
          <cell r="AT213">
            <v>-4594.9098343700171</v>
          </cell>
          <cell r="AU213">
            <v>-6066.1128083979711</v>
          </cell>
          <cell r="AV213">
            <v>-3285.1232972322032</v>
          </cell>
          <cell r="AW213">
            <v>-2343.8116574576125</v>
          </cell>
          <cell r="AX213">
            <v>-2904.998790089041</v>
          </cell>
          <cell r="AY213">
            <v>-3042.4987645270303</v>
          </cell>
          <cell r="AZ213">
            <v>-2409.6666467767209</v>
          </cell>
          <cell r="BA213">
            <v>-2091.5292493319139</v>
          </cell>
          <cell r="BB213">
            <v>-1791.1088987565599</v>
          </cell>
          <cell r="BC213">
            <v>-8080.128699593246</v>
          </cell>
          <cell r="BD213">
            <v>4.0591344099375419</v>
          </cell>
          <cell r="BE213">
            <v>-38040.703700900078</v>
          </cell>
          <cell r="BF213">
            <v>-1621.9171882059891</v>
          </cell>
          <cell r="BG213">
            <v>-4763.4885919718072</v>
          </cell>
          <cell r="BH213">
            <v>-5093.9554860275239</v>
          </cell>
          <cell r="BI213">
            <v>-898.77507913950831</v>
          </cell>
          <cell r="BJ213">
            <v>-2054.0534099610522</v>
          </cell>
          <cell r="BK213">
            <v>-4050.7800451545045</v>
          </cell>
          <cell r="BL213">
            <v>-3303.769215724431</v>
          </cell>
          <cell r="BM213">
            <v>-2425.7599464245141</v>
          </cell>
          <cell r="BN213">
            <v>-2535.6606018189341</v>
          </cell>
          <cell r="BO213">
            <v>-933.37764058634639</v>
          </cell>
          <cell r="BP213">
            <v>-6191.2319299699739</v>
          </cell>
          <cell r="BQ213">
            <v>-4167.9345659082755</v>
          </cell>
          <cell r="BR213">
            <v>-186827.29351397604</v>
          </cell>
          <cell r="BS213">
            <v>-10059.174556500278</v>
          </cell>
          <cell r="BT213">
            <v>-5985.0635603656992</v>
          </cell>
          <cell r="BU213">
            <v>-143905.30721913557</v>
          </cell>
          <cell r="BV213">
            <v>-815.83451494015753</v>
          </cell>
          <cell r="BW213">
            <v>-4972.936569227837</v>
          </cell>
          <cell r="BX213">
            <v>-4336.3832377400249</v>
          </cell>
          <cell r="BY213">
            <v>-4453.485615667887</v>
          </cell>
          <cell r="BZ213">
            <v>-3219.1548004010692</v>
          </cell>
          <cell r="CA213">
            <v>771.01864999998361</v>
          </cell>
          <cell r="CB213">
            <v>-1031.94524000003</v>
          </cell>
          <cell r="CC213">
            <v>-6788.4397999998182</v>
          </cell>
          <cell r="CD213">
            <v>-2030.587050000031</v>
          </cell>
          <cell r="CE213">
            <v>-32124.589220002294</v>
          </cell>
          <cell r="CF213">
            <v>-4792.0919000003487</v>
          </cell>
          <cell r="CG213">
            <v>-6551.5578999994323</v>
          </cell>
          <cell r="CH213">
            <v>-2533.6115000001155</v>
          </cell>
          <cell r="CI213">
            <v>-1838.1534899994731</v>
          </cell>
          <cell r="CJ213">
            <v>-417.62440000008792</v>
          </cell>
          <cell r="CK213">
            <v>0</v>
          </cell>
          <cell r="CL213">
            <v>-4914.1430999999866</v>
          </cell>
          <cell r="CM213">
            <v>-8988.8612000001594</v>
          </cell>
          <cell r="CN213">
            <v>-4852.1456000003964</v>
          </cell>
          <cell r="CO213">
            <v>-464.79069000005256</v>
          </cell>
          <cell r="CP213">
            <v>3455.2624599998817</v>
          </cell>
          <cell r="CQ213">
            <v>-226.87189999999828</v>
          </cell>
          <cell r="CR213">
            <v>-24347.567680001259</v>
          </cell>
          <cell r="CS213">
            <v>-480.56510000000708</v>
          </cell>
          <cell r="CT213">
            <v>-2973.0179199995473</v>
          </cell>
          <cell r="CU213">
            <v>-4532.6132000004873</v>
          </cell>
          <cell r="CV213">
            <v>0</v>
          </cell>
          <cell r="CW213">
            <v>-31.733399999997346</v>
          </cell>
          <cell r="CX213">
            <v>-6.0729999999748543</v>
          </cell>
          <cell r="CY213">
            <v>-8311.2140999995172</v>
          </cell>
          <cell r="CZ213">
            <v>-2435.0614999998361</v>
          </cell>
          <cell r="DA213">
            <v>-3168.1362600000575</v>
          </cell>
          <cell r="DB213">
            <v>-323.30099999997765</v>
          </cell>
          <cell r="DC213">
            <v>-2085.8522000000812</v>
          </cell>
          <cell r="DD213">
            <v>0</v>
          </cell>
          <cell r="DE213">
            <v>-47931.779880009592</v>
          </cell>
          <cell r="DF213">
            <v>-292.05240000001504</v>
          </cell>
          <cell r="DG213">
            <v>-4259.1910800002515</v>
          </cell>
          <cell r="DH213">
            <v>-4676.9343599998392</v>
          </cell>
          <cell r="DI213">
            <v>0</v>
          </cell>
          <cell r="DJ213">
            <v>0</v>
          </cell>
          <cell r="DK213">
            <v>-1934.2966499999166</v>
          </cell>
          <cell r="DL213">
            <v>-8089.0001900000498</v>
          </cell>
          <cell r="DM213">
            <v>-6381.6745999995619</v>
          </cell>
          <cell r="DN213">
            <v>-7508.3234200002626</v>
          </cell>
          <cell r="DO213">
            <v>1858.8678600001149</v>
          </cell>
          <cell r="DP213">
            <v>-9717.0747300004587</v>
          </cell>
          <cell r="DQ213">
            <v>-6932.1003099996597</v>
          </cell>
          <cell r="DR213">
            <v>-51240.65650998801</v>
          </cell>
          <cell r="DS213">
            <v>-12534.605289999396</v>
          </cell>
          <cell r="DT213">
            <v>-7866.5550999995321</v>
          </cell>
          <cell r="DU213">
            <v>-6840.0206699995324</v>
          </cell>
          <cell r="DV213">
            <v>0</v>
          </cell>
          <cell r="DW213">
            <v>28.621259999999893</v>
          </cell>
          <cell r="DX213">
            <v>-5923.8536999998614</v>
          </cell>
          <cell r="DY213">
            <v>-2981.2630699994043</v>
          </cell>
          <cell r="DZ213">
            <v>-3154.4660000000149</v>
          </cell>
          <cell r="EA213">
            <v>-2840.5129700005054</v>
          </cell>
          <cell r="EB213">
            <v>-1757.0874000000767</v>
          </cell>
          <cell r="EC213">
            <v>-7114.8091700002551</v>
          </cell>
          <cell r="ED213">
            <v>-256.10440000001108</v>
          </cell>
          <cell r="EE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18.78595391381532</v>
          </cell>
          <cell r="M214">
            <v>3.9297227733768523</v>
          </cell>
          <cell r="N214">
            <v>2.7482645009295084</v>
          </cell>
          <cell r="O214">
            <v>0</v>
          </cell>
          <cell r="P214">
            <v>0</v>
          </cell>
          <cell r="Q214">
            <v>0</v>
          </cell>
          <cell r="R214">
            <v>222.04627376794815</v>
          </cell>
          <cell r="S214">
            <v>0</v>
          </cell>
          <cell r="T214">
            <v>21.711366415904195</v>
          </cell>
          <cell r="U214">
            <v>0</v>
          </cell>
          <cell r="V214">
            <v>0</v>
          </cell>
          <cell r="W214">
            <v>13.196568990038941</v>
          </cell>
          <cell r="X214">
            <v>36.20671139890328</v>
          </cell>
          <cell r="Y214">
            <v>41.352914193063043</v>
          </cell>
          <cell r="Z214">
            <v>30.240490925963968</v>
          </cell>
          <cell r="AA214">
            <v>29.867788004106842</v>
          </cell>
          <cell r="AB214">
            <v>49.470433840644546</v>
          </cell>
          <cell r="AC214">
            <v>0</v>
          </cell>
          <cell r="AD214">
            <v>0</v>
          </cell>
          <cell r="AE214">
            <v>414.5742638297379</v>
          </cell>
          <cell r="AF214">
            <v>0</v>
          </cell>
          <cell r="AG214">
            <v>10.080704156178399</v>
          </cell>
          <cell r="AH214">
            <v>0</v>
          </cell>
          <cell r="AI214">
            <v>20.749565180100035</v>
          </cell>
          <cell r="AJ214">
            <v>70.135532912332565</v>
          </cell>
          <cell r="AK214">
            <v>94.343384082894772</v>
          </cell>
          <cell r="AL214">
            <v>57.104420660529286</v>
          </cell>
          <cell r="AM214">
            <v>59.581883839098737</v>
          </cell>
          <cell r="AN214">
            <v>61.708570225629956</v>
          </cell>
          <cell r="AO214">
            <v>40.870202773250639</v>
          </cell>
          <cell r="AP214">
            <v>0</v>
          </cell>
          <cell r="AQ214">
            <v>0</v>
          </cell>
          <cell r="AR214">
            <v>332.12642388790846</v>
          </cell>
          <cell r="AS214">
            <v>0</v>
          </cell>
          <cell r="AT214">
            <v>5.2444802208337933</v>
          </cell>
          <cell r="AU214">
            <v>1.9573776356664894</v>
          </cell>
          <cell r="AV214">
            <v>17.358707285660785</v>
          </cell>
          <cell r="AW214">
            <v>53.101741019054316</v>
          </cell>
          <cell r="AX214">
            <v>64.664455434773117</v>
          </cell>
          <cell r="AY214">
            <v>66.372198370983824</v>
          </cell>
          <cell r="AZ214">
            <v>61.281943963840604</v>
          </cell>
          <cell r="BA214">
            <v>43.126958459382877</v>
          </cell>
          <cell r="BB214">
            <v>19.018561496865004</v>
          </cell>
          <cell r="BC214">
            <v>0</v>
          </cell>
          <cell r="BD214">
            <v>0</v>
          </cell>
          <cell r="BE214">
            <v>2579.3965526903048</v>
          </cell>
          <cell r="BF214">
            <v>3.1325609025516314</v>
          </cell>
          <cell r="BG214">
            <v>14.367954253393691</v>
          </cell>
          <cell r="BH214">
            <v>2.1065347486146493</v>
          </cell>
          <cell r="BI214">
            <v>15.315735838958062</v>
          </cell>
          <cell r="BJ214">
            <v>2275.4779083754402</v>
          </cell>
          <cell r="BK214">
            <v>60.285917455446906</v>
          </cell>
          <cell r="BL214">
            <v>70.47094119945541</v>
          </cell>
          <cell r="BM214">
            <v>71.776708333753049</v>
          </cell>
          <cell r="BN214">
            <v>40.832968371221796</v>
          </cell>
          <cell r="BO214">
            <v>23.086114187550265</v>
          </cell>
          <cell r="BP214">
            <v>0</v>
          </cell>
          <cell r="BQ214">
            <v>2.543209023977397</v>
          </cell>
          <cell r="BR214">
            <v>178.74995552934706</v>
          </cell>
          <cell r="BS214">
            <v>8.1023446930048522</v>
          </cell>
          <cell r="BT214">
            <v>24.777515180350747</v>
          </cell>
          <cell r="BU214">
            <v>7.2973614442526014</v>
          </cell>
          <cell r="BV214">
            <v>23.760755702038296</v>
          </cell>
          <cell r="BW214">
            <v>8.0914640445262194</v>
          </cell>
          <cell r="BX214">
            <v>18.934744660684373</v>
          </cell>
          <cell r="BY214">
            <v>45.484462023945525</v>
          </cell>
          <cell r="BZ214">
            <v>42.30130778090097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1385.8848999999464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1385.8849000000628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</row>
        <row r="215">
          <cell r="F215">
            <v>1.973472464887891</v>
          </cell>
          <cell r="G215">
            <v>2.0245112723496277</v>
          </cell>
          <cell r="H215">
            <v>2.3570698022085708</v>
          </cell>
          <cell r="I215">
            <v>0</v>
          </cell>
          <cell r="J215">
            <v>3.3633058129271376</v>
          </cell>
          <cell r="K215">
            <v>8.6424248068942688</v>
          </cell>
          <cell r="L215">
            <v>9.2923014448024333</v>
          </cell>
          <cell r="M215">
            <v>-473.14276461896952</v>
          </cell>
          <cell r="N215">
            <v>925.06470919051208</v>
          </cell>
          <cell r="O215">
            <v>1905.5955521918368</v>
          </cell>
          <cell r="P215">
            <v>2.614988959976472E-2</v>
          </cell>
          <cell r="Q215">
            <v>29.539744187670294</v>
          </cell>
          <cell r="R215">
            <v>-12478.4854479637</v>
          </cell>
          <cell r="S215">
            <v>17.229472159582656</v>
          </cell>
          <cell r="T215">
            <v>60.495249301864533</v>
          </cell>
          <cell r="U215">
            <v>498.05581581330625</v>
          </cell>
          <cell r="V215">
            <v>15.758966020541266</v>
          </cell>
          <cell r="W215">
            <v>-440.10413108265493</v>
          </cell>
          <cell r="X215">
            <v>-557.6113794913399</v>
          </cell>
          <cell r="Y215">
            <v>-2667.2597969404887</v>
          </cell>
          <cell r="Z215">
            <v>-3525.1384473105427</v>
          </cell>
          <cell r="AA215">
            <v>-1523.2547728775535</v>
          </cell>
          <cell r="AB215">
            <v>-4929.2380245800596</v>
          </cell>
          <cell r="AC215">
            <v>3.0742931482964195</v>
          </cell>
          <cell r="AD215">
            <v>569.50730787601788</v>
          </cell>
          <cell r="AE215">
            <v>-8858.8866158360615</v>
          </cell>
          <cell r="AF215">
            <v>-560.75280472089071</v>
          </cell>
          <cell r="AG215">
            <v>4.0698574685375206</v>
          </cell>
          <cell r="AH215">
            <v>49.333101991680451</v>
          </cell>
          <cell r="AI215">
            <v>-770.0963313432876</v>
          </cell>
          <cell r="AJ215">
            <v>-1408.0951517270878</v>
          </cell>
          <cell r="AK215">
            <v>-1131.5140660760808</v>
          </cell>
          <cell r="AL215">
            <v>-2351.5373244157527</v>
          </cell>
          <cell r="AM215">
            <v>-651.34980050404556</v>
          </cell>
          <cell r="AN215">
            <v>-161.78427128971089</v>
          </cell>
          <cell r="AO215">
            <v>-1860.5983154459391</v>
          </cell>
          <cell r="AP215">
            <v>-32.838887570484076</v>
          </cell>
          <cell r="AQ215">
            <v>16.277377796272049</v>
          </cell>
          <cell r="AR215">
            <v>-4875.1245792815462</v>
          </cell>
          <cell r="AS215">
            <v>78.772596602095291</v>
          </cell>
          <cell r="AT215">
            <v>21.010173882183153</v>
          </cell>
          <cell r="AU215">
            <v>-473.52411655965261</v>
          </cell>
          <cell r="AV215">
            <v>-636.88115810183808</v>
          </cell>
          <cell r="AW215">
            <v>7.7926085906219669</v>
          </cell>
          <cell r="AX215">
            <v>0.90688691131072119</v>
          </cell>
          <cell r="AY215">
            <v>-1459.3009230103344</v>
          </cell>
          <cell r="AZ215">
            <v>-2117.9333127576392</v>
          </cell>
          <cell r="BA215">
            <v>-1343.4840706887189</v>
          </cell>
          <cell r="BB215">
            <v>-122.03152231057175</v>
          </cell>
          <cell r="BC215">
            <v>1143.6318669297034</v>
          </cell>
          <cell r="BD215">
            <v>25.916391231527086</v>
          </cell>
          <cell r="BE215">
            <v>-4682.5005329819396</v>
          </cell>
          <cell r="BF215">
            <v>60.180414856062271</v>
          </cell>
          <cell r="BG215">
            <v>685.05013278010301</v>
          </cell>
          <cell r="BH215">
            <v>-298.27671859087422</v>
          </cell>
          <cell r="BI215">
            <v>-1661.092252560542</v>
          </cell>
          <cell r="BJ215">
            <v>-517.15038773173001</v>
          </cell>
          <cell r="BK215">
            <v>-12.08178348315414</v>
          </cell>
          <cell r="BL215">
            <v>-1602.6550609461265</v>
          </cell>
          <cell r="BM215">
            <v>-3276.430712015368</v>
          </cell>
          <cell r="BN215">
            <v>-217.09940513083711</v>
          </cell>
          <cell r="BO215">
            <v>-211.41728207410779</v>
          </cell>
          <cell r="BP215">
            <v>505.11556534282863</v>
          </cell>
          <cell r="BQ215">
            <v>1863.3569565708749</v>
          </cell>
          <cell r="BR215">
            <v>-4184.3334573935717</v>
          </cell>
          <cell r="BS215">
            <v>323.10561941179913</v>
          </cell>
          <cell r="BT215">
            <v>-545.7495962001849</v>
          </cell>
          <cell r="BU215">
            <v>4.1750295234378427</v>
          </cell>
          <cell r="BV215">
            <v>-2581.6678985829931</v>
          </cell>
          <cell r="BW215">
            <v>25.690961984801106</v>
          </cell>
          <cell r="BX215">
            <v>484.82420186407398</v>
          </cell>
          <cell r="BY215">
            <v>-642.96570149622858</v>
          </cell>
          <cell r="BZ215">
            <v>-1410.4947638988961</v>
          </cell>
          <cell r="CA215">
            <v>-833.02894999994896</v>
          </cell>
          <cell r="CB215">
            <v>347.86994000000414</v>
          </cell>
          <cell r="CC215">
            <v>0</v>
          </cell>
          <cell r="CD215">
            <v>643.90769999998156</v>
          </cell>
          <cell r="CE215">
            <v>2177.5510200001299</v>
          </cell>
          <cell r="CF215">
            <v>0</v>
          </cell>
          <cell r="CG215">
            <v>0</v>
          </cell>
          <cell r="CH215">
            <v>0</v>
          </cell>
          <cell r="CI215">
            <v>-94.041230000089854</v>
          </cell>
          <cell r="CJ215">
            <v>1793.3780099999858</v>
          </cell>
          <cell r="CK215">
            <v>-23.734699999971781</v>
          </cell>
          <cell r="CL215">
            <v>-289.62089999997988</v>
          </cell>
          <cell r="CM215">
            <v>541.08927999995649</v>
          </cell>
          <cell r="CN215">
            <v>-306.89688999997452</v>
          </cell>
          <cell r="CO215">
            <v>615.96294999995735</v>
          </cell>
          <cell r="CP215">
            <v>666.8640000000596</v>
          </cell>
          <cell r="CQ215">
            <v>-725.44949999998789</v>
          </cell>
          <cell r="CR215">
            <v>18.318919999524951</v>
          </cell>
          <cell r="CS215">
            <v>-717.94260000006761</v>
          </cell>
          <cell r="CT215">
            <v>0</v>
          </cell>
          <cell r="CU215">
            <v>2064.1823999999324</v>
          </cell>
          <cell r="CV215">
            <v>-563.44503999999142</v>
          </cell>
          <cell r="CW215">
            <v>-621.40651000000071</v>
          </cell>
          <cell r="CX215">
            <v>-7.9984499999554828</v>
          </cell>
          <cell r="CY215">
            <v>-16.276989999925718</v>
          </cell>
          <cell r="CZ215">
            <v>-60.523449999978766</v>
          </cell>
          <cell r="DA215">
            <v>-58.270439999992959</v>
          </cell>
          <cell r="DB215">
            <v>0</v>
          </cell>
          <cell r="DC215">
            <v>0</v>
          </cell>
          <cell r="DD215">
            <v>0</v>
          </cell>
          <cell r="DE215">
            <v>-4177.6422099992633</v>
          </cell>
          <cell r="DF215">
            <v>-2196.3503999999957</v>
          </cell>
          <cell r="DG215">
            <v>0</v>
          </cell>
          <cell r="DH215">
            <v>-667.17069999990053</v>
          </cell>
          <cell r="DI215">
            <v>-38.629320000007283</v>
          </cell>
          <cell r="DJ215">
            <v>-16.543499999970663</v>
          </cell>
          <cell r="DK215">
            <v>-16.022250000038184</v>
          </cell>
          <cell r="DL215">
            <v>-333.24425999994855</v>
          </cell>
          <cell r="DM215">
            <v>-65.916999999899417</v>
          </cell>
          <cell r="DN215">
            <v>-843.76478000008501</v>
          </cell>
          <cell r="DO215">
            <v>0</v>
          </cell>
          <cell r="DP215">
            <v>0</v>
          </cell>
          <cell r="DQ215">
            <v>0</v>
          </cell>
          <cell r="DR215">
            <v>2868.5363900000229</v>
          </cell>
          <cell r="DS215">
            <v>0</v>
          </cell>
          <cell r="DT215">
            <v>0</v>
          </cell>
          <cell r="DU215">
            <v>-694.001600000076</v>
          </cell>
          <cell r="DV215">
            <v>-16.760800000018207</v>
          </cell>
          <cell r="DW215">
            <v>2325.4789599999785</v>
          </cell>
          <cell r="DX215">
            <v>-8.4343600000138395</v>
          </cell>
          <cell r="DY215">
            <v>-9.0381000000052154</v>
          </cell>
          <cell r="DZ215">
            <v>611.4727000000421</v>
          </cell>
          <cell r="EA215">
            <v>-35.215209999936633</v>
          </cell>
          <cell r="EB215">
            <v>0</v>
          </cell>
          <cell r="EC215">
            <v>695.0348000000231</v>
          </cell>
          <cell r="ED215">
            <v>0</v>
          </cell>
          <cell r="EE215">
            <v>0</v>
          </cell>
        </row>
        <row r="216">
          <cell r="A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7.2020616458758013E-2</v>
          </cell>
          <cell r="J216">
            <v>8.9490080037649022E-2</v>
          </cell>
          <cell r="K216">
            <v>9.6870705194305629E-2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-3151.8427000008523</v>
          </cell>
          <cell r="S216">
            <v>-520.88850000035018</v>
          </cell>
          <cell r="T216">
            <v>0</v>
          </cell>
          <cell r="U216">
            <v>-801.73480000020936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-118.49699999997392</v>
          </cell>
          <cell r="AB216">
            <v>0</v>
          </cell>
          <cell r="AC216">
            <v>0</v>
          </cell>
          <cell r="AD216">
            <v>-1710.7224000003189</v>
          </cell>
          <cell r="AE216">
            <v>-6657.826599996537</v>
          </cell>
          <cell r="AF216">
            <v>-1934.710199999623</v>
          </cell>
          <cell r="AG216">
            <v>-1137.940700000152</v>
          </cell>
          <cell r="AH216">
            <v>-323.21460000006482</v>
          </cell>
          <cell r="AI216">
            <v>-288.43940000003204</v>
          </cell>
          <cell r="AJ216">
            <v>-107.18080000000191</v>
          </cell>
          <cell r="AK216">
            <v>-325.09990000003017</v>
          </cell>
          <cell r="AL216">
            <v>-470.48240000009537</v>
          </cell>
          <cell r="AM216">
            <v>-361.14339999994263</v>
          </cell>
          <cell r="AN216">
            <v>-430.94890000019222</v>
          </cell>
          <cell r="AO216">
            <v>-853.82359999930486</v>
          </cell>
          <cell r="AP216">
            <v>0</v>
          </cell>
          <cell r="AQ216">
            <v>-424.84270000038669</v>
          </cell>
          <cell r="AR216">
            <v>-10018.05870000273</v>
          </cell>
          <cell r="AS216">
            <v>-755.6280999998562</v>
          </cell>
          <cell r="AT216">
            <v>-2945.6534000001848</v>
          </cell>
          <cell r="AU216">
            <v>-1511.4769000001252</v>
          </cell>
          <cell r="AV216">
            <v>-251.3434000001289</v>
          </cell>
          <cell r="AW216">
            <v>-43.063000000023749</v>
          </cell>
          <cell r="AX216">
            <v>-108.40769999986514</v>
          </cell>
          <cell r="AY216">
            <v>-945.1327999997884</v>
          </cell>
          <cell r="AZ216">
            <v>-868.89810000034049</v>
          </cell>
          <cell r="BA216">
            <v>-293.00879999995232</v>
          </cell>
          <cell r="BB216">
            <v>-895.31099999975413</v>
          </cell>
          <cell r="BC216">
            <v>-1400.1354999998584</v>
          </cell>
          <cell r="BD216">
            <v>0</v>
          </cell>
          <cell r="BE216">
            <v>-5561.6400999948382</v>
          </cell>
          <cell r="BF216">
            <v>-724.06700000027195</v>
          </cell>
          <cell r="BG216">
            <v>-548.13789999997243</v>
          </cell>
          <cell r="BH216">
            <v>0</v>
          </cell>
          <cell r="BI216">
            <v>-249.05030000023544</v>
          </cell>
          <cell r="BJ216">
            <v>0</v>
          </cell>
          <cell r="BK216">
            <v>-123.16139999986626</v>
          </cell>
          <cell r="BL216">
            <v>-710.75740000000224</v>
          </cell>
          <cell r="BM216">
            <v>-263.37189999967813</v>
          </cell>
          <cell r="BN216">
            <v>-296.0156999998726</v>
          </cell>
          <cell r="BO216">
            <v>-423.93000000016764</v>
          </cell>
          <cell r="BP216">
            <v>-2509.2105999998748</v>
          </cell>
          <cell r="BQ216">
            <v>286.06209999974817</v>
          </cell>
          <cell r="BR216">
            <v>-5695.1515000015497</v>
          </cell>
          <cell r="BS216">
            <v>-567.54810000024736</v>
          </cell>
          <cell r="BT216">
            <v>-182.25300000002608</v>
          </cell>
          <cell r="BU216">
            <v>-969.86809999961406</v>
          </cell>
          <cell r="BV216">
            <v>-369.17790000000969</v>
          </cell>
          <cell r="BW216">
            <v>0</v>
          </cell>
          <cell r="BX216">
            <v>-19.212600000202656</v>
          </cell>
          <cell r="BY216">
            <v>-743.96659999992698</v>
          </cell>
          <cell r="BZ216">
            <v>-519.89560000039637</v>
          </cell>
          <cell r="CA216">
            <v>-14.038100000005215</v>
          </cell>
          <cell r="CB216">
            <v>-1399.9247999996878</v>
          </cell>
          <cell r="CC216">
            <v>-909.26670000003651</v>
          </cell>
          <cell r="CD216">
            <v>0</v>
          </cell>
          <cell r="CE216">
            <v>4891.4200999960303</v>
          </cell>
          <cell r="CF216">
            <v>-899.30319999996573</v>
          </cell>
          <cell r="CG216">
            <v>-634.22499999962747</v>
          </cell>
          <cell r="CH216">
            <v>-363.24460000032559</v>
          </cell>
          <cell r="CI216">
            <v>-469.71339999977499</v>
          </cell>
          <cell r="CJ216">
            <v>0</v>
          </cell>
          <cell r="CK216">
            <v>0</v>
          </cell>
          <cell r="CL216">
            <v>-832.02369999978691</v>
          </cell>
          <cell r="CM216">
            <v>-2241.0884000002407</v>
          </cell>
          <cell r="CN216">
            <v>-991.61700000008568</v>
          </cell>
          <cell r="CO216">
            <v>9089.2504000002518</v>
          </cell>
          <cell r="CP216">
            <v>2796.8536999998614</v>
          </cell>
          <cell r="CQ216">
            <v>-563.46870000008494</v>
          </cell>
          <cell r="CR216">
            <v>-6030.165600001812</v>
          </cell>
          <cell r="CS216">
            <v>-521.01899999985471</v>
          </cell>
          <cell r="CT216">
            <v>-1237.9120999998413</v>
          </cell>
          <cell r="CU216">
            <v>-815.88950000004843</v>
          </cell>
          <cell r="CV216">
            <v>7099.1737999999896</v>
          </cell>
          <cell r="CW216">
            <v>0</v>
          </cell>
          <cell r="CX216">
            <v>0</v>
          </cell>
          <cell r="CY216">
            <v>-3305.7724999999627</v>
          </cell>
          <cell r="CZ216">
            <v>-2017.4613999994472</v>
          </cell>
          <cell r="DA216">
            <v>-1461.2912000003271</v>
          </cell>
          <cell r="DB216">
            <v>-1697.3670000000857</v>
          </cell>
          <cell r="DC216">
            <v>-494.90990000031888</v>
          </cell>
          <cell r="DD216">
            <v>-1577.7167999995872</v>
          </cell>
          <cell r="DE216">
            <v>-9308.8816999942064</v>
          </cell>
          <cell r="DF216">
            <v>-654.89129999931902</v>
          </cell>
          <cell r="DG216">
            <v>-273.58259999984875</v>
          </cell>
          <cell r="DH216">
            <v>0</v>
          </cell>
          <cell r="DI216">
            <v>-199.07169999973848</v>
          </cell>
          <cell r="DJ216">
            <v>0</v>
          </cell>
          <cell r="DK216">
            <v>-193.04080000007525</v>
          </cell>
          <cell r="DL216">
            <v>-2733.1695999996737</v>
          </cell>
          <cell r="DM216">
            <v>-2258.5026999996044</v>
          </cell>
          <cell r="DN216">
            <v>-1438.6248999997042</v>
          </cell>
          <cell r="DO216">
            <v>-1453.3641000003554</v>
          </cell>
          <cell r="DP216">
            <v>-104.63400000007823</v>
          </cell>
          <cell r="DQ216">
            <v>0</v>
          </cell>
          <cell r="DR216">
            <v>-10740.029500007629</v>
          </cell>
          <cell r="DS216">
            <v>-1060.9830000000075</v>
          </cell>
          <cell r="DT216">
            <v>-1486.1234999997541</v>
          </cell>
          <cell r="DU216">
            <v>-1725.6120000006631</v>
          </cell>
          <cell r="DV216">
            <v>-1185.9210999999195</v>
          </cell>
          <cell r="DW216">
            <v>0</v>
          </cell>
          <cell r="DX216">
            <v>0</v>
          </cell>
          <cell r="DY216">
            <v>-378.06479999981821</v>
          </cell>
          <cell r="DZ216">
            <v>0</v>
          </cell>
          <cell r="EA216">
            <v>-438.36789999995381</v>
          </cell>
          <cell r="EB216">
            <v>-481.37069999985397</v>
          </cell>
          <cell r="EC216">
            <v>-714.62590000033379</v>
          </cell>
          <cell r="ED216">
            <v>-3268.9605999998748</v>
          </cell>
          <cell r="EE216">
            <v>0</v>
          </cell>
        </row>
        <row r="217">
          <cell r="A217">
            <v>0</v>
          </cell>
          <cell r="F217">
            <v>-2422.6618042673217</v>
          </cell>
          <cell r="G217">
            <v>5.4905271512106992</v>
          </cell>
          <cell r="H217">
            <v>7.2547472594596911</v>
          </cell>
          <cell r="I217">
            <v>0</v>
          </cell>
          <cell r="J217">
            <v>-1624.791639036499</v>
          </cell>
          <cell r="K217">
            <v>-1363.6498969998211</v>
          </cell>
          <cell r="L217">
            <v>-230.26996786333621</v>
          </cell>
          <cell r="M217">
            <v>23.013615445233881</v>
          </cell>
          <cell r="N217">
            <v>-9.4872007854282856</v>
          </cell>
          <cell r="O217">
            <v>-48.482564080506563</v>
          </cell>
          <cell r="P217">
            <v>2.6248795604333282</v>
          </cell>
          <cell r="Q217">
            <v>-1898.2527723088861</v>
          </cell>
          <cell r="R217">
            <v>-8765.5975797474384</v>
          </cell>
          <cell r="S217">
            <v>-4068.0382715649903</v>
          </cell>
          <cell r="T217">
            <v>1996.4008778184652</v>
          </cell>
          <cell r="U217">
            <v>264.43623804207891</v>
          </cell>
          <cell r="V217">
            <v>310.79138261079788</v>
          </cell>
          <cell r="W217">
            <v>-1011.8113786382601</v>
          </cell>
          <cell r="X217">
            <v>206.11412970488891</v>
          </cell>
          <cell r="Y217">
            <v>-5.9658575421199203</v>
          </cell>
          <cell r="Z217">
            <v>161.37814500741661</v>
          </cell>
          <cell r="AA217">
            <v>-357.55751699395478</v>
          </cell>
          <cell r="AB217">
            <v>207.96489838929847</v>
          </cell>
          <cell r="AC217">
            <v>51.277729772031307</v>
          </cell>
          <cell r="AD217">
            <v>-6520.5879563316703</v>
          </cell>
          <cell r="AE217">
            <v>-88238.760830357671</v>
          </cell>
          <cell r="AF217">
            <v>-30968.225063972175</v>
          </cell>
          <cell r="AG217">
            <v>-9548.9697501612827</v>
          </cell>
          <cell r="AH217">
            <v>-10350.915330425836</v>
          </cell>
          <cell r="AI217">
            <v>-2280.899137831293</v>
          </cell>
          <cell r="AJ217">
            <v>-4656.542034458369</v>
          </cell>
          <cell r="AK217">
            <v>-4555.5810918649659</v>
          </cell>
          <cell r="AL217">
            <v>-2278.2698100265115</v>
          </cell>
          <cell r="AM217">
            <v>-1998.7868651635945</v>
          </cell>
          <cell r="AN217">
            <v>-4877.5996724860743</v>
          </cell>
          <cell r="AO217">
            <v>-2640.2125215600245</v>
          </cell>
          <cell r="AP217">
            <v>-3029.35643382743</v>
          </cell>
          <cell r="AQ217">
            <v>-11053.403118591756</v>
          </cell>
          <cell r="AR217">
            <v>-43257.296127714217</v>
          </cell>
          <cell r="AS217">
            <v>-10213.794974424876</v>
          </cell>
          <cell r="AT217">
            <v>-8168.031236612238</v>
          </cell>
          <cell r="AU217">
            <v>-6281.5040843607858</v>
          </cell>
          <cell r="AV217">
            <v>-670.54552968870848</v>
          </cell>
          <cell r="AW217">
            <v>-2622.1221448555589</v>
          </cell>
          <cell r="AX217">
            <v>-3961.2221171371639</v>
          </cell>
          <cell r="AY217">
            <v>-3679.4549745358527</v>
          </cell>
          <cell r="AZ217">
            <v>-3264.6650110259652</v>
          </cell>
          <cell r="BA217">
            <v>-2505.3346021063626</v>
          </cell>
          <cell r="BB217">
            <v>-1799.3042904706672</v>
          </cell>
          <cell r="BC217">
            <v>-113.87201868463308</v>
          </cell>
          <cell r="BD217">
            <v>22.554856179165654</v>
          </cell>
          <cell r="BE217">
            <v>-63540.658255308867</v>
          </cell>
          <cell r="BF217">
            <v>-12684.289920970798</v>
          </cell>
          <cell r="BG217">
            <v>-9291.3420772468671</v>
          </cell>
          <cell r="BH217">
            <v>-1987.7183816982433</v>
          </cell>
          <cell r="BI217">
            <v>-1383.0161685496569</v>
          </cell>
          <cell r="BJ217">
            <v>-2042.3859995026141</v>
          </cell>
          <cell r="BK217">
            <v>-3558.2761544715613</v>
          </cell>
          <cell r="BL217">
            <v>-4964.6853531533852</v>
          </cell>
          <cell r="BM217">
            <v>-4772.2857636613771</v>
          </cell>
          <cell r="BN217">
            <v>-2780.6739483484998</v>
          </cell>
          <cell r="BO217">
            <v>-1572.3434104253538</v>
          </cell>
          <cell r="BP217">
            <v>-10382.210523372516</v>
          </cell>
          <cell r="BQ217">
            <v>-8121.4305539280176</v>
          </cell>
          <cell r="BR217">
            <v>-68259.741750404239</v>
          </cell>
          <cell r="BS217">
            <v>-5967.40967570059</v>
          </cell>
          <cell r="BT217">
            <v>-7288.6442746222019</v>
          </cell>
          <cell r="BU217">
            <v>-2464.8703144602478</v>
          </cell>
          <cell r="BV217">
            <v>-2015.7707224329934</v>
          </cell>
          <cell r="BW217">
            <v>-7818.5488647697493</v>
          </cell>
          <cell r="BX217">
            <v>-4210.7037194557488</v>
          </cell>
          <cell r="BY217">
            <v>-5794.8990768576041</v>
          </cell>
          <cell r="BZ217">
            <v>-4208.6826020982116</v>
          </cell>
          <cell r="CA217">
            <v>-7879.7028999999166</v>
          </cell>
          <cell r="CB217">
            <v>-3558.5710999998264</v>
          </cell>
          <cell r="CC217">
            <v>-8231.7359999995679</v>
          </cell>
          <cell r="CD217">
            <v>-8820.2024999987334</v>
          </cell>
          <cell r="CE217">
            <v>-46555.353199988604</v>
          </cell>
          <cell r="CF217">
            <v>-809.59549999982119</v>
          </cell>
          <cell r="CG217">
            <v>-8647.3875000001863</v>
          </cell>
          <cell r="CH217">
            <v>-3650.3425000002608</v>
          </cell>
          <cell r="CI217">
            <v>-2361.9812000002712</v>
          </cell>
          <cell r="CJ217">
            <v>-198.79499999992549</v>
          </cell>
          <cell r="CK217">
            <v>-462.76949999993667</v>
          </cell>
          <cell r="CL217">
            <v>-10165.783999999985</v>
          </cell>
          <cell r="CM217">
            <v>-11363.050499999896</v>
          </cell>
          <cell r="CN217">
            <v>-5599.1740000005811</v>
          </cell>
          <cell r="CO217">
            <v>20700.668999999762</v>
          </cell>
          <cell r="CP217">
            <v>-17713.366499999538</v>
          </cell>
          <cell r="CQ217">
            <v>-6283.7760000005364</v>
          </cell>
          <cell r="CR217">
            <v>-79052.887300014496</v>
          </cell>
          <cell r="CS217">
            <v>-9938.7190000005066</v>
          </cell>
          <cell r="CT217">
            <v>-8320.5984999993816</v>
          </cell>
          <cell r="CU217">
            <v>-6655.8139999993145</v>
          </cell>
          <cell r="CV217">
            <v>-318.85479999985546</v>
          </cell>
          <cell r="CW217">
            <v>-1292.0890000001527</v>
          </cell>
          <cell r="CX217">
            <v>-1056.3264999999665</v>
          </cell>
          <cell r="CY217">
            <v>-8785.019499999471</v>
          </cell>
          <cell r="CZ217">
            <v>-4901.8034999994561</v>
          </cell>
          <cell r="DA217">
            <v>-10410.908999999985</v>
          </cell>
          <cell r="DB217">
            <v>-3052.5090000000782</v>
          </cell>
          <cell r="DC217">
            <v>-12153.617000000551</v>
          </cell>
          <cell r="DD217">
            <v>-12166.627499999478</v>
          </cell>
          <cell r="DE217">
            <v>-74492.050800010562</v>
          </cell>
          <cell r="DF217">
            <v>-8430.2434999998659</v>
          </cell>
          <cell r="DG217">
            <v>-286.03899999987334</v>
          </cell>
          <cell r="DH217">
            <v>-5770.0360000003129</v>
          </cell>
          <cell r="DI217">
            <v>-3173.0809000004083</v>
          </cell>
          <cell r="DJ217">
            <v>-2248.7598000001162</v>
          </cell>
          <cell r="DK217">
            <v>-2145.6215999992564</v>
          </cell>
          <cell r="DL217">
            <v>-9608.9155000001192</v>
          </cell>
          <cell r="DM217">
            <v>-10698.651000000536</v>
          </cell>
          <cell r="DN217">
            <v>-8373.2409999994561</v>
          </cell>
          <cell r="DO217">
            <v>-3484.0800000000745</v>
          </cell>
          <cell r="DP217">
            <v>-4969.7044999999925</v>
          </cell>
          <cell r="DQ217">
            <v>-15303.677999999374</v>
          </cell>
          <cell r="DR217">
            <v>-78050.88750000298</v>
          </cell>
          <cell r="DS217">
            <v>-12676.322500001639</v>
          </cell>
          <cell r="DT217">
            <v>-8012.0889999996871</v>
          </cell>
          <cell r="DU217">
            <v>-6075.6615000003949</v>
          </cell>
          <cell r="DV217">
            <v>-2867.8174999998882</v>
          </cell>
          <cell r="DW217">
            <v>3347.2089999997988</v>
          </cell>
          <cell r="DX217">
            <v>-6551.5</v>
          </cell>
          <cell r="DY217">
            <v>-5926.8684999998659</v>
          </cell>
          <cell r="DZ217">
            <v>-5665.92149999924</v>
          </cell>
          <cell r="EA217">
            <v>-1648.1009999997914</v>
          </cell>
          <cell r="EB217">
            <v>-4050.0059999995865</v>
          </cell>
          <cell r="EC217">
            <v>-16670.955499999225</v>
          </cell>
          <cell r="ED217">
            <v>-11252.853500001132</v>
          </cell>
          <cell r="EE217">
            <v>0</v>
          </cell>
        </row>
        <row r="218">
          <cell r="A218">
            <v>0</v>
          </cell>
          <cell r="F218">
            <v>-81.402125268243253</v>
          </cell>
          <cell r="G218">
            <v>-209.0786547283642</v>
          </cell>
          <cell r="H218">
            <v>-521.1635240605101</v>
          </cell>
          <cell r="I218">
            <v>0</v>
          </cell>
          <cell r="J218">
            <v>-2669.1371086994186</v>
          </cell>
          <cell r="K218">
            <v>-5541.1422082195058</v>
          </cell>
          <cell r="L218">
            <v>-3941.3320471225306</v>
          </cell>
          <cell r="M218">
            <v>-334.45469933841377</v>
          </cell>
          <cell r="N218">
            <v>-1705.4393311329186</v>
          </cell>
          <cell r="O218">
            <v>-423.57860245648772</v>
          </cell>
          <cell r="P218">
            <v>2.8205932602286339</v>
          </cell>
          <cell r="Q218">
            <v>-20172.126208368689</v>
          </cell>
          <cell r="R218">
            <v>-164670.93884775043</v>
          </cell>
          <cell r="S218">
            <v>-3895.1188591690734</v>
          </cell>
          <cell r="T218">
            <v>-118810.61364969797</v>
          </cell>
          <cell r="U218">
            <v>-14709.509030452929</v>
          </cell>
          <cell r="V218">
            <v>-2105.5040724929422</v>
          </cell>
          <cell r="W218">
            <v>-1977.2412349330261</v>
          </cell>
          <cell r="X218">
            <v>-928.6542197316885</v>
          </cell>
          <cell r="Y218">
            <v>-6188.7913799034432</v>
          </cell>
          <cell r="Z218">
            <v>-2755.7323633534834</v>
          </cell>
          <cell r="AA218">
            <v>-3682.6358535112813</v>
          </cell>
          <cell r="AB218">
            <v>-2567.0455139745027</v>
          </cell>
          <cell r="AC218">
            <v>-1924.9603917235509</v>
          </cell>
          <cell r="AD218">
            <v>-5125.132278800942</v>
          </cell>
          <cell r="AE218">
            <v>-31245.008795574307</v>
          </cell>
          <cell r="AF218">
            <v>49789.740134935826</v>
          </cell>
          <cell r="AG218">
            <v>-6927.1615614183247</v>
          </cell>
          <cell r="AH218">
            <v>-9770.6204030653462</v>
          </cell>
          <cell r="AI218">
            <v>-4639.2390070119873</v>
          </cell>
          <cell r="AJ218">
            <v>-4772.4380287723616</v>
          </cell>
          <cell r="AK218">
            <v>-6969.2423351164907</v>
          </cell>
          <cell r="AL218">
            <v>-4954.6721315933391</v>
          </cell>
          <cell r="AM218">
            <v>-5334.5505747711286</v>
          </cell>
          <cell r="AN218">
            <v>-3721.540767817758</v>
          </cell>
          <cell r="AO218">
            <v>-3795.221512443386</v>
          </cell>
          <cell r="AP218">
            <v>-24989.082283149473</v>
          </cell>
          <cell r="AQ218">
            <v>-5160.9803253440186</v>
          </cell>
          <cell r="AR218">
            <v>-46979.570799313486</v>
          </cell>
          <cell r="AS218">
            <v>-5181.8994067460299</v>
          </cell>
          <cell r="AT218">
            <v>-2717.6174331223592</v>
          </cell>
          <cell r="AU218">
            <v>-3514.4742183182389</v>
          </cell>
          <cell r="AV218">
            <v>-3654.9347522631288</v>
          </cell>
          <cell r="AW218">
            <v>-5498.6492372974753</v>
          </cell>
          <cell r="AX218">
            <v>-4085.5911651207134</v>
          </cell>
          <cell r="AY218">
            <v>-4879.4547562990338</v>
          </cell>
          <cell r="AZ218">
            <v>-3598.9134334027767</v>
          </cell>
          <cell r="BA218">
            <v>-1984.0079463329166</v>
          </cell>
          <cell r="BB218">
            <v>-3837.4824899593368</v>
          </cell>
          <cell r="BC218">
            <v>-4828.9665786521509</v>
          </cell>
          <cell r="BD218">
            <v>-3197.5793818207458</v>
          </cell>
          <cell r="BE218">
            <v>-53870.863123483956</v>
          </cell>
          <cell r="BF218">
            <v>-4600.0268965810537</v>
          </cell>
          <cell r="BG218">
            <v>-7433.3997378153726</v>
          </cell>
          <cell r="BH218">
            <v>-5526.6427184324712</v>
          </cell>
          <cell r="BI218">
            <v>-3908.0068155899644</v>
          </cell>
          <cell r="BJ218">
            <v>-4152.0852111801505</v>
          </cell>
          <cell r="BK218">
            <v>-3631.8438243456185</v>
          </cell>
          <cell r="BL218">
            <v>-4235.4974913746119</v>
          </cell>
          <cell r="BM218">
            <v>-3415.9297162322327</v>
          </cell>
          <cell r="BN218">
            <v>-2538.6219230731949</v>
          </cell>
          <cell r="BO218">
            <v>-2909.9989511016756</v>
          </cell>
          <cell r="BP218">
            <v>-6449.2653520000167</v>
          </cell>
          <cell r="BQ218">
            <v>-5069.5444857571274</v>
          </cell>
          <cell r="BR218">
            <v>66427.532686248422</v>
          </cell>
          <cell r="BS218">
            <v>-5106.5536719048396</v>
          </cell>
          <cell r="BT218">
            <v>-6840.9758639931679</v>
          </cell>
          <cell r="BU218">
            <v>117044.79185262788</v>
          </cell>
          <cell r="BV218">
            <v>-2979.7666897475719</v>
          </cell>
          <cell r="BW218">
            <v>-6384.2580420309678</v>
          </cell>
          <cell r="BX218">
            <v>-6670.1353693297133</v>
          </cell>
          <cell r="BY218">
            <v>-3978.1836780011654</v>
          </cell>
          <cell r="BZ218">
            <v>-3942.7777613801882</v>
          </cell>
          <cell r="CA218">
            <v>-10288.454590000212</v>
          </cell>
          <cell r="CB218">
            <v>-4775.3004999998957</v>
          </cell>
          <cell r="CC218">
            <v>-4907.7324999999255</v>
          </cell>
          <cell r="CD218">
            <v>5256.8794999998063</v>
          </cell>
          <cell r="CE218">
            <v>-73008.735239982605</v>
          </cell>
          <cell r="CF218">
            <v>-25057.410500000231</v>
          </cell>
          <cell r="CG218">
            <v>-6667.1529999999329</v>
          </cell>
          <cell r="CH218">
            <v>-4209.6064999997616</v>
          </cell>
          <cell r="CI218">
            <v>-4410.9960000002757</v>
          </cell>
          <cell r="CJ218">
            <v>-364.14900000020862</v>
          </cell>
          <cell r="CK218">
            <v>-845.02799999993294</v>
          </cell>
          <cell r="CL218">
            <v>-8094.3695000000298</v>
          </cell>
          <cell r="CM218">
            <v>-5537.9350000005215</v>
          </cell>
          <cell r="CN218">
            <v>-12203.627740000375</v>
          </cell>
          <cell r="CO218">
            <v>9043.1040000002831</v>
          </cell>
          <cell r="CP218">
            <v>1867.4890000000596</v>
          </cell>
          <cell r="CQ218">
            <v>-16529.053000000305</v>
          </cell>
          <cell r="CR218">
            <v>-254068.84505999088</v>
          </cell>
          <cell r="CS218">
            <v>-4913.281499998644</v>
          </cell>
          <cell r="CT218">
            <v>-16837.565999999642</v>
          </cell>
          <cell r="CU218">
            <v>-3211.3875000001863</v>
          </cell>
          <cell r="CV218">
            <v>-87644.132500000298</v>
          </cell>
          <cell r="CW218">
            <v>-1875.7105000000447</v>
          </cell>
          <cell r="CX218">
            <v>-1435.4040000000969</v>
          </cell>
          <cell r="CY218">
            <v>-4551.9499599998817</v>
          </cell>
          <cell r="CZ218">
            <v>-108414.90199999977</v>
          </cell>
          <cell r="DA218">
            <v>-5396.4291000002995</v>
          </cell>
          <cell r="DB218">
            <v>-5969.652499999851</v>
          </cell>
          <cell r="DC218">
            <v>-6199.8155000004917</v>
          </cell>
          <cell r="DD218">
            <v>-7618.6140000000596</v>
          </cell>
          <cell r="DE218">
            <v>-171635.1263500154</v>
          </cell>
          <cell r="DF218">
            <v>-6181.2180000003427</v>
          </cell>
          <cell r="DG218">
            <v>-7369.1945000002161</v>
          </cell>
          <cell r="DH218">
            <v>-5065.3574999999255</v>
          </cell>
          <cell r="DI218">
            <v>-3772.0665000006557</v>
          </cell>
          <cell r="DJ218">
            <v>-1479.4825000008568</v>
          </cell>
          <cell r="DK218">
            <v>-1721.542500000447</v>
          </cell>
          <cell r="DL218">
            <v>-7956.3260000003502</v>
          </cell>
          <cell r="DM218">
            <v>-17199.169999999925</v>
          </cell>
          <cell r="DN218">
            <v>-4878.5588500006124</v>
          </cell>
          <cell r="DO218">
            <v>-102318.80350000039</v>
          </cell>
          <cell r="DP218">
            <v>-6384.5839999997988</v>
          </cell>
          <cell r="DQ218">
            <v>-7308.8225000007078</v>
          </cell>
          <cell r="DR218">
            <v>-345567.45319999754</v>
          </cell>
          <cell r="DS218">
            <v>-5233.6744999997318</v>
          </cell>
          <cell r="DT218">
            <v>-7234.3719999995083</v>
          </cell>
          <cell r="DU218">
            <v>-3761.9599999999627</v>
          </cell>
          <cell r="DV218">
            <v>-3122.1610000003129</v>
          </cell>
          <cell r="DW218">
            <v>-278391.99849999975</v>
          </cell>
          <cell r="DX218">
            <v>-3983.499499999918</v>
          </cell>
          <cell r="DY218">
            <v>-4696.1450000004843</v>
          </cell>
          <cell r="DZ218">
            <v>-17765.672000000253</v>
          </cell>
          <cell r="EA218">
            <v>-5278.9882000004873</v>
          </cell>
          <cell r="EB218">
            <v>-4957.5484999995679</v>
          </cell>
          <cell r="EC218">
            <v>-6258.5045000007376</v>
          </cell>
          <cell r="ED218">
            <v>-4882.9295000005513</v>
          </cell>
          <cell r="EE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</row>
        <row r="220">
          <cell r="A220">
            <v>0</v>
          </cell>
          <cell r="F220">
            <v>-7427.5072000008076</v>
          </cell>
          <cell r="G220">
            <v>-631.11129999952391</v>
          </cell>
          <cell r="H220">
            <v>-511.1573999999091</v>
          </cell>
          <cell r="I220">
            <v>0</v>
          </cell>
          <cell r="J220">
            <v>-4284.2984999995679</v>
          </cell>
          <cell r="K220">
            <v>-9154.7710000015795</v>
          </cell>
          <cell r="L220">
            <v>-5049.9253900013864</v>
          </cell>
          <cell r="M220">
            <v>-960.90971000120044</v>
          </cell>
          <cell r="N220">
            <v>-1605.9279999956489</v>
          </cell>
          <cell r="O220">
            <v>1359.0798699967563</v>
          </cell>
          <cell r="P220">
            <v>-235.11379000172019</v>
          </cell>
          <cell r="Q220">
            <v>-22025.239600002766</v>
          </cell>
          <cell r="R220">
            <v>-245465.98866999149</v>
          </cell>
          <cell r="S220">
            <v>-23097.526850000024</v>
          </cell>
          <cell r="T220">
            <v>-114637.5970299989</v>
          </cell>
          <cell r="U220">
            <v>-23341.058639999479</v>
          </cell>
          <cell r="V220">
            <v>-5981.3305400013924</v>
          </cell>
          <cell r="W220">
            <v>-6382.2510299999267</v>
          </cell>
          <cell r="X220">
            <v>-4674.934140002355</v>
          </cell>
          <cell r="Y220">
            <v>-9042.9330700002611</v>
          </cell>
          <cell r="Z220">
            <v>-6689.6159399971366</v>
          </cell>
          <cell r="AA220">
            <v>-8896.3815700039268</v>
          </cell>
          <cell r="AB220">
            <v>-8468.7921599969268</v>
          </cell>
          <cell r="AC220">
            <v>-2385.0911900028586</v>
          </cell>
          <cell r="AD220">
            <v>-31868.476510003209</v>
          </cell>
          <cell r="AE220">
            <v>-209761.51027998328</v>
          </cell>
          <cell r="AF220">
            <v>9168.4489200003445</v>
          </cell>
          <cell r="AG220">
            <v>-32584.828850001097</v>
          </cell>
          <cell r="AH220">
            <v>-27711.192209996283</v>
          </cell>
          <cell r="AI220">
            <v>-12590.125100001693</v>
          </cell>
          <cell r="AJ220">
            <v>-14003.949979998171</v>
          </cell>
          <cell r="AK220">
            <v>-18620.940579995513</v>
          </cell>
          <cell r="AL220">
            <v>-15119.707919999957</v>
          </cell>
          <cell r="AM220">
            <v>-14690.127020001411</v>
          </cell>
          <cell r="AN220">
            <v>-13877.226849999279</v>
          </cell>
          <cell r="AO220">
            <v>-16307.392230000347</v>
          </cell>
          <cell r="AP220">
            <v>-36110.628349997103</v>
          </cell>
          <cell r="AQ220">
            <v>-17313.840110000223</v>
          </cell>
          <cell r="AR220">
            <v>-160936.15004000068</v>
          </cell>
          <cell r="AS220">
            <v>-18797.654029998928</v>
          </cell>
          <cell r="AT220">
            <v>-19196.241749998182</v>
          </cell>
          <cell r="AU220">
            <v>-18018.069749999791</v>
          </cell>
          <cell r="AV220">
            <v>-11092.908529996872</v>
          </cell>
          <cell r="AW220">
            <v>-10799.758989997208</v>
          </cell>
          <cell r="AX220">
            <v>-11933.318530000746</v>
          </cell>
          <cell r="AY220">
            <v>-16638.157120004296</v>
          </cell>
          <cell r="AZ220">
            <v>-15264.44606000185</v>
          </cell>
          <cell r="BA220">
            <v>-9528.6251100003719</v>
          </cell>
          <cell r="BB220">
            <v>-12422.465239997953</v>
          </cell>
          <cell r="BC220">
            <v>-13462.29993000254</v>
          </cell>
          <cell r="BD220">
            <v>-3782.2050000000745</v>
          </cell>
          <cell r="BE220">
            <v>-183261.88586002588</v>
          </cell>
          <cell r="BF220">
            <v>-20652.809829995036</v>
          </cell>
          <cell r="BG220">
            <v>-23819.361920002848</v>
          </cell>
          <cell r="BH220">
            <v>-16852.129969999194</v>
          </cell>
          <cell r="BI220">
            <v>-9184.7990799993277</v>
          </cell>
          <cell r="BJ220">
            <v>-6984.3868000023067</v>
          </cell>
          <cell r="BK220">
            <v>-12069.407990001142</v>
          </cell>
          <cell r="BL220">
            <v>-17882.951580002904</v>
          </cell>
          <cell r="BM220">
            <v>-17801.41242999956</v>
          </cell>
          <cell r="BN220">
            <v>-9164.1817099973559</v>
          </cell>
          <cell r="BO220">
            <v>-8007.3443700000644</v>
          </cell>
          <cell r="BP220">
            <v>-25026.802839998156</v>
          </cell>
          <cell r="BQ220">
            <v>-15816.29733999446</v>
          </cell>
          <cell r="BR220">
            <v>-312662.55087995529</v>
          </cell>
          <cell r="BS220">
            <v>-22139.826940000057</v>
          </cell>
          <cell r="BT220">
            <v>-24940.355280000716</v>
          </cell>
          <cell r="BU220">
            <v>-34436.085289999843</v>
          </cell>
          <cell r="BV220">
            <v>-10367.115669999272</v>
          </cell>
          <cell r="BW220">
            <v>-19141.961050000042</v>
          </cell>
          <cell r="BX220">
            <v>-15106.902479998767</v>
          </cell>
          <cell r="BY220">
            <v>-19424.604309998453</v>
          </cell>
          <cell r="BZ220">
            <v>-18945.428920000792</v>
          </cell>
          <cell r="CA220">
            <v>-22387.082189999521</v>
          </cell>
          <cell r="CB220">
            <v>-98965.42689999938</v>
          </cell>
          <cell r="CC220">
            <v>-21406.025500003248</v>
          </cell>
          <cell r="CD220">
            <v>-5401.7363499999046</v>
          </cell>
          <cell r="CE220">
            <v>-587494.14124000072</v>
          </cell>
          <cell r="CF220">
            <v>-31409.759100005031</v>
          </cell>
          <cell r="CG220">
            <v>-23584.167399998754</v>
          </cell>
          <cell r="CH220">
            <v>-11810.55910000205</v>
          </cell>
          <cell r="CI220">
            <v>-12547.975420001894</v>
          </cell>
          <cell r="CJ220">
            <v>812.80960999988019</v>
          </cell>
          <cell r="CK220">
            <v>-1525.1831999979913</v>
          </cell>
          <cell r="CL220">
            <v>-31528.917699996382</v>
          </cell>
          <cell r="CM220">
            <v>-29569.628320004791</v>
          </cell>
          <cell r="CN220">
            <v>-23736.34933000803</v>
          </cell>
          <cell r="CO220">
            <v>-324282.79834000021</v>
          </cell>
          <cell r="CP220">
            <v>-73223.142340000719</v>
          </cell>
          <cell r="CQ220">
            <v>-25088.470599997789</v>
          </cell>
          <cell r="CR220">
            <v>-399835.79391998053</v>
          </cell>
          <cell r="CS220">
            <v>-20561.834699995816</v>
          </cell>
          <cell r="CT220">
            <v>-30373.474019996822</v>
          </cell>
          <cell r="CU220">
            <v>-14164.270799998194</v>
          </cell>
          <cell r="CV220">
            <v>-83245.80373999849</v>
          </cell>
          <cell r="CW220">
            <v>-3820.9394100010395</v>
          </cell>
          <cell r="CX220">
            <v>-2505.8019499983639</v>
          </cell>
          <cell r="CY220">
            <v>-33521.744549997151</v>
          </cell>
          <cell r="CZ220">
            <v>-120659.76534999534</v>
          </cell>
          <cell r="DA220">
            <v>-26479.393500000238</v>
          </cell>
          <cell r="DB220">
            <v>-20150.208999998868</v>
          </cell>
          <cell r="DC220">
            <v>-21870.538600005209</v>
          </cell>
          <cell r="DD220">
            <v>-22482.018299996853</v>
          </cell>
          <cell r="DE220">
            <v>-326891.62713998556</v>
          </cell>
          <cell r="DF220">
            <v>-16991.050100002438</v>
          </cell>
          <cell r="DG220">
            <v>-12429.724680002779</v>
          </cell>
          <cell r="DH220">
            <v>-16967.765060000122</v>
          </cell>
          <cell r="DI220">
            <v>-11562.230119995773</v>
          </cell>
          <cell r="DJ220">
            <v>-3744.7858000006527</v>
          </cell>
          <cell r="DK220">
            <v>-6177.9668000005186</v>
          </cell>
          <cell r="DL220">
            <v>-35779.916550002992</v>
          </cell>
          <cell r="DM220">
            <v>-37785.318799998611</v>
          </cell>
          <cell r="DN220">
            <v>-27787.219449996948</v>
          </cell>
          <cell r="DO220">
            <v>-106146.64373999834</v>
          </cell>
          <cell r="DP220">
            <v>-21175.997229997069</v>
          </cell>
          <cell r="DQ220">
            <v>-30343.008809998631</v>
          </cell>
          <cell r="DR220">
            <v>-583088.38482004404</v>
          </cell>
          <cell r="DS220">
            <v>-45746.798289999366</v>
          </cell>
          <cell r="DT220">
            <v>-36978.177599996328</v>
          </cell>
          <cell r="DU220">
            <v>-32033.225269999355</v>
          </cell>
          <cell r="DV220">
            <v>-9872.7174000032246</v>
          </cell>
          <cell r="DW220">
            <v>-272690.68927999958</v>
          </cell>
          <cell r="DX220">
            <v>-18883.172060001642</v>
          </cell>
          <cell r="DY220">
            <v>-22612.877469994128</v>
          </cell>
          <cell r="DZ220">
            <v>-36286.171799995005</v>
          </cell>
          <cell r="EA220">
            <v>-22065.556780003011</v>
          </cell>
          <cell r="EB220">
            <v>-16197.209599997848</v>
          </cell>
          <cell r="EC220">
            <v>-31309.47527000308</v>
          </cell>
          <cell r="ED220">
            <v>-38412.31400000304</v>
          </cell>
          <cell r="EE220">
            <v>0</v>
          </cell>
        </row>
        <row r="221">
          <cell r="A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</row>
        <row r="222">
          <cell r="A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</row>
        <row r="223">
          <cell r="A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</row>
        <row r="224">
          <cell r="A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</row>
        <row r="225">
          <cell r="A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</row>
        <row r="226">
          <cell r="A226" t="str">
            <v>Total Gas Fuel Burn Expense</v>
          </cell>
          <cell r="F226">
            <v>-7427.5072000008076</v>
          </cell>
          <cell r="G226">
            <v>-631.11129999905825</v>
          </cell>
          <cell r="H226">
            <v>-511.1573999999091</v>
          </cell>
          <cell r="I226">
            <v>0</v>
          </cell>
          <cell r="J226">
            <v>-4284.2984999995679</v>
          </cell>
          <cell r="K226">
            <v>-9154.7710000015795</v>
          </cell>
          <cell r="L226">
            <v>-5049.9253900013864</v>
          </cell>
          <cell r="M226">
            <v>-960.90971000120044</v>
          </cell>
          <cell r="N226">
            <v>-1605.9279999956489</v>
          </cell>
          <cell r="O226">
            <v>1359.0798699967563</v>
          </cell>
          <cell r="P226">
            <v>-235.11379000172019</v>
          </cell>
          <cell r="Q226">
            <v>-22025.239600002766</v>
          </cell>
          <cell r="R226">
            <v>-245465.98866999149</v>
          </cell>
          <cell r="S226">
            <v>-23097.526850000024</v>
          </cell>
          <cell r="T226">
            <v>-114637.5970299989</v>
          </cell>
          <cell r="U226">
            <v>-23341.058639999479</v>
          </cell>
          <cell r="V226">
            <v>-5981.3305400013924</v>
          </cell>
          <cell r="W226">
            <v>-6382.2510299999267</v>
          </cell>
          <cell r="X226">
            <v>-4674.934140002355</v>
          </cell>
          <cell r="Y226">
            <v>-9042.9330700002611</v>
          </cell>
          <cell r="Z226">
            <v>-6689.6159399971366</v>
          </cell>
          <cell r="AA226">
            <v>-8896.3815700039268</v>
          </cell>
          <cell r="AB226">
            <v>-8468.7921599969268</v>
          </cell>
          <cell r="AC226">
            <v>-2385.0911900028586</v>
          </cell>
          <cell r="AD226">
            <v>-31868.476510003209</v>
          </cell>
          <cell r="AE226">
            <v>-209761.51027995348</v>
          </cell>
          <cell r="AF226">
            <v>9168.4489200003445</v>
          </cell>
          <cell r="AG226">
            <v>-32584.828850001097</v>
          </cell>
          <cell r="AH226">
            <v>-27711.192209996283</v>
          </cell>
          <cell r="AI226">
            <v>-12590.125100001693</v>
          </cell>
          <cell r="AJ226">
            <v>-14003.949979998171</v>
          </cell>
          <cell r="AK226">
            <v>-18620.940579995513</v>
          </cell>
          <cell r="AL226">
            <v>-15119.707919999957</v>
          </cell>
          <cell r="AM226">
            <v>-14690.127020001411</v>
          </cell>
          <cell r="AN226">
            <v>-13877.226849999279</v>
          </cell>
          <cell r="AO226">
            <v>-16307.392230000347</v>
          </cell>
          <cell r="AP226">
            <v>-36110.628349997103</v>
          </cell>
          <cell r="AQ226">
            <v>-17313.840110000223</v>
          </cell>
          <cell r="AR226">
            <v>-160936.15004003048</v>
          </cell>
          <cell r="AS226">
            <v>-18797.654029998928</v>
          </cell>
          <cell r="AT226">
            <v>-19196.241749998182</v>
          </cell>
          <cell r="AU226">
            <v>-18018.069749999791</v>
          </cell>
          <cell r="AV226">
            <v>-11092.908529996872</v>
          </cell>
          <cell r="AW226">
            <v>-10799.758989997208</v>
          </cell>
          <cell r="AX226">
            <v>-11933.318530000746</v>
          </cell>
          <cell r="AY226">
            <v>-16638.157120004296</v>
          </cell>
          <cell r="AZ226">
            <v>-15264.44606000185</v>
          </cell>
          <cell r="BA226">
            <v>-9528.6251100003719</v>
          </cell>
          <cell r="BB226">
            <v>-12422.465239997953</v>
          </cell>
          <cell r="BC226">
            <v>-13462.29993000254</v>
          </cell>
          <cell r="BD226">
            <v>-3782.2050000000745</v>
          </cell>
          <cell r="BE226">
            <v>-183261.88586002588</v>
          </cell>
          <cell r="BF226">
            <v>-20652.809829995036</v>
          </cell>
          <cell r="BG226">
            <v>-23819.361920002848</v>
          </cell>
          <cell r="BH226">
            <v>-16852.129969999194</v>
          </cell>
          <cell r="BI226">
            <v>-9184.7990799993277</v>
          </cell>
          <cell r="BJ226">
            <v>-6984.3868000023067</v>
          </cell>
          <cell r="BK226">
            <v>-12069.407990001142</v>
          </cell>
          <cell r="BL226">
            <v>-17882.951580002904</v>
          </cell>
          <cell r="BM226">
            <v>-17801.41242999956</v>
          </cell>
          <cell r="BN226">
            <v>-9164.1817099973559</v>
          </cell>
          <cell r="BO226">
            <v>-8007.3443700000644</v>
          </cell>
          <cell r="BP226">
            <v>-25026.802839998156</v>
          </cell>
          <cell r="BQ226">
            <v>-15816.29733999446</v>
          </cell>
          <cell r="BR226">
            <v>-312662.55087995529</v>
          </cell>
          <cell r="BS226">
            <v>-22139.826940000057</v>
          </cell>
          <cell r="BT226">
            <v>-24940.355280000716</v>
          </cell>
          <cell r="BU226">
            <v>-34436.085289999843</v>
          </cell>
          <cell r="BV226">
            <v>-10367.115669999272</v>
          </cell>
          <cell r="BW226">
            <v>-19141.961050000042</v>
          </cell>
          <cell r="BX226">
            <v>-15106.902479998767</v>
          </cell>
          <cell r="BY226">
            <v>-19424.604309991002</v>
          </cell>
          <cell r="BZ226">
            <v>-18945.428920000792</v>
          </cell>
          <cell r="CA226">
            <v>-22387.082189999521</v>
          </cell>
          <cell r="CB226">
            <v>-98965.42689999938</v>
          </cell>
          <cell r="CC226">
            <v>-21406.025500003248</v>
          </cell>
          <cell r="CD226">
            <v>-5401.7363499999046</v>
          </cell>
          <cell r="CE226">
            <v>-587494.14124000072</v>
          </cell>
          <cell r="CF226">
            <v>-31409.759100005031</v>
          </cell>
          <cell r="CG226">
            <v>-23584.167399998754</v>
          </cell>
          <cell r="CH226">
            <v>-11810.55910000205</v>
          </cell>
          <cell r="CI226">
            <v>-12547.975420001894</v>
          </cell>
          <cell r="CJ226">
            <v>812.80960999988019</v>
          </cell>
          <cell r="CK226">
            <v>-1525.1831999979913</v>
          </cell>
          <cell r="CL226">
            <v>-31528.917700000107</v>
          </cell>
          <cell r="CM226">
            <v>-29569.628320001066</v>
          </cell>
          <cell r="CN226">
            <v>-23736.34933000803</v>
          </cell>
          <cell r="CO226">
            <v>-324282.79834000021</v>
          </cell>
          <cell r="CP226">
            <v>-73223.142340000719</v>
          </cell>
          <cell r="CQ226">
            <v>-25088.470599997789</v>
          </cell>
          <cell r="CR226">
            <v>-399835.79391998053</v>
          </cell>
          <cell r="CS226">
            <v>-20561.834699995816</v>
          </cell>
          <cell r="CT226">
            <v>-30373.474019996822</v>
          </cell>
          <cell r="CU226">
            <v>-14164.270799998194</v>
          </cell>
          <cell r="CV226">
            <v>-83245.80373999849</v>
          </cell>
          <cell r="CW226">
            <v>-3820.9394100010395</v>
          </cell>
          <cell r="CX226">
            <v>-2505.8019499983639</v>
          </cell>
          <cell r="CY226">
            <v>-33521.744549997151</v>
          </cell>
          <cell r="CZ226">
            <v>-120659.76534999162</v>
          </cell>
          <cell r="DA226">
            <v>-26479.393500000238</v>
          </cell>
          <cell r="DB226">
            <v>-20150.208999998868</v>
          </cell>
          <cell r="DC226">
            <v>-21870.538600005209</v>
          </cell>
          <cell r="DD226">
            <v>-22482.018299996853</v>
          </cell>
          <cell r="DE226">
            <v>-326891.62713998556</v>
          </cell>
          <cell r="DF226">
            <v>-16991.050100006163</v>
          </cell>
          <cell r="DG226">
            <v>-12429.724680002779</v>
          </cell>
          <cell r="DH226">
            <v>-16967.765060000122</v>
          </cell>
          <cell r="DI226">
            <v>-11562.230119995773</v>
          </cell>
          <cell r="DJ226">
            <v>-3744.7858000006527</v>
          </cell>
          <cell r="DK226">
            <v>-6177.9668000005186</v>
          </cell>
          <cell r="DL226">
            <v>-35779.916550002992</v>
          </cell>
          <cell r="DM226">
            <v>-37785.318800002337</v>
          </cell>
          <cell r="DN226">
            <v>-27787.219449996948</v>
          </cell>
          <cell r="DO226">
            <v>-106146.64373999834</v>
          </cell>
          <cell r="DP226">
            <v>-21175.997229997069</v>
          </cell>
          <cell r="DQ226">
            <v>-30343.008809998631</v>
          </cell>
          <cell r="DR226">
            <v>-583088.38482004404</v>
          </cell>
          <cell r="DS226">
            <v>-45746.798289999366</v>
          </cell>
          <cell r="DT226">
            <v>-36978.177599996328</v>
          </cell>
          <cell r="DU226">
            <v>-32033.22526999563</v>
          </cell>
          <cell r="DV226">
            <v>-9872.7174000032246</v>
          </cell>
          <cell r="DW226">
            <v>-272690.68927999958</v>
          </cell>
          <cell r="DX226">
            <v>-18883.172060001642</v>
          </cell>
          <cell r="DY226">
            <v>-22612.877469994128</v>
          </cell>
          <cell r="DZ226">
            <v>-36286.171799995005</v>
          </cell>
          <cell r="EA226">
            <v>-22065.556780003011</v>
          </cell>
          <cell r="EB226">
            <v>-16197.209599997848</v>
          </cell>
          <cell r="EC226">
            <v>-31309.47527000308</v>
          </cell>
          <cell r="ED226">
            <v>-38412.31400000304</v>
          </cell>
          <cell r="EE226">
            <v>0</v>
          </cell>
        </row>
        <row r="227">
          <cell r="A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</row>
        <row r="228">
          <cell r="A228" t="str">
            <v>Other Generation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-0.30990252830088139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-0.30990252911578864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</row>
        <row r="232">
          <cell r="A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</row>
        <row r="233">
          <cell r="A233" t="str">
            <v>Total Other Generation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-0.30990252830088139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-0.30990252911578864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</row>
        <row r="235">
          <cell r="A235" t="str">
            <v>IRP Resources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</row>
        <row r="236">
          <cell r="A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</row>
        <row r="237">
          <cell r="A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</row>
        <row r="238">
          <cell r="A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</row>
        <row r="239">
          <cell r="A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-116688.10000000009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-116688.10000000009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</row>
        <row r="240">
          <cell r="A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</row>
        <row r="241">
          <cell r="A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</row>
        <row r="242">
          <cell r="A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</row>
        <row r="243">
          <cell r="A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</row>
        <row r="244">
          <cell r="A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</row>
        <row r="245">
          <cell r="A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</row>
        <row r="246">
          <cell r="A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</row>
        <row r="247">
          <cell r="A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</row>
        <row r="248">
          <cell r="A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</row>
        <row r="249">
          <cell r="A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</row>
        <row r="250">
          <cell r="A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</row>
        <row r="251">
          <cell r="A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</row>
        <row r="252">
          <cell r="A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</row>
        <row r="253">
          <cell r="A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</row>
        <row r="254">
          <cell r="A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</row>
        <row r="255">
          <cell r="A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</row>
        <row r="256">
          <cell r="A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</row>
        <row r="257">
          <cell r="A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</row>
        <row r="259">
          <cell r="A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</row>
        <row r="260">
          <cell r="A260" t="str">
            <v>Total IRP Resources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-116688.10000000009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-116688.10000000009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</row>
        <row r="261">
          <cell r="A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</row>
        <row r="262">
          <cell r="A262" t="str">
            <v>Growth Station Resources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</row>
        <row r="263">
          <cell r="A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</row>
        <row r="264">
          <cell r="A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</row>
        <row r="265">
          <cell r="A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</row>
        <row r="266">
          <cell r="A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</row>
        <row r="267">
          <cell r="A267">
            <v>0</v>
          </cell>
          <cell r="F267">
            <v>0</v>
          </cell>
          <cell r="G267">
            <v>-570.69800000000032</v>
          </cell>
          <cell r="H267">
            <v>-227.38149999999996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-239.23030000000017</v>
          </cell>
          <cell r="P267">
            <v>0</v>
          </cell>
          <cell r="Q267">
            <v>0</v>
          </cell>
          <cell r="R267">
            <v>-572.47829999999703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-129.22679999999991</v>
          </cell>
          <cell r="X267">
            <v>-443.25149999999849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</row>
        <row r="268">
          <cell r="A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-527.19500000000698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-342.92099999998754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-342.92099999998754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-755.55240000000049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-755.55240000000049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</row>
        <row r="269">
          <cell r="A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-188.16049999999996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-895.45999999999913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-895.45999999999913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-174.18129999999974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-174.18129999999974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</row>
        <row r="270">
          <cell r="A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</row>
        <row r="271">
          <cell r="A271" t="str">
            <v>Total Growth Station Resources</v>
          </cell>
          <cell r="F271">
            <v>0</v>
          </cell>
          <cell r="G271">
            <v>-570.69800000000032</v>
          </cell>
          <cell r="H271">
            <v>-227.38149999999951</v>
          </cell>
          <cell r="I271">
            <v>0</v>
          </cell>
          <cell r="J271">
            <v>0</v>
          </cell>
          <cell r="K271">
            <v>-715.35550000000512</v>
          </cell>
          <cell r="L271">
            <v>0</v>
          </cell>
          <cell r="M271">
            <v>0</v>
          </cell>
          <cell r="N271">
            <v>0</v>
          </cell>
          <cell r="O271">
            <v>-239.2303000000029</v>
          </cell>
          <cell r="P271">
            <v>0</v>
          </cell>
          <cell r="Q271">
            <v>0</v>
          </cell>
          <cell r="R271">
            <v>-1810.859300000011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-129.226800000004</v>
          </cell>
          <cell r="X271">
            <v>-1681.6324999999779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-929.73369999999704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-929.73369999999704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A273" t="str">
            <v>Net Power Cost</v>
          </cell>
          <cell r="F273">
            <v>-171628.55296158791</v>
          </cell>
          <cell r="G273">
            <v>-163508.14498139918</v>
          </cell>
          <cell r="H273">
            <v>-161971.06248353422</v>
          </cell>
          <cell r="I273">
            <v>-128683.67408777773</v>
          </cell>
          <cell r="J273">
            <v>-123392.50606884062</v>
          </cell>
          <cell r="K273">
            <v>-120303.14108541608</v>
          </cell>
          <cell r="L273">
            <v>-156842.03535023332</v>
          </cell>
          <cell r="M273">
            <v>-158686.39803484082</v>
          </cell>
          <cell r="N273">
            <v>-132545.87424555421</v>
          </cell>
          <cell r="O273">
            <v>-137136.33180803061</v>
          </cell>
          <cell r="P273">
            <v>-136721.34973421693</v>
          </cell>
          <cell r="Q273">
            <v>-157507.98204652965</v>
          </cell>
          <cell r="R273">
            <v>-1589284.4292109013</v>
          </cell>
          <cell r="S273">
            <v>-156193.21748805046</v>
          </cell>
          <cell r="T273">
            <v>-104443.89978341758</v>
          </cell>
          <cell r="U273">
            <v>-132458.46352605522</v>
          </cell>
          <cell r="V273">
            <v>-113128.10266020894</v>
          </cell>
          <cell r="W273">
            <v>-108184.26468202472</v>
          </cell>
          <cell r="X273">
            <v>-115711.11128126085</v>
          </cell>
          <cell r="Y273">
            <v>-158088.11517855525</v>
          </cell>
          <cell r="Z273">
            <v>-151763.63931819797</v>
          </cell>
          <cell r="AA273">
            <v>-131273.60653582215</v>
          </cell>
          <cell r="AB273">
            <v>-138037.19003385305</v>
          </cell>
          <cell r="AC273">
            <v>-129160.20190474391</v>
          </cell>
          <cell r="AD273">
            <v>-150842.61681884527</v>
          </cell>
          <cell r="AE273">
            <v>-1465768.2132022381</v>
          </cell>
          <cell r="AF273">
            <v>-136506.95180869102</v>
          </cell>
          <cell r="AG273">
            <v>-121441.40253992379</v>
          </cell>
          <cell r="AH273">
            <v>-124627.52873684466</v>
          </cell>
          <cell r="AI273">
            <v>-107892.77442599833</v>
          </cell>
          <cell r="AJ273">
            <v>-101690.40137428045</v>
          </cell>
          <cell r="AK273">
            <v>-97338.84600353241</v>
          </cell>
          <cell r="AL273">
            <v>-127677.65253165364</v>
          </cell>
          <cell r="AM273">
            <v>-131012.83341276646</v>
          </cell>
          <cell r="AN273">
            <v>-123332.45594270527</v>
          </cell>
          <cell r="AO273">
            <v>-129082.74714376032</v>
          </cell>
          <cell r="AP273">
            <v>-118002.49266418815</v>
          </cell>
          <cell r="AQ273">
            <v>-147162.12661755085</v>
          </cell>
          <cell r="AR273">
            <v>-1550429.7177109718</v>
          </cell>
          <cell r="AS273">
            <v>-136434.27092692256</v>
          </cell>
          <cell r="AT273">
            <v>-119506.42469111085</v>
          </cell>
          <cell r="AU273">
            <v>-134915.79182980955</v>
          </cell>
          <cell r="AV273">
            <v>-109677.1341997087</v>
          </cell>
          <cell r="AW273">
            <v>-106496.94484904408</v>
          </cell>
          <cell r="AX273">
            <v>-101347.15238328278</v>
          </cell>
          <cell r="AY273">
            <v>-127921.02190068364</v>
          </cell>
          <cell r="AZ273">
            <v>-133793.31582587957</v>
          </cell>
          <cell r="BA273">
            <v>-134077.86220905185</v>
          </cell>
          <cell r="BB273">
            <v>-135383.19419819117</v>
          </cell>
          <cell r="BC273">
            <v>-136032.06089121103</v>
          </cell>
          <cell r="BD273">
            <v>-174844.54380658269</v>
          </cell>
          <cell r="BE273">
            <v>-1632140.5608768463</v>
          </cell>
          <cell r="BF273">
            <v>-156848.62102505565</v>
          </cell>
          <cell r="BG273">
            <v>-130694.12662696838</v>
          </cell>
          <cell r="BH273">
            <v>-138248.2278637588</v>
          </cell>
          <cell r="BI273">
            <v>-117934.66637310386</v>
          </cell>
          <cell r="BJ273">
            <v>-114356.4089974016</v>
          </cell>
          <cell r="BK273">
            <v>-108702.20662690699</v>
          </cell>
          <cell r="BL273">
            <v>-137294.4565128088</v>
          </cell>
          <cell r="BM273">
            <v>-143993.23095479608</v>
          </cell>
          <cell r="BN273">
            <v>-141483.18977420032</v>
          </cell>
          <cell r="BO273">
            <v>-145213.33879615366</v>
          </cell>
          <cell r="BP273">
            <v>-138909.1512439549</v>
          </cell>
          <cell r="BQ273">
            <v>-158462.93608182669</v>
          </cell>
          <cell r="BR273">
            <v>-1769224.0071229935</v>
          </cell>
          <cell r="BS273">
            <v>-150717.25951066613</v>
          </cell>
          <cell r="BT273">
            <v>-135663.16134047508</v>
          </cell>
          <cell r="BU273">
            <v>-152729.25398039818</v>
          </cell>
          <cell r="BV273">
            <v>-121525.82727132738</v>
          </cell>
          <cell r="BW273">
            <v>-129944.04200039804</v>
          </cell>
          <cell r="BX273">
            <v>-123967.90842558444</v>
          </cell>
          <cell r="BY273">
            <v>-150468.93048244715</v>
          </cell>
          <cell r="BZ273">
            <v>-155932.54683309793</v>
          </cell>
          <cell r="CA273">
            <v>-157933.17802144587</v>
          </cell>
          <cell r="CB273">
            <v>-160535.45244379342</v>
          </cell>
          <cell r="CC273">
            <v>-151743.64736047387</v>
          </cell>
          <cell r="CD273">
            <v>-178062.7994530201</v>
          </cell>
          <cell r="CE273">
            <v>-1878751.939437151</v>
          </cell>
          <cell r="CF273">
            <v>-170897.08127602935</v>
          </cell>
          <cell r="CG273">
            <v>-151722.24965634942</v>
          </cell>
          <cell r="CH273">
            <v>-161758.54659688473</v>
          </cell>
          <cell r="CI273">
            <v>-132941.64968411624</v>
          </cell>
          <cell r="CJ273">
            <v>-145747.02590702474</v>
          </cell>
          <cell r="CK273">
            <v>-143667.79220423102</v>
          </cell>
          <cell r="CL273">
            <v>-166576.50655135512</v>
          </cell>
          <cell r="CM273">
            <v>-173155.70747208595</v>
          </cell>
          <cell r="CN273">
            <v>-171257.63530039787</v>
          </cell>
          <cell r="CO273">
            <v>-102346.69978795946</v>
          </cell>
          <cell r="CP273">
            <v>-157689.89087721705</v>
          </cell>
          <cell r="CQ273">
            <v>-200991.15412342548</v>
          </cell>
          <cell r="CR273">
            <v>-2121706.5372900963</v>
          </cell>
          <cell r="CS273">
            <v>-195277.13829502463</v>
          </cell>
          <cell r="CT273">
            <v>-165099.88276463747</v>
          </cell>
          <cell r="CU273">
            <v>-170602.96285517514</v>
          </cell>
          <cell r="CV273">
            <v>-163369.95060904324</v>
          </cell>
          <cell r="CW273">
            <v>-153907.31089290977</v>
          </cell>
          <cell r="CX273">
            <v>-151979.13736101985</v>
          </cell>
          <cell r="CY273">
            <v>-176725.81861358881</v>
          </cell>
          <cell r="CZ273">
            <v>-199415.00979453325</v>
          </cell>
          <cell r="DA273">
            <v>-178190.71673023701</v>
          </cell>
          <cell r="DB273">
            <v>-184048.046126917</v>
          </cell>
          <cell r="DC273">
            <v>-179351.3136895746</v>
          </cell>
          <cell r="DD273">
            <v>-203739.2495572567</v>
          </cell>
          <cell r="DE273">
            <v>-2076816.3596451283</v>
          </cell>
          <cell r="DF273">
            <v>-203881.47448167205</v>
          </cell>
          <cell r="DG273">
            <v>-167066.27006748319</v>
          </cell>
          <cell r="DH273">
            <v>-175478.54373437166</v>
          </cell>
          <cell r="DI273">
            <v>-150596.31325960159</v>
          </cell>
          <cell r="DJ273">
            <v>-157701.90935371816</v>
          </cell>
          <cell r="DK273">
            <v>-155621.50354370475</v>
          </cell>
          <cell r="DL273">
            <v>-180285.38082846999</v>
          </cell>
          <cell r="DM273">
            <v>-172944.93078052998</v>
          </cell>
          <cell r="DN273">
            <v>-181320.53345170617</v>
          </cell>
          <cell r="DO273">
            <v>-169008.38372017443</v>
          </cell>
          <cell r="DP273">
            <v>-173545.21024882793</v>
          </cell>
          <cell r="DQ273">
            <v>-189365.90617483854</v>
          </cell>
          <cell r="DR273">
            <v>-2274309.3955168724</v>
          </cell>
          <cell r="DS273">
            <v>-194073.98206442595</v>
          </cell>
          <cell r="DT273">
            <v>-170053.18144239485</v>
          </cell>
          <cell r="DU273">
            <v>-186741.94626992941</v>
          </cell>
          <cell r="DV273">
            <v>-162165.26631596684</v>
          </cell>
          <cell r="DW273">
            <v>-229589.23372162879</v>
          </cell>
          <cell r="DX273">
            <v>-160629.9867747128</v>
          </cell>
          <cell r="DY273">
            <v>-191198.85574525595</v>
          </cell>
          <cell r="DZ273">
            <v>-196907.42711797357</v>
          </cell>
          <cell r="EA273">
            <v>-189340.84515669942</v>
          </cell>
          <cell r="EB273">
            <v>-199324.70440214872</v>
          </cell>
          <cell r="EC273">
            <v>-177894.15965810418</v>
          </cell>
          <cell r="ED273">
            <v>-216389.80684778094</v>
          </cell>
          <cell r="EE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Cost/Net System Load</v>
          </cell>
          <cell r="F275">
            <v>-3.2667841993248459E-2</v>
          </cell>
          <cell r="G275">
            <v>-3.4979825262855258E-2</v>
          </cell>
          <cell r="H275">
            <v>-3.404726421616644E-2</v>
          </cell>
          <cell r="I275">
            <v>-2.8790567702085212E-2</v>
          </cell>
          <cell r="J275">
            <v>-2.6432703583115114E-2</v>
          </cell>
          <cell r="K275">
            <v>-2.4675323575927166E-2</v>
          </cell>
          <cell r="L275">
            <v>-2.8167567290619644E-2</v>
          </cell>
          <cell r="M275">
            <v>-2.9656657197495662E-2</v>
          </cell>
          <cell r="N275">
            <v>-2.8117363045755184E-2</v>
          </cell>
          <cell r="O275">
            <v>-2.9714146153512644E-2</v>
          </cell>
          <cell r="P275">
            <v>-2.9074180988935439E-2</v>
          </cell>
          <cell r="Q275">
            <v>-3.0223410095111092E-2</v>
          </cell>
          <cell r="R275">
            <v>-2.6973144232734114E-2</v>
          </cell>
          <cell r="S275">
            <v>-2.9667183158473165E-2</v>
          </cell>
          <cell r="T275">
            <v>-2.2314243518412269E-2</v>
          </cell>
          <cell r="U275">
            <v>-2.7806320509434101E-2</v>
          </cell>
          <cell r="V275">
            <v>-2.529542657442363E-2</v>
          </cell>
          <cell r="W275">
            <v>-2.3172676790320423E-2</v>
          </cell>
          <cell r="X275">
            <v>-2.3722602459006481E-2</v>
          </cell>
          <cell r="Y275">
            <v>-2.8383688294010057E-2</v>
          </cell>
          <cell r="Z275">
            <v>-2.8350253168888173E-2</v>
          </cell>
          <cell r="AA275">
            <v>-2.7835484858222515E-2</v>
          </cell>
          <cell r="AB275">
            <v>-2.9884748133426342E-2</v>
          </cell>
          <cell r="AC275">
            <v>-2.7409792711313941E-2</v>
          </cell>
          <cell r="AD275">
            <v>-2.8878787875591172E-2</v>
          </cell>
          <cell r="AE275">
            <v>-2.4861942293242123E-2</v>
          </cell>
          <cell r="AF275">
            <v>-2.5985130521718247E-2</v>
          </cell>
          <cell r="AG275">
            <v>-2.538750943712742E-2</v>
          </cell>
          <cell r="AH275">
            <v>-2.6243944152614773E-2</v>
          </cell>
          <cell r="AI275">
            <v>-2.4204880434808729E-2</v>
          </cell>
          <cell r="AJ275">
            <v>-2.1839616495192615E-2</v>
          </cell>
          <cell r="AK275">
            <v>-1.9972515124536017E-2</v>
          </cell>
          <cell r="AL275">
            <v>-2.289918988416062E-2</v>
          </cell>
          <cell r="AM275">
            <v>-2.4473945230564453E-2</v>
          </cell>
          <cell r="AN275">
            <v>-2.6068186598450893E-2</v>
          </cell>
          <cell r="AO275">
            <v>-2.8014443089301011E-2</v>
          </cell>
          <cell r="AP275">
            <v>-2.5091859878187961E-2</v>
          </cell>
          <cell r="AQ275">
            <v>-2.823053941657605E-2</v>
          </cell>
          <cell r="AR275">
            <v>-2.634198882652683E-2</v>
          </cell>
          <cell r="AS275">
            <v>-2.5925986191182915E-2</v>
          </cell>
          <cell r="AT275">
            <v>-2.5570930404427372E-2</v>
          </cell>
          <cell r="AU275">
            <v>-2.8384269559449393E-2</v>
          </cell>
          <cell r="AV275">
            <v>-2.4574800700193578E-2</v>
          </cell>
          <cell r="AW275">
            <v>-2.2856528008457389E-2</v>
          </cell>
          <cell r="AX275">
            <v>-2.0805301097460926E-2</v>
          </cell>
          <cell r="AY275">
            <v>-2.2968053166923852E-2</v>
          </cell>
          <cell r="AZ275">
            <v>-2.5010256938305275E-2</v>
          </cell>
          <cell r="BA275">
            <v>-2.8468019684595447E-2</v>
          </cell>
          <cell r="BB275">
            <v>-2.9340462736495709E-2</v>
          </cell>
          <cell r="BC275">
            <v>-2.8880304066831286E-2</v>
          </cell>
          <cell r="BD275">
            <v>-3.3483945771038748E-2</v>
          </cell>
          <cell r="BE275">
            <v>-2.7629118358085236E-2</v>
          </cell>
          <cell r="BF275">
            <v>-2.969733431276822E-2</v>
          </cell>
          <cell r="BG275">
            <v>-2.7865592763511415E-2</v>
          </cell>
          <cell r="BH275">
            <v>-2.8981089371935553E-2</v>
          </cell>
          <cell r="BI275">
            <v>-2.632570984585314E-2</v>
          </cell>
          <cell r="BJ275">
            <v>-2.4469675922620837E-2</v>
          </cell>
          <cell r="BK275">
            <v>-2.2235557370962056E-2</v>
          </cell>
          <cell r="BL275">
            <v>-2.4559598783156389E-2</v>
          </cell>
          <cell r="BM275">
            <v>-2.6831081486740516E-2</v>
          </cell>
          <cell r="BN275">
            <v>-2.9930603039240111E-2</v>
          </cell>
          <cell r="BO275">
            <v>-3.1350787094552857E-2</v>
          </cell>
          <cell r="BP275">
            <v>-2.9368441760325936E-2</v>
          </cell>
          <cell r="BQ275">
            <v>-3.0220422431810334E-2</v>
          </cell>
          <cell r="BR275">
            <v>-2.9795395637012945E-2</v>
          </cell>
          <cell r="BS275">
            <v>-2.8419762713376429E-2</v>
          </cell>
          <cell r="BT275">
            <v>-2.8803665717109794E-2</v>
          </cell>
          <cell r="BU275">
            <v>-3.1877435496074469E-2</v>
          </cell>
          <cell r="BV275">
            <v>-2.7011826378622317E-2</v>
          </cell>
          <cell r="BW275">
            <v>-2.7703635416298056E-2</v>
          </cell>
          <cell r="BX275">
            <v>-2.5214540853049527E-2</v>
          </cell>
          <cell r="BY275">
            <v>-2.6747316489188933E-2</v>
          </cell>
          <cell r="BZ275">
            <v>-2.8897588193377288E-2</v>
          </cell>
          <cell r="CA275">
            <v>-3.3073203765301429E-2</v>
          </cell>
          <cell r="CB275">
            <v>-3.4517436768080501E-2</v>
          </cell>
          <cell r="CC275">
            <v>-3.1928639775962608E-2</v>
          </cell>
          <cell r="CD275">
            <v>-3.3797886888560669E-2</v>
          </cell>
          <cell r="CE275">
            <v>-3.1467916275708774E-2</v>
          </cell>
          <cell r="CF275">
            <v>-3.2083721484582384E-2</v>
          </cell>
          <cell r="CG275">
            <v>-3.1296684709506195E-2</v>
          </cell>
          <cell r="CH275">
            <v>-3.3592891882303633E-2</v>
          </cell>
          <cell r="CI275">
            <v>-2.9424631189428396E-2</v>
          </cell>
          <cell r="CJ275">
            <v>-3.0938821685897011E-2</v>
          </cell>
          <cell r="CK275">
            <v>-2.9130936684016007E-2</v>
          </cell>
          <cell r="CL275">
            <v>-2.957989965608121E-2</v>
          </cell>
          <cell r="CM275">
            <v>-3.1998028619238283E-2</v>
          </cell>
          <cell r="CN275">
            <v>-3.590906760834045E-2</v>
          </cell>
          <cell r="CO275">
            <v>-2.1913594824344074E-2</v>
          </cell>
          <cell r="CP275">
            <v>-3.3011818143936722E-2</v>
          </cell>
          <cell r="CQ275">
            <v>-3.7965449487462166E-2</v>
          </cell>
          <cell r="CR275">
            <v>-3.547774283111238E-2</v>
          </cell>
          <cell r="CS275">
            <v>-3.6516730222039939E-2</v>
          </cell>
          <cell r="CT275">
            <v>-3.4767557327430865E-2</v>
          </cell>
          <cell r="CU275">
            <v>-3.5304812957818399E-2</v>
          </cell>
          <cell r="CV275">
            <v>-3.6035774782536834E-2</v>
          </cell>
          <cell r="CW275">
            <v>-3.2553996068784841E-2</v>
          </cell>
          <cell r="CX275">
            <v>-3.071644500986892E-2</v>
          </cell>
          <cell r="CY275">
            <v>-3.1274950183458827E-2</v>
          </cell>
          <cell r="CZ275">
            <v>-3.6711644516614683E-2</v>
          </cell>
          <cell r="DA275">
            <v>-3.7246210441630012E-2</v>
          </cell>
          <cell r="DB275">
            <v>-3.9260596460572117E-2</v>
          </cell>
          <cell r="DC275">
            <v>-3.7384546089739956E-2</v>
          </cell>
          <cell r="DD275">
            <v>-3.8339438146966387E-2</v>
          </cell>
          <cell r="DE275">
            <v>-3.4988907581741557E-2</v>
          </cell>
          <cell r="DF275">
            <v>-3.8359976240030846E-2</v>
          </cell>
          <cell r="DG275">
            <v>-3.5566442340925875E-2</v>
          </cell>
          <cell r="DH275">
            <v>-3.665733524520931E-2</v>
          </cell>
          <cell r="DI275">
            <v>-3.365235767396868E-2</v>
          </cell>
          <cell r="DJ275">
            <v>-3.3715484322996758E-2</v>
          </cell>
          <cell r="DK275">
            <v>-3.1717295794262412E-2</v>
          </cell>
          <cell r="DL275">
            <v>-3.2158214560979559E-2</v>
          </cell>
          <cell r="DM275">
            <v>-3.2116739517746851E-2</v>
          </cell>
          <cell r="DN275">
            <v>-3.8030144791925125E-2</v>
          </cell>
          <cell r="DO275">
            <v>-3.6140618194728802E-2</v>
          </cell>
          <cell r="DP275">
            <v>-3.6308040873233693E-2</v>
          </cell>
          <cell r="DQ275">
            <v>-3.584402799806341E-2</v>
          </cell>
          <cell r="DR275">
            <v>-3.8279571668326184E-2</v>
          </cell>
          <cell r="DS275">
            <v>-3.6346171931345594E-2</v>
          </cell>
          <cell r="DT275">
            <v>-3.604839032188778E-2</v>
          </cell>
          <cell r="DU275">
            <v>-3.8861622718215472E-2</v>
          </cell>
          <cell r="DV275">
            <v>-3.6081217977500302E-2</v>
          </cell>
          <cell r="DW275">
            <v>-4.8910705184791681E-2</v>
          </cell>
          <cell r="DX275">
            <v>-3.2662667497238118E-2</v>
          </cell>
          <cell r="DY275">
            <v>-3.4192905423189757E-2</v>
          </cell>
          <cell r="DZ275">
            <v>-3.665796509201158E-2</v>
          </cell>
          <cell r="EA275">
            <v>-3.9956361039251931E-2</v>
          </cell>
          <cell r="EB275">
            <v>-4.2623611900499014E-2</v>
          </cell>
          <cell r="EC275">
            <v>-3.721654210098535E-2</v>
          </cell>
          <cell r="ED275">
            <v>-4.093467969887854E-2</v>
          </cell>
        </row>
        <row r="276">
          <cell r="F276">
            <v>23.068353892686545</v>
          </cell>
          <cell r="G276">
            <v>24.331569193660592</v>
          </cell>
          <cell r="H276">
            <v>21.770304097249223</v>
          </cell>
          <cell r="I276">
            <v>17.872732512191352</v>
          </cell>
          <cell r="J276">
            <v>16.585014256564598</v>
          </cell>
          <cell r="K276">
            <v>16.708769595196678</v>
          </cell>
          <cell r="L276">
            <v>21.080918729870071</v>
          </cell>
          <cell r="M276">
            <v>21.328816940166778</v>
          </cell>
          <cell r="N276">
            <v>18.409149200771417</v>
          </cell>
          <cell r="O276">
            <v>18.432302662369704</v>
          </cell>
          <cell r="P276">
            <v>18.989076351974575</v>
          </cell>
          <cell r="Q276">
            <v>21.170427694426028</v>
          </cell>
          <cell r="R276">
            <v>18.142516315192935</v>
          </cell>
          <cell r="S276">
            <v>20.99371202796377</v>
          </cell>
          <cell r="T276">
            <v>15.542246991579997</v>
          </cell>
          <cell r="U276">
            <v>17.803556925545056</v>
          </cell>
          <cell r="V276">
            <v>15.712236480584576</v>
          </cell>
          <cell r="W276">
            <v>14.540895790594719</v>
          </cell>
          <cell r="X276">
            <v>16.070987677952896</v>
          </cell>
          <cell r="Y276">
            <v>21.248402577762803</v>
          </cell>
          <cell r="Z276">
            <v>20.398338618037361</v>
          </cell>
          <cell r="AA276">
            <v>18.232445352197523</v>
          </cell>
          <cell r="AB276">
            <v>18.553385757238313</v>
          </cell>
          <cell r="AC276">
            <v>17.938916931214433</v>
          </cell>
          <cell r="AD276">
            <v>20.274545271350171</v>
          </cell>
          <cell r="AE276">
            <v>16.686796598386135</v>
          </cell>
          <cell r="AF276">
            <v>18.347708576436965</v>
          </cell>
          <cell r="AG276">
            <v>17.448477376425831</v>
          </cell>
          <cell r="AH276">
            <v>16.75101192699525</v>
          </cell>
          <cell r="AI276">
            <v>14.985107559166435</v>
          </cell>
          <cell r="AJ276">
            <v>13.668064700844146</v>
          </cell>
          <cell r="AK276">
            <v>13.519284167157279</v>
          </cell>
          <cell r="AL276">
            <v>17.160974802641618</v>
          </cell>
          <cell r="AM276">
            <v>17.609251802791192</v>
          </cell>
          <cell r="AN276">
            <v>17.129507769820176</v>
          </cell>
          <cell r="AO276">
            <v>17.349831605344129</v>
          </cell>
          <cell r="AP276">
            <v>16.389235092248352</v>
          </cell>
          <cell r="AQ276">
            <v>19.779855728165437</v>
          </cell>
          <cell r="AR276">
            <v>17.698969380262234</v>
          </cell>
          <cell r="AS276">
            <v>18.337939640715398</v>
          </cell>
          <cell r="AT276">
            <v>17.783694150462924</v>
          </cell>
          <cell r="AU276">
            <v>18.133842987877628</v>
          </cell>
          <cell r="AV276">
            <v>15.232935305515097</v>
          </cell>
          <cell r="AW276">
            <v>14.314105490462914</v>
          </cell>
          <cell r="AX276">
            <v>14.075993386567053</v>
          </cell>
          <cell r="AY276">
            <v>17.193685739339198</v>
          </cell>
          <cell r="AZ276">
            <v>17.982972557241879</v>
          </cell>
          <cell r="BA276">
            <v>18.621925306812756</v>
          </cell>
          <cell r="BB276">
            <v>18.196665886853651</v>
          </cell>
          <cell r="BC276">
            <v>18.893341790445977</v>
          </cell>
          <cell r="BD276">
            <v>23.500610726691221</v>
          </cell>
          <cell r="BE276">
            <v>18.631741562521075</v>
          </cell>
          <cell r="BF276">
            <v>21.081803901217157</v>
          </cell>
          <cell r="BG276">
            <v>19.448530748060772</v>
          </cell>
          <cell r="BH276">
            <v>18.581751056956829</v>
          </cell>
          <cell r="BI276">
            <v>16.379814774042202</v>
          </cell>
          <cell r="BJ276">
            <v>15.370485080295913</v>
          </cell>
          <cell r="BK276">
            <v>15.097528698181527</v>
          </cell>
          <cell r="BL276">
            <v>18.453555982904408</v>
          </cell>
          <cell r="BM276">
            <v>19.353928891773666</v>
          </cell>
          <cell r="BN276">
            <v>19.650443024194487</v>
          </cell>
          <cell r="BO276">
            <v>19.517921881203449</v>
          </cell>
          <cell r="BP276">
            <v>19.292937672771515</v>
          </cell>
          <cell r="BQ276">
            <v>21.298781731428317</v>
          </cell>
          <cell r="BR276">
            <v>20.19662108587892</v>
          </cell>
          <cell r="BS276">
            <v>20.25769617078846</v>
          </cell>
          <cell r="BT276">
            <v>20.187970437570698</v>
          </cell>
          <cell r="BU276">
            <v>20.528125534999756</v>
          </cell>
          <cell r="BV276">
            <v>16.878587121017691</v>
          </cell>
          <cell r="BW276">
            <v>17.465597043064253</v>
          </cell>
          <cell r="BX276">
            <v>17.217765059108949</v>
          </cell>
          <cell r="BY276">
            <v>20.224318613232143</v>
          </cell>
          <cell r="BZ276">
            <v>20.958675649609937</v>
          </cell>
          <cell r="CA276">
            <v>21.935163614089703</v>
          </cell>
          <cell r="CB276">
            <v>21.577345758574385</v>
          </cell>
          <cell r="CC276">
            <v>21.075506577843594</v>
          </cell>
          <cell r="CD276">
            <v>23.933171969491948</v>
          </cell>
          <cell r="CE276">
            <v>21.388341751333687</v>
          </cell>
          <cell r="CF276">
            <v>22.970037805917922</v>
          </cell>
          <cell r="CG276">
            <v>21.799173801199629</v>
          </cell>
          <cell r="CH276">
            <v>21.741740133989882</v>
          </cell>
          <cell r="CI276">
            <v>18.46411801168281</v>
          </cell>
          <cell r="CJ276">
            <v>19.58965401976139</v>
          </cell>
          <cell r="CK276">
            <v>19.953860028365419</v>
          </cell>
          <cell r="CL276">
            <v>22.389315396687518</v>
          </cell>
          <cell r="CM276">
            <v>23.273616595710479</v>
          </cell>
          <cell r="CN276">
            <v>23.785782680610815</v>
          </cell>
          <cell r="CO276">
            <v>13.756276853220356</v>
          </cell>
          <cell r="CP276">
            <v>21.901373732946812</v>
          </cell>
          <cell r="CQ276">
            <v>27.014940070352889</v>
          </cell>
          <cell r="CR276">
            <v>24.22039426130247</v>
          </cell>
          <cell r="CS276">
            <v>26.246927190191482</v>
          </cell>
          <cell r="CT276">
            <v>24.568434935213908</v>
          </cell>
          <cell r="CU276">
            <v>22.930505760104186</v>
          </cell>
          <cell r="CV276">
            <v>22.690270917922671</v>
          </cell>
          <cell r="CW276">
            <v>20.686466517864215</v>
          </cell>
          <cell r="CX276">
            <v>21.108213522363869</v>
          </cell>
          <cell r="CY276">
            <v>23.753470243761935</v>
          </cell>
          <cell r="CZ276">
            <v>26.803092714318986</v>
          </cell>
          <cell r="DA276">
            <v>24.748710656977362</v>
          </cell>
          <cell r="DB276">
            <v>24.737640608456587</v>
          </cell>
          <cell r="DC276">
            <v>24.909904679107584</v>
          </cell>
          <cell r="DD276">
            <v>27.384307736190415</v>
          </cell>
          <cell r="DE276">
            <v>23.707949311017448</v>
          </cell>
          <cell r="DF276">
            <v>27.403423989472049</v>
          </cell>
          <cell r="DG276">
            <v>24.861052093375474</v>
          </cell>
          <cell r="DH276">
            <v>23.58582577074888</v>
          </cell>
          <cell r="DI276">
            <v>20.916154619389111</v>
          </cell>
          <cell r="DJ276">
            <v>21.196493192704054</v>
          </cell>
          <cell r="DK276">
            <v>21.614097714403439</v>
          </cell>
          <cell r="DL276">
            <v>24.231906025331988</v>
          </cell>
          <cell r="DM276">
            <v>23.245286395232522</v>
          </cell>
          <cell r="DN276">
            <v>25.183407423848081</v>
          </cell>
          <cell r="DO276">
            <v>22.716180607550328</v>
          </cell>
          <cell r="DP276">
            <v>24.103501423448325</v>
          </cell>
          <cell r="DQ276">
            <v>25.452406743929913</v>
          </cell>
          <cell r="DR276">
            <v>25.962436021882105</v>
          </cell>
          <cell r="DS276">
            <v>26.085212643068004</v>
          </cell>
          <cell r="DT276">
            <v>25.30553295273733</v>
          </cell>
          <cell r="DU276">
            <v>25.099723961012018</v>
          </cell>
          <cell r="DV276">
            <v>22.522953654995394</v>
          </cell>
          <cell r="DW276">
            <v>30.858767973337201</v>
          </cell>
          <cell r="DX276">
            <v>22.309720385376778</v>
          </cell>
          <cell r="DY276">
            <v>25.698770933502143</v>
          </cell>
          <cell r="DZ276">
            <v>26.466052031985694</v>
          </cell>
          <cell r="EA276">
            <v>26.297339605097143</v>
          </cell>
          <cell r="EB276">
            <v>26.790954892761924</v>
          </cell>
          <cell r="EC276">
            <v>24.707522174736692</v>
          </cell>
          <cell r="ED276">
            <v>29.084651458035072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</row>
        <row r="278">
          <cell r="A278" t="str">
            <v>Adjustments to Load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</row>
        <row r="282">
          <cell r="A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</row>
        <row r="286">
          <cell r="A286" t="str">
            <v>Net System Load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</row>
        <row r="288">
          <cell r="A288" t="str">
            <v>Special Sales For Resale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</row>
        <row r="298">
          <cell r="A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</row>
        <row r="303">
          <cell r="C303" t="str">
            <v>Four Corners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</row>
        <row r="304">
          <cell r="C304" t="str">
            <v>Mid Columbia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</row>
        <row r="305">
          <cell r="C305" t="str">
            <v>Mona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</row>
        <row r="306">
          <cell r="C306" t="str">
            <v>Palo Verde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</row>
        <row r="307">
          <cell r="C307" t="str">
            <v>SP15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</row>
        <row r="308">
          <cell r="A308">
            <v>0</v>
          </cell>
          <cell r="C308" t="str">
            <v>STF Index Trades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</row>
        <row r="309">
          <cell r="A309">
            <v>0</v>
          </cell>
          <cell r="C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</row>
        <row r="313">
          <cell r="C313" t="str">
            <v>COB</v>
          </cell>
          <cell r="F313">
            <v>0</v>
          </cell>
          <cell r="G313">
            <v>82.5</v>
          </cell>
          <cell r="H313">
            <v>132.01999999998952</v>
          </cell>
          <cell r="I313">
            <v>75.218000000000757</v>
          </cell>
          <cell r="J313">
            <v>38.436000000001513</v>
          </cell>
          <cell r="K313">
            <v>42.982000000003609</v>
          </cell>
          <cell r="L313">
            <v>166.47000000000116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206.0329999999376</v>
          </cell>
          <cell r="S313">
            <v>0</v>
          </cell>
          <cell r="T313">
            <v>29.114999999990687</v>
          </cell>
          <cell r="U313">
            <v>0</v>
          </cell>
          <cell r="V313">
            <v>19.336000000010245</v>
          </cell>
          <cell r="W313">
            <v>77.307000000000698</v>
          </cell>
          <cell r="X313">
            <v>66.264999999999418</v>
          </cell>
          <cell r="Y313">
            <v>14.009999999994761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130.26300000015181</v>
          </cell>
          <cell r="AF313">
            <v>17.002000000000407</v>
          </cell>
          <cell r="AG313">
            <v>0</v>
          </cell>
          <cell r="AH313">
            <v>0</v>
          </cell>
          <cell r="AI313">
            <v>4.9400000000023283</v>
          </cell>
          <cell r="AJ313">
            <v>49.490000000005239</v>
          </cell>
          <cell r="AK313">
            <v>20</v>
          </cell>
          <cell r="AL313">
            <v>29.115999999994528</v>
          </cell>
          <cell r="AM313">
            <v>9.7149999999965075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70.202999999979511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36.202000000004773</v>
          </cell>
          <cell r="AX313">
            <v>24.280999999995402</v>
          </cell>
          <cell r="AY313">
            <v>9.7200000000011642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103.91499999992084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10</v>
          </cell>
          <cell r="BK313">
            <v>50</v>
          </cell>
          <cell r="BL313">
            <v>43.914999999993597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154.98300000000745</v>
          </cell>
          <cell r="BS313">
            <v>0</v>
          </cell>
          <cell r="BT313">
            <v>9.7099999999918509</v>
          </cell>
          <cell r="BU313">
            <v>0</v>
          </cell>
          <cell r="BV313">
            <v>68.64100000000326</v>
          </cell>
          <cell r="BW313">
            <v>30</v>
          </cell>
          <cell r="BX313">
            <v>81.039000000004307</v>
          </cell>
          <cell r="BY313">
            <v>35.880000000004657</v>
          </cell>
          <cell r="BZ313">
            <v>0</v>
          </cell>
          <cell r="CA313">
            <v>0</v>
          </cell>
          <cell r="CB313">
            <v>-80</v>
          </cell>
          <cell r="CC313">
            <v>9.713000000003376</v>
          </cell>
          <cell r="CD313">
            <v>0</v>
          </cell>
          <cell r="CE313">
            <v>268.12599999981467</v>
          </cell>
          <cell r="CF313">
            <v>0</v>
          </cell>
          <cell r="CG313">
            <v>0</v>
          </cell>
          <cell r="CH313">
            <v>0</v>
          </cell>
          <cell r="CI313">
            <v>17.630000000004657</v>
          </cell>
          <cell r="CJ313">
            <v>67.963999999999942</v>
          </cell>
          <cell r="CK313">
            <v>85.519999999996799</v>
          </cell>
          <cell r="CL313">
            <v>60.033999999999651</v>
          </cell>
          <cell r="CM313">
            <v>59.734000000011292</v>
          </cell>
          <cell r="CN313">
            <v>29.123999999996158</v>
          </cell>
          <cell r="CO313">
            <v>-72.49199999999837</v>
          </cell>
          <cell r="CP313">
            <v>2.3519999999989523</v>
          </cell>
          <cell r="CQ313">
            <v>18.259999999994761</v>
          </cell>
          <cell r="CR313">
            <v>173.32800000009593</v>
          </cell>
          <cell r="CS313">
            <v>0</v>
          </cell>
          <cell r="CT313">
            <v>19.419999999998254</v>
          </cell>
          <cell r="CU313">
            <v>0</v>
          </cell>
          <cell r="CV313">
            <v>0</v>
          </cell>
          <cell r="CW313">
            <v>32.25</v>
          </cell>
          <cell r="CX313">
            <v>38.832999999998719</v>
          </cell>
          <cell r="CY313">
            <v>58.55000000000291</v>
          </cell>
          <cell r="CZ313">
            <v>-6.0100000000093132</v>
          </cell>
          <cell r="DA313">
            <v>9.6999999999970896</v>
          </cell>
          <cell r="DB313">
            <v>10.870000000002619</v>
          </cell>
          <cell r="DC313">
            <v>0</v>
          </cell>
          <cell r="DD313">
            <v>9.7149999999965075</v>
          </cell>
          <cell r="DE313">
            <v>215.75600000016857</v>
          </cell>
          <cell r="DF313">
            <v>-10.319999999999709</v>
          </cell>
          <cell r="DG313">
            <v>120.63499999999476</v>
          </cell>
          <cell r="DH313">
            <v>0</v>
          </cell>
          <cell r="DI313">
            <v>0</v>
          </cell>
          <cell r="DJ313">
            <v>46.187999999994645</v>
          </cell>
          <cell r="DK313">
            <v>56.281000000002678</v>
          </cell>
          <cell r="DL313">
            <v>46.459999999991851</v>
          </cell>
          <cell r="DM313">
            <v>-35.410000000003492</v>
          </cell>
          <cell r="DN313">
            <v>9.7140000000072177</v>
          </cell>
          <cell r="DO313">
            <v>-138.92900000000373</v>
          </cell>
          <cell r="DP313">
            <v>23.226999999998952</v>
          </cell>
          <cell r="DQ313">
            <v>97.910000000003492</v>
          </cell>
          <cell r="DR313">
            <v>241.7029999998631</v>
          </cell>
          <cell r="DS313">
            <v>0</v>
          </cell>
          <cell r="DT313">
            <v>22.464000000007218</v>
          </cell>
          <cell r="DU313">
            <v>0</v>
          </cell>
          <cell r="DV313">
            <v>0</v>
          </cell>
          <cell r="DW313">
            <v>-35.737999999997555</v>
          </cell>
          <cell r="DX313">
            <v>63.380000000004657</v>
          </cell>
          <cell r="DY313">
            <v>76.570000000006985</v>
          </cell>
          <cell r="DZ313">
            <v>9.7100000000064028</v>
          </cell>
          <cell r="EA313">
            <v>20.065000000002328</v>
          </cell>
          <cell r="EB313">
            <v>26.996000000006461</v>
          </cell>
          <cell r="EC313">
            <v>9.7099999999991269</v>
          </cell>
          <cell r="ED313">
            <v>48.546000000002095</v>
          </cell>
          <cell r="EE313">
            <v>0</v>
          </cell>
        </row>
        <row r="314">
          <cell r="C314" t="str">
            <v>Four Corners</v>
          </cell>
          <cell r="F314">
            <v>559.97499999999127</v>
          </cell>
          <cell r="G314">
            <v>302.97400000000198</v>
          </cell>
          <cell r="H314">
            <v>387.7899999999936</v>
          </cell>
          <cell r="I314">
            <v>311.32499999999709</v>
          </cell>
          <cell r="J314">
            <v>155.39299999999639</v>
          </cell>
          <cell r="K314">
            <v>102.30000000000291</v>
          </cell>
          <cell r="L314">
            <v>-0.85000000000582077</v>
          </cell>
          <cell r="M314">
            <v>11.809999999997672</v>
          </cell>
          <cell r="N314">
            <v>94.589999999996508</v>
          </cell>
          <cell r="O314">
            <v>122.67999999999302</v>
          </cell>
          <cell r="P314">
            <v>599.61000000001513</v>
          </cell>
          <cell r="Q314">
            <v>275.48499999998603</v>
          </cell>
          <cell r="R314">
            <v>1566.9809999999125</v>
          </cell>
          <cell r="S314">
            <v>387.57000000000698</v>
          </cell>
          <cell r="T314">
            <v>19.429999999993015</v>
          </cell>
          <cell r="U314">
            <v>26.370000000024447</v>
          </cell>
          <cell r="V314">
            <v>320.41399999999703</v>
          </cell>
          <cell r="W314">
            <v>170.83200000000215</v>
          </cell>
          <cell r="X314">
            <v>40</v>
          </cell>
          <cell r="Y314">
            <v>19.419999999998254</v>
          </cell>
          <cell r="Z314">
            <v>0</v>
          </cell>
          <cell r="AA314">
            <v>188.54000000000815</v>
          </cell>
          <cell r="AB314">
            <v>38.25</v>
          </cell>
          <cell r="AC314">
            <v>174.8300000000163</v>
          </cell>
          <cell r="AD314">
            <v>181.32499999999709</v>
          </cell>
          <cell r="AE314">
            <v>1429.0489999998827</v>
          </cell>
          <cell r="AF314">
            <v>126.35000000000582</v>
          </cell>
          <cell r="AG314">
            <v>8.8299999999871943</v>
          </cell>
          <cell r="AH314">
            <v>76.5</v>
          </cell>
          <cell r="AI314">
            <v>140</v>
          </cell>
          <cell r="AJ314">
            <v>304.73799999999756</v>
          </cell>
          <cell r="AK314">
            <v>320.87100000000646</v>
          </cell>
          <cell r="AL314">
            <v>-0.86999999999534339</v>
          </cell>
          <cell r="AM314">
            <v>-1.7399999999906868</v>
          </cell>
          <cell r="AN314">
            <v>39.130000000004657</v>
          </cell>
          <cell r="AO314">
            <v>119.82999999998719</v>
          </cell>
          <cell r="AP314">
            <v>25.64000000001397</v>
          </cell>
          <cell r="AQ314">
            <v>269.77000000000407</v>
          </cell>
          <cell r="AR314">
            <v>2079.4149999998044</v>
          </cell>
          <cell r="AS314">
            <v>129.09000000002561</v>
          </cell>
          <cell r="AT314">
            <v>9.7200000000011642</v>
          </cell>
          <cell r="AU314">
            <v>38.830000000016298</v>
          </cell>
          <cell r="AV314">
            <v>40</v>
          </cell>
          <cell r="AW314">
            <v>190.69999999999709</v>
          </cell>
          <cell r="AX314">
            <v>382.58000000000175</v>
          </cell>
          <cell r="AY314">
            <v>19.429999999993015</v>
          </cell>
          <cell r="AZ314">
            <v>9.7200000000011642</v>
          </cell>
          <cell r="BA314">
            <v>322</v>
          </cell>
          <cell r="BB314">
            <v>87.399999999994179</v>
          </cell>
          <cell r="BC314">
            <v>414.85999999998603</v>
          </cell>
          <cell r="BD314">
            <v>435.08499999999185</v>
          </cell>
          <cell r="BE314">
            <v>1369.1989999997895</v>
          </cell>
          <cell r="BF314">
            <v>170.42000000001281</v>
          </cell>
          <cell r="BG314">
            <v>53.580000000016298</v>
          </cell>
          <cell r="BH314">
            <v>9.7000000000116415</v>
          </cell>
          <cell r="BI314">
            <v>0</v>
          </cell>
          <cell r="BJ314">
            <v>156.54499999999825</v>
          </cell>
          <cell r="BK314">
            <v>179.70999999999185</v>
          </cell>
          <cell r="BL314">
            <v>19.419999999983702</v>
          </cell>
          <cell r="BM314">
            <v>42.320000000006985</v>
          </cell>
          <cell r="BN314">
            <v>126.19000000000233</v>
          </cell>
          <cell r="BO314">
            <v>107.57000000000698</v>
          </cell>
          <cell r="BP314">
            <v>223.3300000000163</v>
          </cell>
          <cell r="BQ314">
            <v>280.41400000000431</v>
          </cell>
          <cell r="BR314">
            <v>1095.1609999996144</v>
          </cell>
          <cell r="BS314">
            <v>116.64000000001397</v>
          </cell>
          <cell r="BT314">
            <v>90.706000000005588</v>
          </cell>
          <cell r="BU314">
            <v>29.110000000015134</v>
          </cell>
          <cell r="BV314">
            <v>0</v>
          </cell>
          <cell r="BW314">
            <v>22.25</v>
          </cell>
          <cell r="BX314">
            <v>25.490000000005239</v>
          </cell>
          <cell r="BY314">
            <v>38.839999999996508</v>
          </cell>
          <cell r="BZ314">
            <v>38.850000000005821</v>
          </cell>
          <cell r="CA314">
            <v>48.549999999988358</v>
          </cell>
          <cell r="CB314">
            <v>197.91000000000349</v>
          </cell>
          <cell r="CC314">
            <v>189.89000000001397</v>
          </cell>
          <cell r="CD314">
            <v>296.92499999998836</v>
          </cell>
          <cell r="CE314">
            <v>880.26600000006147</v>
          </cell>
          <cell r="CF314">
            <v>205.14000000001397</v>
          </cell>
          <cell r="CG314">
            <v>87.379999999975553</v>
          </cell>
          <cell r="CH314">
            <v>72.589999999996508</v>
          </cell>
          <cell r="CI314">
            <v>0</v>
          </cell>
          <cell r="CJ314">
            <v>99.236000000004424</v>
          </cell>
          <cell r="CK314">
            <v>0</v>
          </cell>
          <cell r="CL314">
            <v>32.020000000018626</v>
          </cell>
          <cell r="CM314">
            <v>0</v>
          </cell>
          <cell r="CN314">
            <v>210.10999999998603</v>
          </cell>
          <cell r="CO314">
            <v>-202.02999999999884</v>
          </cell>
          <cell r="CP314">
            <v>135.94999999998254</v>
          </cell>
          <cell r="CQ314">
            <v>239.86999999999534</v>
          </cell>
          <cell r="CR314">
            <v>1373.3300000000745</v>
          </cell>
          <cell r="CS314">
            <v>94.160000000003492</v>
          </cell>
          <cell r="CT314">
            <v>58.25</v>
          </cell>
          <cell r="CU314">
            <v>75.339999999996508</v>
          </cell>
          <cell r="CV314">
            <v>101.51999999998952</v>
          </cell>
          <cell r="CW314">
            <v>45.629999999990105</v>
          </cell>
          <cell r="CX314">
            <v>32.119999999995343</v>
          </cell>
          <cell r="CY314">
            <v>128.32000000000698</v>
          </cell>
          <cell r="CZ314">
            <v>77.669999999983702</v>
          </cell>
          <cell r="DA314">
            <v>150.65999999997439</v>
          </cell>
          <cell r="DB314">
            <v>166.23999999999069</v>
          </cell>
          <cell r="DC314">
            <v>163.19000000000233</v>
          </cell>
          <cell r="DD314">
            <v>280.23000000001048</v>
          </cell>
          <cell r="DE314">
            <v>860.49500000011176</v>
          </cell>
          <cell r="DF314">
            <v>88.630000000004657</v>
          </cell>
          <cell r="DG314">
            <v>46.279999999998836</v>
          </cell>
          <cell r="DH314">
            <v>48.549999999988358</v>
          </cell>
          <cell r="DI314">
            <v>71.909999999988941</v>
          </cell>
          <cell r="DJ314">
            <v>38.830000000001746</v>
          </cell>
          <cell r="DK314">
            <v>0</v>
          </cell>
          <cell r="DL314">
            <v>72.639999999984866</v>
          </cell>
          <cell r="DM314">
            <v>31.290000000008149</v>
          </cell>
          <cell r="DN314">
            <v>126.16000000000349</v>
          </cell>
          <cell r="DO314">
            <v>158.10000000000582</v>
          </cell>
          <cell r="DP314">
            <v>61.599999999976717</v>
          </cell>
          <cell r="DQ314">
            <v>116.50500000000466</v>
          </cell>
          <cell r="DR314">
            <v>1234.5010000003967</v>
          </cell>
          <cell r="DS314">
            <v>123.26000000000931</v>
          </cell>
          <cell r="DT314">
            <v>48.549999999988358</v>
          </cell>
          <cell r="DU314">
            <v>29.130000000004657</v>
          </cell>
          <cell r="DV314">
            <v>102.07099999999627</v>
          </cell>
          <cell r="DW314">
            <v>96.30000000000291</v>
          </cell>
          <cell r="DX314">
            <v>19.419999999998254</v>
          </cell>
          <cell r="DY314">
            <v>101.27999999999884</v>
          </cell>
          <cell r="DZ314">
            <v>19.410000000003492</v>
          </cell>
          <cell r="EA314">
            <v>219.62999999997555</v>
          </cell>
          <cell r="EB314">
            <v>140.76999999998952</v>
          </cell>
          <cell r="EC314">
            <v>154.90999999997439</v>
          </cell>
          <cell r="ED314">
            <v>179.77000000000407</v>
          </cell>
          <cell r="EE314">
            <v>0</v>
          </cell>
        </row>
        <row r="315">
          <cell r="C315" t="str">
            <v>Mid Columbia</v>
          </cell>
          <cell r="F315">
            <v>48.835000000002765</v>
          </cell>
          <cell r="G315">
            <v>114.5109999999986</v>
          </cell>
          <cell r="H315">
            <v>347.00700000000143</v>
          </cell>
          <cell r="I315">
            <v>43.341999999998734</v>
          </cell>
          <cell r="J315">
            <v>39.127010000000041</v>
          </cell>
          <cell r="K315">
            <v>30.460599999999999</v>
          </cell>
          <cell r="L315">
            <v>1059.9499999999971</v>
          </cell>
          <cell r="M315">
            <v>223.56999999999243</v>
          </cell>
          <cell r="N315">
            <v>129.16000000000349</v>
          </cell>
          <cell r="O315">
            <v>309.32000000000698</v>
          </cell>
          <cell r="P315">
            <v>97.090000000003783</v>
          </cell>
          <cell r="Q315">
            <v>270.36999999999534</v>
          </cell>
          <cell r="R315">
            <v>-737.48627000011038</v>
          </cell>
          <cell r="S315">
            <v>92.85399999999936</v>
          </cell>
          <cell r="T315">
            <v>-574.94999999999709</v>
          </cell>
          <cell r="U315">
            <v>344.75</v>
          </cell>
          <cell r="V315">
            <v>345.07000000000698</v>
          </cell>
          <cell r="W315">
            <v>90.828700000000026</v>
          </cell>
          <cell r="X315">
            <v>9.7090299999999843</v>
          </cell>
          <cell r="Y315">
            <v>-1841.0600000000049</v>
          </cell>
          <cell r="Z315">
            <v>234.50700000000506</v>
          </cell>
          <cell r="AA315">
            <v>283.78100000000268</v>
          </cell>
          <cell r="AB315">
            <v>236.10000000000582</v>
          </cell>
          <cell r="AC315">
            <v>9.6039999999920838</v>
          </cell>
          <cell r="AD315">
            <v>31.320000000006985</v>
          </cell>
          <cell r="AE315">
            <v>1292.8740000000689</v>
          </cell>
          <cell r="AF315">
            <v>2.2779999999984284</v>
          </cell>
          <cell r="AG315">
            <v>19.414999999993597</v>
          </cell>
          <cell r="AH315">
            <v>113.59000000002561</v>
          </cell>
          <cell r="AI315">
            <v>209.28399999999965</v>
          </cell>
          <cell r="AJ315">
            <v>95.018000000000029</v>
          </cell>
          <cell r="AK315">
            <v>38.356999999999971</v>
          </cell>
          <cell r="AL315">
            <v>237.43399999999383</v>
          </cell>
          <cell r="AM315">
            <v>137.96499999999651</v>
          </cell>
          <cell r="AN315">
            <v>48.549999999988358</v>
          </cell>
          <cell r="AO315">
            <v>220.55000000000291</v>
          </cell>
          <cell r="AP315">
            <v>39.426000000006752</v>
          </cell>
          <cell r="AQ315">
            <v>131.00700000000506</v>
          </cell>
          <cell r="AR315">
            <v>1388.7099999997299</v>
          </cell>
          <cell r="AS315">
            <v>67.330000000001746</v>
          </cell>
          <cell r="AT315">
            <v>38.834999999991851</v>
          </cell>
          <cell r="AU315">
            <v>165.01999999998952</v>
          </cell>
          <cell r="AV315">
            <v>257.78600000000733</v>
          </cell>
          <cell r="AW315">
            <v>80.040000000000873</v>
          </cell>
          <cell r="AX315">
            <v>113.14500000000407</v>
          </cell>
          <cell r="AY315">
            <v>252.5</v>
          </cell>
          <cell r="AZ315">
            <v>180.97000000000116</v>
          </cell>
          <cell r="BA315">
            <v>58.25</v>
          </cell>
          <cell r="BB315">
            <v>117.57600000000093</v>
          </cell>
          <cell r="BC315">
            <v>29.125</v>
          </cell>
          <cell r="BD315">
            <v>28.13300000000163</v>
          </cell>
          <cell r="BE315">
            <v>1253.0419999998994</v>
          </cell>
          <cell r="BF315">
            <v>29.122999999999593</v>
          </cell>
          <cell r="BG315">
            <v>2.0230000000010477</v>
          </cell>
          <cell r="BH315">
            <v>145.33999999999651</v>
          </cell>
          <cell r="BI315">
            <v>302.22000000000116</v>
          </cell>
          <cell r="BJ315">
            <v>182.61000000000058</v>
          </cell>
          <cell r="BK315">
            <v>124.61700000000565</v>
          </cell>
          <cell r="BL315">
            <v>203.70999999999185</v>
          </cell>
          <cell r="BM315">
            <v>80.224000000001979</v>
          </cell>
          <cell r="BN315">
            <v>38.830000000016298</v>
          </cell>
          <cell r="BO315">
            <v>124.93000000000757</v>
          </cell>
          <cell r="BP315">
            <v>9.7050000000017462</v>
          </cell>
          <cell r="BQ315">
            <v>9.7100000000064028</v>
          </cell>
          <cell r="BR315">
            <v>461.47399999969639</v>
          </cell>
          <cell r="BS315">
            <v>19.413999999989755</v>
          </cell>
          <cell r="BT315">
            <v>103.13999999999942</v>
          </cell>
          <cell r="BU315">
            <v>58.950000000011642</v>
          </cell>
          <cell r="BV315">
            <v>442.48999999999069</v>
          </cell>
          <cell r="BW315">
            <v>114.26100000000224</v>
          </cell>
          <cell r="BX315">
            <v>145.91999999999825</v>
          </cell>
          <cell r="BY315">
            <v>131.80999999999767</v>
          </cell>
          <cell r="BZ315">
            <v>101.91000000000349</v>
          </cell>
          <cell r="CA315">
            <v>26.589999999996508</v>
          </cell>
          <cell r="CB315">
            <v>-804.86500000000524</v>
          </cell>
          <cell r="CC315">
            <v>29.139999999999418</v>
          </cell>
          <cell r="CD315">
            <v>92.713999999992666</v>
          </cell>
          <cell r="CE315">
            <v>-2275.1769999999087</v>
          </cell>
          <cell r="CF315">
            <v>35.160000000003492</v>
          </cell>
          <cell r="CG315">
            <v>101.77000000000407</v>
          </cell>
          <cell r="CH315">
            <v>149.87000000002445</v>
          </cell>
          <cell r="CI315">
            <v>281.77000000001863</v>
          </cell>
          <cell r="CJ315">
            <v>87.961999999999534</v>
          </cell>
          <cell r="CK315">
            <v>165.25</v>
          </cell>
          <cell r="CL315">
            <v>256.4600000000064</v>
          </cell>
          <cell r="CM315">
            <v>88.17500000000291</v>
          </cell>
          <cell r="CN315">
            <v>42.400000000023283</v>
          </cell>
          <cell r="CO315">
            <v>-3059.3399999999965</v>
          </cell>
          <cell r="CP315">
            <v>-475.38999999999942</v>
          </cell>
          <cell r="CQ315">
            <v>50.736000000004424</v>
          </cell>
          <cell r="CR315">
            <v>1482.4570000001695</v>
          </cell>
          <cell r="CS315">
            <v>78.630000000004657</v>
          </cell>
          <cell r="CT315">
            <v>58.265999999988708</v>
          </cell>
          <cell r="CU315">
            <v>192.83999999999651</v>
          </cell>
          <cell r="CV315">
            <v>134.04000000000815</v>
          </cell>
          <cell r="CW315">
            <v>132.39799999999741</v>
          </cell>
          <cell r="CX315">
            <v>183.86999999999534</v>
          </cell>
          <cell r="CY315">
            <v>206.05599999999686</v>
          </cell>
          <cell r="CZ315">
            <v>110.7549999999901</v>
          </cell>
          <cell r="DA315">
            <v>38.829999999987194</v>
          </cell>
          <cell r="DB315">
            <v>181.70000000001164</v>
          </cell>
          <cell r="DC315">
            <v>67.993999999991502</v>
          </cell>
          <cell r="DD315">
            <v>97.078000000008615</v>
          </cell>
          <cell r="DE315">
            <v>1521.6390000001993</v>
          </cell>
          <cell r="DF315">
            <v>117.33699999999953</v>
          </cell>
          <cell r="DG315">
            <v>38.845000000001164</v>
          </cell>
          <cell r="DH315">
            <v>139.52000000001863</v>
          </cell>
          <cell r="DI315">
            <v>390.57000000000698</v>
          </cell>
          <cell r="DJ315">
            <v>107.08899999999994</v>
          </cell>
          <cell r="DK315">
            <v>178.32800000000134</v>
          </cell>
          <cell r="DL315">
            <v>190.59999999997672</v>
          </cell>
          <cell r="DM315">
            <v>87.375</v>
          </cell>
          <cell r="DN315">
            <v>58.25</v>
          </cell>
          <cell r="DO315">
            <v>145.76000000000931</v>
          </cell>
          <cell r="DP315">
            <v>38.839999999996508</v>
          </cell>
          <cell r="DQ315">
            <v>29.125</v>
          </cell>
          <cell r="DR315">
            <v>1567.5400000000373</v>
          </cell>
          <cell r="DS315">
            <v>48.55000000000291</v>
          </cell>
          <cell r="DT315">
            <v>48.540000000008149</v>
          </cell>
          <cell r="DU315">
            <v>147.92000000001281</v>
          </cell>
          <cell r="DV315">
            <v>400.52000000000407</v>
          </cell>
          <cell r="DW315">
            <v>-41.914000000000669</v>
          </cell>
          <cell r="DX315">
            <v>163.56399999999849</v>
          </cell>
          <cell r="DY315">
            <v>272.00999999999476</v>
          </cell>
          <cell r="DZ315">
            <v>102.89999999999418</v>
          </cell>
          <cell r="EA315">
            <v>64</v>
          </cell>
          <cell r="EB315">
            <v>217.30999999999767</v>
          </cell>
          <cell r="EC315">
            <v>48.55000000000291</v>
          </cell>
          <cell r="ED315">
            <v>95.590000000011059</v>
          </cell>
          <cell r="EE315">
            <v>0</v>
          </cell>
        </row>
        <row r="316">
          <cell r="C316" t="str">
            <v>Mona</v>
          </cell>
          <cell r="F316">
            <v>459.64100000000326</v>
          </cell>
          <cell r="G316">
            <v>117.21100000000297</v>
          </cell>
          <cell r="H316">
            <v>180.41000000000349</v>
          </cell>
          <cell r="I316">
            <v>120.48500000000058</v>
          </cell>
          <cell r="J316">
            <v>85.519000000000233</v>
          </cell>
          <cell r="K316">
            <v>53.281000000002678</v>
          </cell>
          <cell r="L316">
            <v>19.41799999999057</v>
          </cell>
          <cell r="M316">
            <v>0</v>
          </cell>
          <cell r="N316">
            <v>263.51600000000326</v>
          </cell>
          <cell r="O316">
            <v>38.834000000002561</v>
          </cell>
          <cell r="P316">
            <v>545.18700000000536</v>
          </cell>
          <cell r="Q316">
            <v>586.24800000000687</v>
          </cell>
          <cell r="R316">
            <v>1342.3665000000037</v>
          </cell>
          <cell r="S316">
            <v>415.63299999998708</v>
          </cell>
          <cell r="T316">
            <v>-44.243999999991502</v>
          </cell>
          <cell r="U316">
            <v>97.093999999997322</v>
          </cell>
          <cell r="V316">
            <v>185.34600000000501</v>
          </cell>
          <cell r="W316">
            <v>15.842000000004191</v>
          </cell>
          <cell r="X316">
            <v>37.391499999997905</v>
          </cell>
          <cell r="Y316">
            <v>0</v>
          </cell>
          <cell r="Z316">
            <v>0</v>
          </cell>
          <cell r="AA316">
            <v>49.513999999995576</v>
          </cell>
          <cell r="AB316">
            <v>71.343999999997322</v>
          </cell>
          <cell r="AC316">
            <v>231.26999999998952</v>
          </cell>
          <cell r="AD316">
            <v>283.17599999997765</v>
          </cell>
          <cell r="AE316">
            <v>1389.9440000003669</v>
          </cell>
          <cell r="AF316">
            <v>125.50399999998626</v>
          </cell>
          <cell r="AG316">
            <v>95.089999999996508</v>
          </cell>
          <cell r="AH316">
            <v>102.4369999999908</v>
          </cell>
          <cell r="AI316">
            <v>222.875</v>
          </cell>
          <cell r="AJ316">
            <v>118.65600000000268</v>
          </cell>
          <cell r="AK316">
            <v>57.82900000000518</v>
          </cell>
          <cell r="AL316">
            <v>9.7070000000094296</v>
          </cell>
          <cell r="AM316">
            <v>0</v>
          </cell>
          <cell r="AN316">
            <v>58.524999999994179</v>
          </cell>
          <cell r="AO316">
            <v>105.71300000001793</v>
          </cell>
          <cell r="AP316">
            <v>119.67999999999302</v>
          </cell>
          <cell r="AQ316">
            <v>373.92799999999988</v>
          </cell>
          <cell r="AR316">
            <v>1380.6340000000782</v>
          </cell>
          <cell r="AS316">
            <v>261.66000000000349</v>
          </cell>
          <cell r="AT316">
            <v>101.55600000001141</v>
          </cell>
          <cell r="AU316">
            <v>38.839999999996508</v>
          </cell>
          <cell r="AV316">
            <v>49.12400000001071</v>
          </cell>
          <cell r="AW316">
            <v>36.765999999988708</v>
          </cell>
          <cell r="AX316">
            <v>96.736000000004424</v>
          </cell>
          <cell r="AY316">
            <v>0</v>
          </cell>
          <cell r="AZ316">
            <v>0</v>
          </cell>
          <cell r="BA316">
            <v>73.309999999997672</v>
          </cell>
          <cell r="BB316">
            <v>89</v>
          </cell>
          <cell r="BC316">
            <v>229.91599999999744</v>
          </cell>
          <cell r="BD316">
            <v>403.72599999999511</v>
          </cell>
          <cell r="BE316">
            <v>1142.7039999999106</v>
          </cell>
          <cell r="BF316">
            <v>148.90000000000873</v>
          </cell>
          <cell r="BG316">
            <v>73.730000000010477</v>
          </cell>
          <cell r="BH316">
            <v>0</v>
          </cell>
          <cell r="BI316">
            <v>20.743000000002212</v>
          </cell>
          <cell r="BJ316">
            <v>197.4539999999979</v>
          </cell>
          <cell r="BK316">
            <v>114.51000000000204</v>
          </cell>
          <cell r="BL316">
            <v>0</v>
          </cell>
          <cell r="BM316">
            <v>6.2200000000011642</v>
          </cell>
          <cell r="BN316">
            <v>117.48999999999069</v>
          </cell>
          <cell r="BO316">
            <v>53.005000000004657</v>
          </cell>
          <cell r="BP316">
            <v>217.32399999999325</v>
          </cell>
          <cell r="BQ316">
            <v>193.32799999997951</v>
          </cell>
          <cell r="BR316">
            <v>1009.122999999905</v>
          </cell>
          <cell r="BS316">
            <v>114.12399999999616</v>
          </cell>
          <cell r="BT316">
            <v>58.253000000011525</v>
          </cell>
          <cell r="BU316">
            <v>23.059999999997672</v>
          </cell>
          <cell r="BV316">
            <v>0</v>
          </cell>
          <cell r="BW316">
            <v>61.684999999997672</v>
          </cell>
          <cell r="BX316">
            <v>90</v>
          </cell>
          <cell r="BY316">
            <v>0</v>
          </cell>
          <cell r="BZ316">
            <v>0</v>
          </cell>
          <cell r="CA316">
            <v>48.545000000012806</v>
          </cell>
          <cell r="CB316">
            <v>84.942999999999302</v>
          </cell>
          <cell r="CC316">
            <v>292.76999999996042</v>
          </cell>
          <cell r="CD316">
            <v>235.74300000001676</v>
          </cell>
          <cell r="CE316">
            <v>686.86899999971502</v>
          </cell>
          <cell r="CF316">
            <v>217.05800000000454</v>
          </cell>
          <cell r="CG316">
            <v>95.157000000006519</v>
          </cell>
          <cell r="CH316">
            <v>34.603999999992084</v>
          </cell>
          <cell r="CI316">
            <v>8.4180000000051223</v>
          </cell>
          <cell r="CJ316">
            <v>86.399999999994179</v>
          </cell>
          <cell r="CK316">
            <v>53.373000000006869</v>
          </cell>
          <cell r="CL316">
            <v>1.8340000000025611</v>
          </cell>
          <cell r="CM316">
            <v>0</v>
          </cell>
          <cell r="CN316">
            <v>117.68999999997322</v>
          </cell>
          <cell r="CO316">
            <v>-94.744000000006054</v>
          </cell>
          <cell r="CP316">
            <v>-100.61999999999534</v>
          </cell>
          <cell r="CQ316">
            <v>267.69899999999325</v>
          </cell>
          <cell r="CR316">
            <v>1136.9710000003688</v>
          </cell>
          <cell r="CS316">
            <v>127.57700000000477</v>
          </cell>
          <cell r="CT316">
            <v>154.52999999999884</v>
          </cell>
          <cell r="CU316">
            <v>65.144999999989523</v>
          </cell>
          <cell r="CV316">
            <v>-8.0430000000051223</v>
          </cell>
          <cell r="CW316">
            <v>57.254000000000815</v>
          </cell>
          <cell r="CX316">
            <v>9.7100000000064028</v>
          </cell>
          <cell r="CY316">
            <v>65.875</v>
          </cell>
          <cell r="CZ316">
            <v>9.7110000000102445</v>
          </cell>
          <cell r="DA316">
            <v>201.69500000000698</v>
          </cell>
          <cell r="DB316">
            <v>92.461999999999534</v>
          </cell>
          <cell r="DC316">
            <v>223.02000000001863</v>
          </cell>
          <cell r="DD316">
            <v>138.03500000000349</v>
          </cell>
          <cell r="DE316">
            <v>1347.4829999997746</v>
          </cell>
          <cell r="DF316">
            <v>237.64699999999721</v>
          </cell>
          <cell r="DG316">
            <v>106.27500000000873</v>
          </cell>
          <cell r="DH316">
            <v>35.704999999987194</v>
          </cell>
          <cell r="DI316">
            <v>19.495000000009895</v>
          </cell>
          <cell r="DJ316">
            <v>131.57099999999627</v>
          </cell>
          <cell r="DK316">
            <v>59.707999999984168</v>
          </cell>
          <cell r="DL316">
            <v>8.1010000000096625</v>
          </cell>
          <cell r="DM316">
            <v>0</v>
          </cell>
          <cell r="DN316">
            <v>149.52999999999884</v>
          </cell>
          <cell r="DO316">
            <v>100.57099999999627</v>
          </cell>
          <cell r="DP316">
            <v>227.72000000000116</v>
          </cell>
          <cell r="DQ316">
            <v>271.15999999997439</v>
          </cell>
          <cell r="DR316">
            <v>1163.7139999999199</v>
          </cell>
          <cell r="DS316">
            <v>195.50599999999395</v>
          </cell>
          <cell r="DT316">
            <v>125.10499999999593</v>
          </cell>
          <cell r="DU316">
            <v>20.959999999991851</v>
          </cell>
          <cell r="DV316">
            <v>78.410000000003492</v>
          </cell>
          <cell r="DW316">
            <v>58.334000000002561</v>
          </cell>
          <cell r="DX316">
            <v>8.3899999999994179</v>
          </cell>
          <cell r="DY316">
            <v>61.693999999988591</v>
          </cell>
          <cell r="DZ316">
            <v>0</v>
          </cell>
          <cell r="EA316">
            <v>86.114000000001397</v>
          </cell>
          <cell r="EB316">
            <v>130.96100000001024</v>
          </cell>
          <cell r="EC316">
            <v>150.53000000002794</v>
          </cell>
          <cell r="ED316">
            <v>247.70999999999185</v>
          </cell>
          <cell r="EE316">
            <v>0</v>
          </cell>
        </row>
        <row r="317">
          <cell r="C317" t="str">
            <v>Palo Verde</v>
          </cell>
          <cell r="F317">
            <v>720.0800000000163</v>
          </cell>
          <cell r="G317">
            <v>430.82999999998719</v>
          </cell>
          <cell r="H317">
            <v>397.77000000001863</v>
          </cell>
          <cell r="I317">
            <v>258.54999999998836</v>
          </cell>
          <cell r="J317">
            <v>322.84999999997672</v>
          </cell>
          <cell r="K317">
            <v>256.47999999998137</v>
          </cell>
          <cell r="L317">
            <v>77.560000000055879</v>
          </cell>
          <cell r="M317">
            <v>-54.580000000016298</v>
          </cell>
          <cell r="N317">
            <v>90.25</v>
          </cell>
          <cell r="O317">
            <v>328.18999999994412</v>
          </cell>
          <cell r="P317">
            <v>429.68000000005122</v>
          </cell>
          <cell r="Q317">
            <v>597.76000000000931</v>
          </cell>
          <cell r="R317">
            <v>900.96999999927357</v>
          </cell>
          <cell r="S317">
            <v>221.79999999998836</v>
          </cell>
          <cell r="T317">
            <v>-0.87000000005355105</v>
          </cell>
          <cell r="U317">
            <v>0</v>
          </cell>
          <cell r="V317">
            <v>317.70000000001164</v>
          </cell>
          <cell r="W317">
            <v>147.36999999999534</v>
          </cell>
          <cell r="X317">
            <v>10</v>
          </cell>
          <cell r="Y317">
            <v>19.399999999965075</v>
          </cell>
          <cell r="Z317">
            <v>52.869999999995343</v>
          </cell>
          <cell r="AA317">
            <v>0</v>
          </cell>
          <cell r="AB317">
            <v>28.569999999948777</v>
          </cell>
          <cell r="AC317">
            <v>67.940000000002328</v>
          </cell>
          <cell r="AD317">
            <v>36.190000000002328</v>
          </cell>
          <cell r="AE317">
            <v>1302.839999999851</v>
          </cell>
          <cell r="AF317">
            <v>323.72000000003027</v>
          </cell>
          <cell r="AG317">
            <v>9.0800000000162981</v>
          </cell>
          <cell r="AH317">
            <v>-0.55999999999767169</v>
          </cell>
          <cell r="AI317">
            <v>27.900000000023283</v>
          </cell>
          <cell r="AJ317">
            <v>477.55999999999767</v>
          </cell>
          <cell r="AK317">
            <v>117.27999999996973</v>
          </cell>
          <cell r="AL317">
            <v>43.309999999997672</v>
          </cell>
          <cell r="AM317">
            <v>27.25</v>
          </cell>
          <cell r="AN317">
            <v>66.460000000020955</v>
          </cell>
          <cell r="AO317">
            <v>2.7399999999906868</v>
          </cell>
          <cell r="AP317">
            <v>6.1900000000023283</v>
          </cell>
          <cell r="AQ317">
            <v>201.90999999997439</v>
          </cell>
          <cell r="AR317">
            <v>140.2249999998603</v>
          </cell>
          <cell r="AS317">
            <v>4.9249999999883585</v>
          </cell>
          <cell r="AT317">
            <v>0</v>
          </cell>
          <cell r="AU317">
            <v>0</v>
          </cell>
          <cell r="AV317">
            <v>0</v>
          </cell>
          <cell r="AW317">
            <v>34.979999999995925</v>
          </cell>
          <cell r="AX317">
            <v>63.860000000000582</v>
          </cell>
          <cell r="AY317">
            <v>0</v>
          </cell>
          <cell r="AZ317">
            <v>0</v>
          </cell>
          <cell r="BA317">
            <v>0</v>
          </cell>
          <cell r="BB317">
            <v>1</v>
          </cell>
          <cell r="BC317">
            <v>8.1799999999930151</v>
          </cell>
          <cell r="BD317">
            <v>27.279999999998836</v>
          </cell>
          <cell r="BE317">
            <v>26.043999999994412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20.656000000002678</v>
          </cell>
          <cell r="BL317">
            <v>0</v>
          </cell>
          <cell r="BM317">
            <v>3.4299999999930151</v>
          </cell>
          <cell r="BN317">
            <v>0</v>
          </cell>
          <cell r="BO317">
            <v>0</v>
          </cell>
          <cell r="BP317">
            <v>0</v>
          </cell>
          <cell r="BQ317">
            <v>1.9580000000005384</v>
          </cell>
          <cell r="BR317">
            <v>43.17500000000291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17.135000000000218</v>
          </cell>
          <cell r="BY317">
            <v>0</v>
          </cell>
          <cell r="BZ317">
            <v>14.440000000000509</v>
          </cell>
          <cell r="CA317">
            <v>0</v>
          </cell>
          <cell r="CB317">
            <v>4.7119999999995343</v>
          </cell>
          <cell r="CC317">
            <v>0</v>
          </cell>
          <cell r="CD317">
            <v>6.8880000000008295</v>
          </cell>
          <cell r="CE317">
            <v>31.598700000002282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15.800000000001091</v>
          </cell>
          <cell r="CK317">
            <v>6.8240000000005239</v>
          </cell>
          <cell r="CL317">
            <v>0</v>
          </cell>
          <cell r="CM317">
            <v>1.2680000000000291</v>
          </cell>
          <cell r="CN317">
            <v>2.0942000000004555</v>
          </cell>
          <cell r="CO317">
            <v>7.6869999999998981</v>
          </cell>
          <cell r="CP317">
            <v>-8.3865000000005239</v>
          </cell>
          <cell r="CQ317">
            <v>6.3119999999998981</v>
          </cell>
          <cell r="CR317">
            <v>9.0000000054715201E-3</v>
          </cell>
          <cell r="CS317">
            <v>0.43100000000049477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-12.699999999998909</v>
          </cell>
          <cell r="DA317">
            <v>0</v>
          </cell>
          <cell r="DB317">
            <v>12.278000000000247</v>
          </cell>
          <cell r="DC317">
            <v>0</v>
          </cell>
          <cell r="DD317">
            <v>0</v>
          </cell>
          <cell r="DE317">
            <v>5.5290000000095461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5.5290000000004511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6.8176000000094064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6.8176000000003114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</row>
        <row r="319">
          <cell r="A319">
            <v>0</v>
          </cell>
          <cell r="C319" t="str">
            <v>Trapped Energy - Curtailment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</row>
        <row r="320">
          <cell r="A320">
            <v>0</v>
          </cell>
          <cell r="C320" t="str">
            <v>Trapped Energy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8512.6340905001271</v>
          </cell>
          <cell r="AF320">
            <v>89.999700000000303</v>
          </cell>
          <cell r="AG320">
            <v>0</v>
          </cell>
          <cell r="AH320">
            <v>1052.7867600000027</v>
          </cell>
          <cell r="AI320">
            <v>2419.3027000000293</v>
          </cell>
          <cell r="AJ320">
            <v>1185.9506705000094</v>
          </cell>
          <cell r="AK320">
            <v>1306.2309999999998</v>
          </cell>
          <cell r="AL320">
            <v>350.00000999999611</v>
          </cell>
          <cell r="AM320">
            <v>430.81099000000177</v>
          </cell>
          <cell r="AN320">
            <v>1228.3804600000003</v>
          </cell>
          <cell r="AO320">
            <v>439.17179999999644</v>
          </cell>
          <cell r="AP320">
            <v>10</v>
          </cell>
          <cell r="AQ320">
            <v>0</v>
          </cell>
          <cell r="AR320">
            <v>17835.814200799679</v>
          </cell>
          <cell r="AS320">
            <v>286.91700000000128</v>
          </cell>
          <cell r="AT320">
            <v>1001.5470000000059</v>
          </cell>
          <cell r="AU320">
            <v>2198.9028600000311</v>
          </cell>
          <cell r="AV320">
            <v>2936.5630399999791</v>
          </cell>
          <cell r="AW320">
            <v>3083.3662000000477</v>
          </cell>
          <cell r="AX320">
            <v>2681.0234000000055</v>
          </cell>
          <cell r="AY320">
            <v>953.46006599999964</v>
          </cell>
          <cell r="AZ320">
            <v>1010.0019998000062</v>
          </cell>
          <cell r="BA320">
            <v>1987.5977999999886</v>
          </cell>
          <cell r="BB320">
            <v>1209.9997049999947</v>
          </cell>
          <cell r="BC320">
            <v>466.4351300000053</v>
          </cell>
          <cell r="BD320">
            <v>20</v>
          </cell>
          <cell r="BE320">
            <v>17175.459060999798</v>
          </cell>
          <cell r="BF320">
            <v>190</v>
          </cell>
          <cell r="BG320">
            <v>673.2782000000152</v>
          </cell>
          <cell r="BH320">
            <v>2236.6315699999977</v>
          </cell>
          <cell r="BI320">
            <v>2860.0219999999972</v>
          </cell>
          <cell r="BJ320">
            <v>3128.8166000000201</v>
          </cell>
          <cell r="BK320">
            <v>2604.5815700000094</v>
          </cell>
          <cell r="BL320">
            <v>645.79869999999937</v>
          </cell>
          <cell r="BM320">
            <v>829.00615999999718</v>
          </cell>
          <cell r="BN320">
            <v>1885.1206999999995</v>
          </cell>
          <cell r="BO320">
            <v>1113.0393999999942</v>
          </cell>
          <cell r="BP320">
            <v>821.57059999999183</v>
          </cell>
          <cell r="BQ320">
            <v>187.5935610000015</v>
          </cell>
          <cell r="BR320">
            <v>15117.086797599914</v>
          </cell>
          <cell r="BS320">
            <v>426.15449999999691</v>
          </cell>
          <cell r="BT320">
            <v>744.77360000000044</v>
          </cell>
          <cell r="BU320">
            <v>2756.9125999999815</v>
          </cell>
          <cell r="BV320">
            <v>2844.032600000035</v>
          </cell>
          <cell r="BW320">
            <v>2587.501500000013</v>
          </cell>
          <cell r="BX320">
            <v>2310.0003299999807</v>
          </cell>
          <cell r="BY320">
            <v>601.57373000000371</v>
          </cell>
          <cell r="BZ320">
            <v>746.75929659999383</v>
          </cell>
          <cell r="CA320">
            <v>1601.5213299999887</v>
          </cell>
          <cell r="CB320">
            <v>-365.63418999999703</v>
          </cell>
          <cell r="CC320">
            <v>653.49152000000322</v>
          </cell>
          <cell r="CD320">
            <v>209.99998100000084</v>
          </cell>
          <cell r="CE320">
            <v>13860.395720700268</v>
          </cell>
          <cell r="CF320">
            <v>220</v>
          </cell>
          <cell r="CG320">
            <v>969.99959999999555</v>
          </cell>
          <cell r="CH320">
            <v>2305.1376499999897</v>
          </cell>
          <cell r="CI320">
            <v>2840.0032700000447</v>
          </cell>
          <cell r="CJ320">
            <v>1454.1876776999852</v>
          </cell>
          <cell r="CK320">
            <v>1520</v>
          </cell>
          <cell r="CL320">
            <v>573.37852999999814</v>
          </cell>
          <cell r="CM320">
            <v>805.66141899999639</v>
          </cell>
          <cell r="CN320">
            <v>1517.8779990000039</v>
          </cell>
          <cell r="CO320">
            <v>1088.9446599999937</v>
          </cell>
          <cell r="CP320">
            <v>425.20491000000038</v>
          </cell>
          <cell r="CQ320">
            <v>140.00000500000169</v>
          </cell>
          <cell r="CR320">
            <v>11147.309641000233</v>
          </cell>
          <cell r="CS320">
            <v>220.00011000000086</v>
          </cell>
          <cell r="CT320">
            <v>557.13715000000229</v>
          </cell>
          <cell r="CU320">
            <v>1986.2088400000357</v>
          </cell>
          <cell r="CV320">
            <v>2365.3227999999945</v>
          </cell>
          <cell r="CW320">
            <v>1721.751099999994</v>
          </cell>
          <cell r="CX320">
            <v>1679.8110999999917</v>
          </cell>
          <cell r="CY320">
            <v>479.99999099999695</v>
          </cell>
          <cell r="CZ320">
            <v>-551.53909999999814</v>
          </cell>
          <cell r="DA320">
            <v>1487.8279999999941</v>
          </cell>
          <cell r="DB320">
            <v>794.50820999999996</v>
          </cell>
          <cell r="DC320">
            <v>406.28143999999884</v>
          </cell>
          <cell r="DD320">
            <v>0</v>
          </cell>
          <cell r="DE320">
            <v>13467.769182999968</v>
          </cell>
          <cell r="DF320">
            <v>179.9864299999972</v>
          </cell>
          <cell r="DG320">
            <v>772.92983999999706</v>
          </cell>
          <cell r="DH320">
            <v>2069.6031899999944</v>
          </cell>
          <cell r="DI320">
            <v>2440.0018400000117</v>
          </cell>
          <cell r="DJ320">
            <v>1798.5505200000043</v>
          </cell>
          <cell r="DK320">
            <v>1960.8650500000076</v>
          </cell>
          <cell r="DL320">
            <v>527.56222799999887</v>
          </cell>
          <cell r="DM320">
            <v>559.99860999999873</v>
          </cell>
          <cell r="DN320">
            <v>1336.5859999999957</v>
          </cell>
          <cell r="DO320">
            <v>887.91270000001532</v>
          </cell>
          <cell r="DP320">
            <v>881.70554000000266</v>
          </cell>
          <cell r="DQ320">
            <v>52.067235000002256</v>
          </cell>
          <cell r="DR320">
            <v>10841.544664999936</v>
          </cell>
          <cell r="DS320">
            <v>220</v>
          </cell>
          <cell r="DT320">
            <v>793.680260000001</v>
          </cell>
          <cell r="DU320">
            <v>1921.094700000016</v>
          </cell>
          <cell r="DV320">
            <v>2072.7547400000039</v>
          </cell>
          <cell r="DW320">
            <v>91.252710000000661</v>
          </cell>
          <cell r="DX320">
            <v>1804.9640500000096</v>
          </cell>
          <cell r="DY320">
            <v>418.645999999997</v>
          </cell>
          <cell r="DZ320">
            <v>600.00041000000056</v>
          </cell>
          <cell r="EA320">
            <v>1560</v>
          </cell>
          <cell r="EB320">
            <v>885.25173499999073</v>
          </cell>
          <cell r="EC320">
            <v>463.90005999999994</v>
          </cell>
          <cell r="ED320">
            <v>10</v>
          </cell>
          <cell r="EE320">
            <v>0</v>
          </cell>
        </row>
        <row r="321">
          <cell r="A321">
            <v>0</v>
          </cell>
          <cell r="C321">
            <v>0</v>
          </cell>
          <cell r="F321">
            <v>1788.5310000000172</v>
          </cell>
          <cell r="G321">
            <v>1048.0259999999544</v>
          </cell>
          <cell r="H321">
            <v>1444.9970000000903</v>
          </cell>
          <cell r="I321">
            <v>808.91999999992549</v>
          </cell>
          <cell r="J321">
            <v>641.32501000002958</v>
          </cell>
          <cell r="K321">
            <v>485.50359999999637</v>
          </cell>
          <cell r="L321">
            <v>1322.548000000068</v>
          </cell>
          <cell r="M321">
            <v>180.79999999981374</v>
          </cell>
          <cell r="N321">
            <v>577.51600000006147</v>
          </cell>
          <cell r="O321">
            <v>799.02399999997579</v>
          </cell>
          <cell r="P321">
            <v>1671.5670000000391</v>
          </cell>
          <cell r="Q321">
            <v>1729.8630000000121</v>
          </cell>
          <cell r="R321">
            <v>3278.8642299985513</v>
          </cell>
          <cell r="S321">
            <v>1117.85699999996</v>
          </cell>
          <cell r="T321">
            <v>-571.51900000008754</v>
          </cell>
          <cell r="U321">
            <v>468.21400000003632</v>
          </cell>
          <cell r="V321">
            <v>1187.8660000000382</v>
          </cell>
          <cell r="W321">
            <v>502.17969999997877</v>
          </cell>
          <cell r="X321">
            <v>163.36553000001004</v>
          </cell>
          <cell r="Y321">
            <v>-1788.2299999999814</v>
          </cell>
          <cell r="Z321">
            <v>287.37700000009499</v>
          </cell>
          <cell r="AA321">
            <v>521.83499999996275</v>
          </cell>
          <cell r="AB321">
            <v>374.26399999985006</v>
          </cell>
          <cell r="AC321">
            <v>483.64400000008754</v>
          </cell>
          <cell r="AD321">
            <v>532.0109999999404</v>
          </cell>
          <cell r="AE321">
            <v>14057.604090502486</v>
          </cell>
          <cell r="AF321">
            <v>684.85369999997783</v>
          </cell>
          <cell r="AG321">
            <v>132.41500000003725</v>
          </cell>
          <cell r="AH321">
            <v>1344.7537599999923</v>
          </cell>
          <cell r="AI321">
            <v>3024.3017000000691</v>
          </cell>
          <cell r="AJ321">
            <v>2231.4126705001108</v>
          </cell>
          <cell r="AK321">
            <v>1860.5679999999702</v>
          </cell>
          <cell r="AL321">
            <v>668.69701000011992</v>
          </cell>
          <cell r="AM321">
            <v>604.00098999997135</v>
          </cell>
          <cell r="AN321">
            <v>1441.0454600000521</v>
          </cell>
          <cell r="AO321">
            <v>888.00480000011157</v>
          </cell>
          <cell r="AP321">
            <v>200.93600000010338</v>
          </cell>
          <cell r="AQ321">
            <v>976.61499999999069</v>
          </cell>
          <cell r="AR321">
            <v>22895.001200797968</v>
          </cell>
          <cell r="AS321">
            <v>749.92200000002049</v>
          </cell>
          <cell r="AT321">
            <v>1151.6579999999376</v>
          </cell>
          <cell r="AU321">
            <v>2441.5928600000916</v>
          </cell>
          <cell r="AV321">
            <v>3283.4730399998371</v>
          </cell>
          <cell r="AW321">
            <v>3462.0542000001296</v>
          </cell>
          <cell r="AX321">
            <v>3361.625400000019</v>
          </cell>
          <cell r="AY321">
            <v>1235.1100660000229</v>
          </cell>
          <cell r="AZ321">
            <v>1200.6919997999212</v>
          </cell>
          <cell r="BA321">
            <v>2441.1578000000445</v>
          </cell>
          <cell r="BB321">
            <v>1504.9757049999898</v>
          </cell>
          <cell r="BC321">
            <v>1148.5161299998872</v>
          </cell>
          <cell r="BD321">
            <v>914.22399999998743</v>
          </cell>
          <cell r="BE321">
            <v>21070.363060999662</v>
          </cell>
          <cell r="BF321">
            <v>538.44300000008661</v>
          </cell>
          <cell r="BG321">
            <v>802.61120000004303</v>
          </cell>
          <cell r="BH321">
            <v>2391.6715700001223</v>
          </cell>
          <cell r="BI321">
            <v>3182.9849999998696</v>
          </cell>
          <cell r="BJ321">
            <v>3675.4256000000751</v>
          </cell>
          <cell r="BK321">
            <v>3094.0745700000552</v>
          </cell>
          <cell r="BL321">
            <v>912.84369999996852</v>
          </cell>
          <cell r="BM321">
            <v>961.20016000012401</v>
          </cell>
          <cell r="BN321">
            <v>2167.6306999999797</v>
          </cell>
          <cell r="BO321">
            <v>1398.5444000000134</v>
          </cell>
          <cell r="BP321">
            <v>1271.9296000001486</v>
          </cell>
          <cell r="BQ321">
            <v>673.00356100004865</v>
          </cell>
          <cell r="BR321">
            <v>17881.002797599882</v>
          </cell>
          <cell r="BS321">
            <v>676.33249999996042</v>
          </cell>
          <cell r="BT321">
            <v>1006.5826000000234</v>
          </cell>
          <cell r="BU321">
            <v>2868.0325999999186</v>
          </cell>
          <cell r="BV321">
            <v>3355.1636000000872</v>
          </cell>
          <cell r="BW321">
            <v>2815.6975000000093</v>
          </cell>
          <cell r="BX321">
            <v>2669.5843299999833</v>
          </cell>
          <cell r="BY321">
            <v>808.10372999997344</v>
          </cell>
          <cell r="BZ321">
            <v>901.95929660007823</v>
          </cell>
          <cell r="CA321">
            <v>1725.2063299999572</v>
          </cell>
          <cell r="CB321">
            <v>-962.93418999994174</v>
          </cell>
          <cell r="CC321">
            <v>1175.0045199999586</v>
          </cell>
          <cell r="CD321">
            <v>842.26998099993216</v>
          </cell>
          <cell r="CE321">
            <v>13452.078420698643</v>
          </cell>
          <cell r="CF321">
            <v>677.35800000000745</v>
          </cell>
          <cell r="CG321">
            <v>1254.3066000000108</v>
          </cell>
          <cell r="CH321">
            <v>2562.2016500000609</v>
          </cell>
          <cell r="CI321">
            <v>3147.8212700000731</v>
          </cell>
          <cell r="CJ321">
            <v>1811.5496776999207</v>
          </cell>
          <cell r="CK321">
            <v>1830.9670000000042</v>
          </cell>
          <cell r="CL321">
            <v>923.72653000004357</v>
          </cell>
          <cell r="CM321">
            <v>954.83841900003608</v>
          </cell>
          <cell r="CN321">
            <v>1919.2961989998585</v>
          </cell>
          <cell r="CO321">
            <v>-2331.9743400000734</v>
          </cell>
          <cell r="CP321">
            <v>-20.889589999918826</v>
          </cell>
          <cell r="CQ321">
            <v>722.87700499990024</v>
          </cell>
          <cell r="CR321">
            <v>15313.404641002417</v>
          </cell>
          <cell r="CS321">
            <v>520.79810999997426</v>
          </cell>
          <cell r="CT321">
            <v>847.60314999998081</v>
          </cell>
          <cell r="CU321">
            <v>2319.5338400000473</v>
          </cell>
          <cell r="CV321">
            <v>2592.8397999999579</v>
          </cell>
          <cell r="CW321">
            <v>1989.2830999999424</v>
          </cell>
          <cell r="CX321">
            <v>1944.3440999999875</v>
          </cell>
          <cell r="CY321">
            <v>938.80099100002553</v>
          </cell>
          <cell r="CZ321">
            <v>-372.11309999995865</v>
          </cell>
          <cell r="DA321">
            <v>1888.7129999998724</v>
          </cell>
          <cell r="DB321">
            <v>1258.0582100000465</v>
          </cell>
          <cell r="DC321">
            <v>860.48544000001857</v>
          </cell>
          <cell r="DD321">
            <v>525.05799999996088</v>
          </cell>
          <cell r="DE321">
            <v>17418.671182999387</v>
          </cell>
          <cell r="DF321">
            <v>613.28042999998434</v>
          </cell>
          <cell r="DG321">
            <v>1084.9648400000297</v>
          </cell>
          <cell r="DH321">
            <v>2293.378189999843</v>
          </cell>
          <cell r="DI321">
            <v>2921.9768400000175</v>
          </cell>
          <cell r="DJ321">
            <v>2127.7575199999847</v>
          </cell>
          <cell r="DK321">
            <v>2255.1820499999449</v>
          </cell>
          <cell r="DL321">
            <v>845.36322799994377</v>
          </cell>
          <cell r="DM321">
            <v>643.25361000001431</v>
          </cell>
          <cell r="DN321">
            <v>1680.2400000001071</v>
          </cell>
          <cell r="DO321">
            <v>1153.4146999999648</v>
          </cell>
          <cell r="DP321">
            <v>1233.0925399999833</v>
          </cell>
          <cell r="DQ321">
            <v>566.76723500003573</v>
          </cell>
          <cell r="DR321">
            <v>15055.820264999755</v>
          </cell>
          <cell r="DS321">
            <v>587.31599999999162</v>
          </cell>
          <cell r="DT321">
            <v>1038.3392599999788</v>
          </cell>
          <cell r="DU321">
            <v>2119.1047000001417</v>
          </cell>
          <cell r="DV321">
            <v>2653.755739999935</v>
          </cell>
          <cell r="DW321">
            <v>168.23470999998972</v>
          </cell>
          <cell r="DX321">
            <v>2059.718050000025</v>
          </cell>
          <cell r="DY321">
            <v>930.19999999989523</v>
          </cell>
          <cell r="DZ321">
            <v>732.02041000011377</v>
          </cell>
          <cell r="EA321">
            <v>1956.6265999998432</v>
          </cell>
          <cell r="EB321">
            <v>1401.288734999951</v>
          </cell>
          <cell r="EC321">
            <v>827.60005999996793</v>
          </cell>
          <cell r="ED321">
            <v>581.6160000001546</v>
          </cell>
          <cell r="EE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</row>
        <row r="323">
          <cell r="A323" t="str">
            <v>Total Special Sales For Resale</v>
          </cell>
          <cell r="F323">
            <v>1788.5310000000754</v>
          </cell>
          <cell r="G323">
            <v>1048.0259999999544</v>
          </cell>
          <cell r="H323">
            <v>1444.9970000000903</v>
          </cell>
          <cell r="I323">
            <v>808.91999999992549</v>
          </cell>
          <cell r="J323">
            <v>641.32501000002958</v>
          </cell>
          <cell r="K323">
            <v>485.50359999993816</v>
          </cell>
          <cell r="L323">
            <v>1322.548000000068</v>
          </cell>
          <cell r="M323">
            <v>180.79999999981374</v>
          </cell>
          <cell r="N323">
            <v>577.51600000006147</v>
          </cell>
          <cell r="O323">
            <v>799.02399999997579</v>
          </cell>
          <cell r="P323">
            <v>1671.5670000000391</v>
          </cell>
          <cell r="Q323">
            <v>1729.8630000000121</v>
          </cell>
          <cell r="R323">
            <v>3278.8642299994826</v>
          </cell>
          <cell r="S323">
            <v>1117.85699999996</v>
          </cell>
          <cell r="T323">
            <v>-571.51900000008754</v>
          </cell>
          <cell r="U323">
            <v>468.21400000003632</v>
          </cell>
          <cell r="V323">
            <v>1187.8660000000382</v>
          </cell>
          <cell r="W323">
            <v>502.17969999997877</v>
          </cell>
          <cell r="X323">
            <v>163.36553000001004</v>
          </cell>
          <cell r="Y323">
            <v>-1788.2299999999814</v>
          </cell>
          <cell r="Z323">
            <v>287.37700000009499</v>
          </cell>
          <cell r="AA323">
            <v>521.83499999996275</v>
          </cell>
          <cell r="AB323">
            <v>374.26399999985006</v>
          </cell>
          <cell r="AC323">
            <v>483.64400000008754</v>
          </cell>
          <cell r="AD323">
            <v>532.0109999999404</v>
          </cell>
          <cell r="AE323">
            <v>14057.60409049876</v>
          </cell>
          <cell r="AF323">
            <v>684.85370000009425</v>
          </cell>
          <cell r="AG323">
            <v>132.41500000003725</v>
          </cell>
          <cell r="AH323">
            <v>1344.7537599999923</v>
          </cell>
          <cell r="AI323">
            <v>3024.3017000000691</v>
          </cell>
          <cell r="AJ323">
            <v>2231.4126705001108</v>
          </cell>
          <cell r="AK323">
            <v>1860.5679999999702</v>
          </cell>
          <cell r="AL323">
            <v>668.69701000011992</v>
          </cell>
          <cell r="AM323">
            <v>604.00098999997135</v>
          </cell>
          <cell r="AN323">
            <v>1441.0454600000521</v>
          </cell>
          <cell r="AO323">
            <v>888.00480000011157</v>
          </cell>
          <cell r="AP323">
            <v>200.93600000010338</v>
          </cell>
          <cell r="AQ323">
            <v>976.61499999999069</v>
          </cell>
          <cell r="AR323">
            <v>22895.00120079983</v>
          </cell>
          <cell r="AS323">
            <v>749.92200000002049</v>
          </cell>
          <cell r="AT323">
            <v>1151.6579999999376</v>
          </cell>
          <cell r="AU323">
            <v>2441.5928600000916</v>
          </cell>
          <cell r="AV323">
            <v>3283.4730399998371</v>
          </cell>
          <cell r="AW323">
            <v>3462.0542000001296</v>
          </cell>
          <cell r="AX323">
            <v>3361.625400000019</v>
          </cell>
          <cell r="AY323">
            <v>1235.1100660000229</v>
          </cell>
          <cell r="AZ323">
            <v>1200.6919997999212</v>
          </cell>
          <cell r="BA323">
            <v>2441.1578000000445</v>
          </cell>
          <cell r="BB323">
            <v>1504.9757049999898</v>
          </cell>
          <cell r="BC323">
            <v>1148.5161299998872</v>
          </cell>
          <cell r="BD323">
            <v>914.22399999998743</v>
          </cell>
          <cell r="BE323">
            <v>21070.363061000593</v>
          </cell>
          <cell r="BF323">
            <v>538.44300000008661</v>
          </cell>
          <cell r="BG323">
            <v>802.61120000004303</v>
          </cell>
          <cell r="BH323">
            <v>2391.6715700001223</v>
          </cell>
          <cell r="BI323">
            <v>3182.9849999998696</v>
          </cell>
          <cell r="BJ323">
            <v>3675.4256000000751</v>
          </cell>
          <cell r="BK323">
            <v>3094.0745700000552</v>
          </cell>
          <cell r="BL323">
            <v>912.84369999996852</v>
          </cell>
          <cell r="BM323">
            <v>961.20016000012401</v>
          </cell>
          <cell r="BN323">
            <v>2167.6306999999797</v>
          </cell>
          <cell r="BO323">
            <v>1398.5444000000134</v>
          </cell>
          <cell r="BP323">
            <v>1271.9296000001486</v>
          </cell>
          <cell r="BQ323">
            <v>673.00356100004865</v>
          </cell>
          <cell r="BR323">
            <v>17881.002797599882</v>
          </cell>
          <cell r="BS323">
            <v>676.33249999996042</v>
          </cell>
          <cell r="BT323">
            <v>1006.5826000000234</v>
          </cell>
          <cell r="BU323">
            <v>2868.0325999999186</v>
          </cell>
          <cell r="BV323">
            <v>3355.1636000000872</v>
          </cell>
          <cell r="BW323">
            <v>2815.6975000000093</v>
          </cell>
          <cell r="BX323">
            <v>2669.5843299999833</v>
          </cell>
          <cell r="BY323">
            <v>808.10372999997344</v>
          </cell>
          <cell r="BZ323">
            <v>901.95929660007823</v>
          </cell>
          <cell r="CA323">
            <v>1725.2063299999572</v>
          </cell>
          <cell r="CB323">
            <v>-962.93418999994174</v>
          </cell>
          <cell r="CC323">
            <v>1175.0045199999586</v>
          </cell>
          <cell r="CD323">
            <v>842.26998099993216</v>
          </cell>
          <cell r="CE323">
            <v>13452.078420699574</v>
          </cell>
          <cell r="CF323">
            <v>677.35800000000745</v>
          </cell>
          <cell r="CG323">
            <v>1254.3066000000108</v>
          </cell>
          <cell r="CH323">
            <v>2562.2016500000609</v>
          </cell>
          <cell r="CI323">
            <v>3147.8212700000731</v>
          </cell>
          <cell r="CJ323">
            <v>1811.5496776999207</v>
          </cell>
          <cell r="CK323">
            <v>1830.9670000000042</v>
          </cell>
          <cell r="CL323">
            <v>923.72653000004357</v>
          </cell>
          <cell r="CM323">
            <v>954.83841900003608</v>
          </cell>
          <cell r="CN323">
            <v>1919.2961989998585</v>
          </cell>
          <cell r="CO323">
            <v>-2331.9743400000734</v>
          </cell>
          <cell r="CP323">
            <v>-20.889589999918826</v>
          </cell>
          <cell r="CQ323">
            <v>722.87700499990024</v>
          </cell>
          <cell r="CR323">
            <v>15313.404641000554</v>
          </cell>
          <cell r="CS323">
            <v>520.79810999997426</v>
          </cell>
          <cell r="CT323">
            <v>847.60314999998081</v>
          </cell>
          <cell r="CU323">
            <v>2319.5338400000473</v>
          </cell>
          <cell r="CV323">
            <v>2592.8397999999579</v>
          </cell>
          <cell r="CW323">
            <v>1989.2830999999424</v>
          </cell>
          <cell r="CX323">
            <v>1944.3440999999875</v>
          </cell>
          <cell r="CY323">
            <v>938.80099100002553</v>
          </cell>
          <cell r="CZ323">
            <v>-372.11309999995865</v>
          </cell>
          <cell r="DA323">
            <v>1888.7129999998724</v>
          </cell>
          <cell r="DB323">
            <v>1258.0582100000465</v>
          </cell>
          <cell r="DC323">
            <v>860.48544000001857</v>
          </cell>
          <cell r="DD323">
            <v>525.05799999996088</v>
          </cell>
          <cell r="DE323">
            <v>17418.67118300125</v>
          </cell>
          <cell r="DF323">
            <v>613.28042999998434</v>
          </cell>
          <cell r="DG323">
            <v>1084.9648400000297</v>
          </cell>
          <cell r="DH323">
            <v>2293.378189999843</v>
          </cell>
          <cell r="DI323">
            <v>2921.9768400000175</v>
          </cell>
          <cell r="DJ323">
            <v>2127.7575199999847</v>
          </cell>
          <cell r="DK323">
            <v>2255.1820499999449</v>
          </cell>
          <cell r="DL323">
            <v>845.36322799994377</v>
          </cell>
          <cell r="DM323">
            <v>643.25361000001431</v>
          </cell>
          <cell r="DN323">
            <v>1680.2400000001071</v>
          </cell>
          <cell r="DO323">
            <v>1153.4146999999648</v>
          </cell>
          <cell r="DP323">
            <v>1233.0925399999833</v>
          </cell>
          <cell r="DQ323">
            <v>566.76723500003573</v>
          </cell>
          <cell r="DR323">
            <v>15055.820264997892</v>
          </cell>
          <cell r="DS323">
            <v>587.31599999999162</v>
          </cell>
          <cell r="DT323">
            <v>1038.3392599999788</v>
          </cell>
          <cell r="DU323">
            <v>2119.1047000001417</v>
          </cell>
          <cell r="DV323">
            <v>2653.755739999935</v>
          </cell>
          <cell r="DW323">
            <v>168.23470999998972</v>
          </cell>
          <cell r="DX323">
            <v>2059.718050000025</v>
          </cell>
          <cell r="DY323">
            <v>930.19999999989523</v>
          </cell>
          <cell r="DZ323">
            <v>732.02041000011377</v>
          </cell>
          <cell r="EA323">
            <v>1956.6265999998432</v>
          </cell>
          <cell r="EB323">
            <v>1401.288734999951</v>
          </cell>
          <cell r="EC323">
            <v>827.60005999996793</v>
          </cell>
          <cell r="ED323">
            <v>581.6160000001546</v>
          </cell>
          <cell r="EE323">
            <v>0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A325" t="str">
            <v>Total Requirements</v>
          </cell>
          <cell r="F325">
            <v>1788.5310000004247</v>
          </cell>
          <cell r="G325">
            <v>1048.0260000005364</v>
          </cell>
          <cell r="H325">
            <v>1444.9970000004396</v>
          </cell>
          <cell r="I325">
            <v>808.91999999992549</v>
          </cell>
          <cell r="J325">
            <v>641.32500999979675</v>
          </cell>
          <cell r="K325">
            <v>485.50360000040382</v>
          </cell>
          <cell r="L325">
            <v>1322.5480000004172</v>
          </cell>
          <cell r="M325">
            <v>180.79999999981374</v>
          </cell>
          <cell r="N325">
            <v>577.51600000075996</v>
          </cell>
          <cell r="O325">
            <v>799.02400000020862</v>
          </cell>
          <cell r="P325">
            <v>1671.5669999998063</v>
          </cell>
          <cell r="Q325">
            <v>1729.8629999998957</v>
          </cell>
          <cell r="R325">
            <v>3278.8642299920321</v>
          </cell>
          <cell r="S325">
            <v>1117.8569999998435</v>
          </cell>
          <cell r="T325">
            <v>-571.51900000032037</v>
          </cell>
          <cell r="U325">
            <v>468.2140000006184</v>
          </cell>
          <cell r="V325">
            <v>1187.8660000003874</v>
          </cell>
          <cell r="W325">
            <v>502.1797000002116</v>
          </cell>
          <cell r="X325">
            <v>163.36552999913692</v>
          </cell>
          <cell r="Y325">
            <v>-1788.230000000447</v>
          </cell>
          <cell r="Z325">
            <v>287.37700000032783</v>
          </cell>
          <cell r="AA325">
            <v>521.83499999996275</v>
          </cell>
          <cell r="AB325">
            <v>374.26399999950081</v>
          </cell>
          <cell r="AC325">
            <v>483.64400000032037</v>
          </cell>
          <cell r="AD325">
            <v>532.0109999999404</v>
          </cell>
          <cell r="AE325">
            <v>14057.604090511799</v>
          </cell>
          <cell r="AF325">
            <v>684.85369999986142</v>
          </cell>
          <cell r="AG325">
            <v>132.41499999910593</v>
          </cell>
          <cell r="AH325">
            <v>1344.7537599997595</v>
          </cell>
          <cell r="AI325">
            <v>3024.3017000006512</v>
          </cell>
          <cell r="AJ325">
            <v>2231.4126705005765</v>
          </cell>
          <cell r="AK325">
            <v>1860.5679999999702</v>
          </cell>
          <cell r="AL325">
            <v>668.69701000023633</v>
          </cell>
          <cell r="AM325">
            <v>604.00099000055343</v>
          </cell>
          <cell r="AN325">
            <v>1441.0454599997029</v>
          </cell>
          <cell r="AO325">
            <v>888.00480000022799</v>
          </cell>
          <cell r="AP325">
            <v>200.93600000068545</v>
          </cell>
          <cell r="AQ325">
            <v>976.61499999929219</v>
          </cell>
          <cell r="AR325">
            <v>22895.001200810075</v>
          </cell>
          <cell r="AS325">
            <v>749.92200000025332</v>
          </cell>
          <cell r="AT325">
            <v>1151.6579999998212</v>
          </cell>
          <cell r="AU325">
            <v>2441.592860000208</v>
          </cell>
          <cell r="AV325">
            <v>3283.4730400005355</v>
          </cell>
          <cell r="AW325">
            <v>3462.0542000001296</v>
          </cell>
          <cell r="AX325">
            <v>3361.6254000002518</v>
          </cell>
          <cell r="AY325">
            <v>1235.1100660003722</v>
          </cell>
          <cell r="AZ325">
            <v>1200.6919997995719</v>
          </cell>
          <cell r="BA325">
            <v>2441.1578000001609</v>
          </cell>
          <cell r="BB325">
            <v>1504.9757049996406</v>
          </cell>
          <cell r="BC325">
            <v>1148.5161300003529</v>
          </cell>
          <cell r="BD325">
            <v>914.22400000039488</v>
          </cell>
          <cell r="BE325">
            <v>21070.363061010838</v>
          </cell>
          <cell r="BF325">
            <v>538.4429999999702</v>
          </cell>
          <cell r="BG325">
            <v>802.61120000015944</v>
          </cell>
          <cell r="BH325">
            <v>2391.6715700002387</v>
          </cell>
          <cell r="BI325">
            <v>3182.984999999404</v>
          </cell>
          <cell r="BJ325">
            <v>3675.4255999997258</v>
          </cell>
          <cell r="BK325">
            <v>3094.0745700001717</v>
          </cell>
          <cell r="BL325">
            <v>912.84370000008494</v>
          </cell>
          <cell r="BM325">
            <v>961.20015999954194</v>
          </cell>
          <cell r="BN325">
            <v>2167.6307000005618</v>
          </cell>
          <cell r="BO325">
            <v>1398.5443999990821</v>
          </cell>
          <cell r="BP325">
            <v>1271.9296000003815</v>
          </cell>
          <cell r="BQ325">
            <v>673.00356100033969</v>
          </cell>
          <cell r="BR325">
            <v>17881.002797588706</v>
          </cell>
          <cell r="BS325">
            <v>676.33249999955297</v>
          </cell>
          <cell r="BT325">
            <v>1006.5826000003144</v>
          </cell>
          <cell r="BU325">
            <v>2868.0326000005007</v>
          </cell>
          <cell r="BV325">
            <v>3355.1636000005528</v>
          </cell>
          <cell r="BW325">
            <v>2815.6974999997765</v>
          </cell>
          <cell r="BX325">
            <v>2669.5843299999833</v>
          </cell>
          <cell r="BY325">
            <v>808.10372999962419</v>
          </cell>
          <cell r="BZ325">
            <v>901.95929659996182</v>
          </cell>
          <cell r="CA325">
            <v>1725.2063300004229</v>
          </cell>
          <cell r="CB325">
            <v>-962.9341900004074</v>
          </cell>
          <cell r="CC325">
            <v>1175.0045199999586</v>
          </cell>
          <cell r="CD325">
            <v>842.26998099964112</v>
          </cell>
          <cell r="CE325">
            <v>13452.078420691192</v>
          </cell>
          <cell r="CF325">
            <v>677.35800000000745</v>
          </cell>
          <cell r="CG325">
            <v>1254.306599999778</v>
          </cell>
          <cell r="CH325">
            <v>2562.2016500001773</v>
          </cell>
          <cell r="CI325">
            <v>3147.8212699992582</v>
          </cell>
          <cell r="CJ325">
            <v>1811.5496776998043</v>
          </cell>
          <cell r="CK325">
            <v>1830.9670000001788</v>
          </cell>
          <cell r="CL325">
            <v>923.72652999963611</v>
          </cell>
          <cell r="CM325">
            <v>954.83841899968684</v>
          </cell>
          <cell r="CN325">
            <v>1919.2961990004405</v>
          </cell>
          <cell r="CO325">
            <v>-2331.9743399992585</v>
          </cell>
          <cell r="CP325">
            <v>-20.889589999802411</v>
          </cell>
          <cell r="CQ325">
            <v>722.87700499966741</v>
          </cell>
          <cell r="CR325">
            <v>15313.404640987515</v>
          </cell>
          <cell r="CS325">
            <v>520.79810999985784</v>
          </cell>
          <cell r="CT325">
            <v>847.6031499998644</v>
          </cell>
          <cell r="CU325">
            <v>2319.5338399996981</v>
          </cell>
          <cell r="CV325">
            <v>2592.8398000001907</v>
          </cell>
          <cell r="CW325">
            <v>1989.2831000005826</v>
          </cell>
          <cell r="CX325">
            <v>1944.3441000003368</v>
          </cell>
          <cell r="CY325">
            <v>938.80099099967629</v>
          </cell>
          <cell r="CZ325">
            <v>-372.11309999972582</v>
          </cell>
          <cell r="DA325">
            <v>1888.7130000004545</v>
          </cell>
          <cell r="DB325">
            <v>1258.0582100003958</v>
          </cell>
          <cell r="DC325">
            <v>860.48543999996036</v>
          </cell>
          <cell r="DD325">
            <v>525.05799999926239</v>
          </cell>
          <cell r="DE325">
            <v>17418.671182990074</v>
          </cell>
          <cell r="DF325">
            <v>613.28043000027537</v>
          </cell>
          <cell r="DG325">
            <v>1084.964839999564</v>
          </cell>
          <cell r="DH325">
            <v>2293.3781899996102</v>
          </cell>
          <cell r="DI325">
            <v>2921.9768399996683</v>
          </cell>
          <cell r="DJ325">
            <v>2127.757519999519</v>
          </cell>
          <cell r="DK325">
            <v>2255.1820499999449</v>
          </cell>
          <cell r="DL325">
            <v>845.36322799976915</v>
          </cell>
          <cell r="DM325">
            <v>643.25361000001431</v>
          </cell>
          <cell r="DN325">
            <v>1680.2400000002235</v>
          </cell>
          <cell r="DO325">
            <v>1153.4146999996156</v>
          </cell>
          <cell r="DP325">
            <v>1233.0925400005654</v>
          </cell>
          <cell r="DQ325">
            <v>566.7672350006178</v>
          </cell>
          <cell r="DR325">
            <v>15055.820265002549</v>
          </cell>
          <cell r="DS325">
            <v>587.31599999964237</v>
          </cell>
          <cell r="DT325">
            <v>1038.3392600007355</v>
          </cell>
          <cell r="DU325">
            <v>2119.1047000000253</v>
          </cell>
          <cell r="DV325">
            <v>2653.755739999935</v>
          </cell>
          <cell r="DW325">
            <v>168.23471000045538</v>
          </cell>
          <cell r="DX325">
            <v>2059.7180500002578</v>
          </cell>
          <cell r="DY325">
            <v>930.20000000018626</v>
          </cell>
          <cell r="DZ325">
            <v>732.0204100003466</v>
          </cell>
          <cell r="EA325">
            <v>1956.626600000076</v>
          </cell>
          <cell r="EB325">
            <v>1401.2887349994853</v>
          </cell>
          <cell r="EC325">
            <v>827.60006000008434</v>
          </cell>
          <cell r="ED325">
            <v>581.61600000038743</v>
          </cell>
          <cell r="EE325">
            <v>0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</row>
        <row r="328">
          <cell r="A328" t="str">
            <v>Purchased Power &amp; Net Interchange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</row>
        <row r="330">
          <cell r="C330" t="str">
            <v>APS Supplemental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</row>
        <row r="331">
          <cell r="C331" t="str">
            <v xml:space="preserve">Combine Hills Wind 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</row>
        <row r="332">
          <cell r="C332" t="str">
            <v>Constellation Seasonal 2013-2016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</row>
        <row r="333">
          <cell r="C333" t="str">
            <v>Deseret Purchase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</row>
        <row r="334">
          <cell r="C334" t="str">
            <v>Douglas PUD Settlement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</row>
        <row r="335">
          <cell r="C335" t="str">
            <v>Georgia-Pacific Camas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</row>
        <row r="336">
          <cell r="C336" t="str">
            <v>Gemstate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</row>
        <row r="337">
          <cell r="C337" t="str">
            <v>Hermiston Purchase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</row>
        <row r="338">
          <cell r="C338" t="str">
            <v>Hurricane Purchase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</row>
        <row r="339">
          <cell r="C339" t="str">
            <v>IPP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</row>
        <row r="340">
          <cell r="C340" t="str">
            <v>MagCorp Reserves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</row>
        <row r="341">
          <cell r="C341" t="str">
            <v>Nucor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</row>
        <row r="342">
          <cell r="C342" t="str">
            <v>Old Mill Solar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</row>
        <row r="343">
          <cell r="C343" t="str">
            <v>P4 Production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</row>
        <row r="344">
          <cell r="C344" t="str">
            <v>Pavant III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</row>
        <row r="345">
          <cell r="C345" t="str">
            <v>PGE Cove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</row>
        <row r="346">
          <cell r="C346" t="str">
            <v>Rock River Wind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</row>
        <row r="347">
          <cell r="C347" t="str">
            <v>Small Purchases east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</row>
        <row r="348">
          <cell r="C348" t="str">
            <v>Small Purchases 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</row>
        <row r="349">
          <cell r="C349" t="str">
            <v>Three Buttes Wind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</row>
        <row r="350">
          <cell r="C350" t="str">
            <v xml:space="preserve">Top of the World Wind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</row>
        <row r="351">
          <cell r="C351" t="str">
            <v>Tri-State Purchase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</row>
        <row r="352">
          <cell r="C352" t="str">
            <v>UAMPS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</row>
        <row r="353">
          <cell r="C353" t="str">
            <v>UMPA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</row>
        <row r="354">
          <cell r="C354" t="str">
            <v>Wolverine Creek Wind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</row>
        <row r="355">
          <cell r="C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</row>
        <row r="356">
          <cell r="C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</row>
        <row r="357">
          <cell r="C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</row>
        <row r="358">
          <cell r="C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</row>
        <row r="359">
          <cell r="C359" t="str">
            <v>Avoided Cost Resource</v>
          </cell>
          <cell r="F359">
            <v>7440</v>
          </cell>
          <cell r="G359">
            <v>6720</v>
          </cell>
          <cell r="H359">
            <v>7440</v>
          </cell>
          <cell r="I359">
            <v>7200</v>
          </cell>
          <cell r="J359">
            <v>7440</v>
          </cell>
          <cell r="K359">
            <v>7200</v>
          </cell>
          <cell r="L359">
            <v>7440</v>
          </cell>
          <cell r="M359">
            <v>7440</v>
          </cell>
          <cell r="N359">
            <v>7200</v>
          </cell>
          <cell r="O359">
            <v>7440</v>
          </cell>
          <cell r="P359">
            <v>7200</v>
          </cell>
          <cell r="Q359">
            <v>7440</v>
          </cell>
          <cell r="R359">
            <v>87600</v>
          </cell>
          <cell r="S359">
            <v>7440</v>
          </cell>
          <cell r="T359">
            <v>6720</v>
          </cell>
          <cell r="U359">
            <v>7440</v>
          </cell>
          <cell r="V359">
            <v>7200</v>
          </cell>
          <cell r="W359">
            <v>7440</v>
          </cell>
          <cell r="X359">
            <v>7200</v>
          </cell>
          <cell r="Y359">
            <v>7440</v>
          </cell>
          <cell r="Z359">
            <v>7440</v>
          </cell>
          <cell r="AA359">
            <v>7200</v>
          </cell>
          <cell r="AB359">
            <v>7440</v>
          </cell>
          <cell r="AC359">
            <v>7200</v>
          </cell>
          <cell r="AD359">
            <v>7440</v>
          </cell>
          <cell r="AE359">
            <v>87840</v>
          </cell>
          <cell r="AF359">
            <v>7440</v>
          </cell>
          <cell r="AG359">
            <v>6960</v>
          </cell>
          <cell r="AH359">
            <v>7440</v>
          </cell>
          <cell r="AI359">
            <v>7200</v>
          </cell>
          <cell r="AJ359">
            <v>7440</v>
          </cell>
          <cell r="AK359">
            <v>7200</v>
          </cell>
          <cell r="AL359">
            <v>7440</v>
          </cell>
          <cell r="AM359">
            <v>7440</v>
          </cell>
          <cell r="AN359">
            <v>7200</v>
          </cell>
          <cell r="AO359">
            <v>7440</v>
          </cell>
          <cell r="AP359">
            <v>7200</v>
          </cell>
          <cell r="AQ359">
            <v>7440</v>
          </cell>
          <cell r="AR359">
            <v>87600</v>
          </cell>
          <cell r="AS359">
            <v>7440</v>
          </cell>
          <cell r="AT359">
            <v>6720</v>
          </cell>
          <cell r="AU359">
            <v>7440</v>
          </cell>
          <cell r="AV359">
            <v>7200</v>
          </cell>
          <cell r="AW359">
            <v>7440</v>
          </cell>
          <cell r="AX359">
            <v>7200</v>
          </cell>
          <cell r="AY359">
            <v>7440</v>
          </cell>
          <cell r="AZ359">
            <v>7440</v>
          </cell>
          <cell r="BA359">
            <v>7200</v>
          </cell>
          <cell r="BB359">
            <v>7440</v>
          </cell>
          <cell r="BC359">
            <v>7200</v>
          </cell>
          <cell r="BD359">
            <v>7440</v>
          </cell>
          <cell r="BE359">
            <v>87600</v>
          </cell>
          <cell r="BF359">
            <v>7440</v>
          </cell>
          <cell r="BG359">
            <v>6720</v>
          </cell>
          <cell r="BH359">
            <v>7440</v>
          </cell>
          <cell r="BI359">
            <v>7200</v>
          </cell>
          <cell r="BJ359">
            <v>7440</v>
          </cell>
          <cell r="BK359">
            <v>7200</v>
          </cell>
          <cell r="BL359">
            <v>7440</v>
          </cell>
          <cell r="BM359">
            <v>7440</v>
          </cell>
          <cell r="BN359">
            <v>7200</v>
          </cell>
          <cell r="BO359">
            <v>7440</v>
          </cell>
          <cell r="BP359">
            <v>7200</v>
          </cell>
          <cell r="BQ359">
            <v>7440</v>
          </cell>
          <cell r="BR359">
            <v>87600</v>
          </cell>
          <cell r="BS359">
            <v>7440</v>
          </cell>
          <cell r="BT359">
            <v>6720</v>
          </cell>
          <cell r="BU359">
            <v>7440</v>
          </cell>
          <cell r="BV359">
            <v>7200</v>
          </cell>
          <cell r="BW359">
            <v>7440</v>
          </cell>
          <cell r="BX359">
            <v>7200</v>
          </cell>
          <cell r="BY359">
            <v>7440</v>
          </cell>
          <cell r="BZ359">
            <v>7440</v>
          </cell>
          <cell r="CA359">
            <v>7200</v>
          </cell>
          <cell r="CB359">
            <v>7440</v>
          </cell>
          <cell r="CC359">
            <v>7200</v>
          </cell>
          <cell r="CD359">
            <v>7440</v>
          </cell>
          <cell r="CE359">
            <v>87840</v>
          </cell>
          <cell r="CF359">
            <v>7440</v>
          </cell>
          <cell r="CG359">
            <v>6960</v>
          </cell>
          <cell r="CH359">
            <v>7440</v>
          </cell>
          <cell r="CI359">
            <v>7200</v>
          </cell>
          <cell r="CJ359">
            <v>7440</v>
          </cell>
          <cell r="CK359">
            <v>7200</v>
          </cell>
          <cell r="CL359">
            <v>7440</v>
          </cell>
          <cell r="CM359">
            <v>7440</v>
          </cell>
          <cell r="CN359">
            <v>7200</v>
          </cell>
          <cell r="CO359">
            <v>7440</v>
          </cell>
          <cell r="CP359">
            <v>7200</v>
          </cell>
          <cell r="CQ359">
            <v>7440</v>
          </cell>
          <cell r="CR359">
            <v>87600</v>
          </cell>
          <cell r="CS359">
            <v>7440</v>
          </cell>
          <cell r="CT359">
            <v>6720</v>
          </cell>
          <cell r="CU359">
            <v>7440</v>
          </cell>
          <cell r="CV359">
            <v>7200</v>
          </cell>
          <cell r="CW359">
            <v>7440</v>
          </cell>
          <cell r="CX359">
            <v>7200</v>
          </cell>
          <cell r="CY359">
            <v>7440</v>
          </cell>
          <cell r="CZ359">
            <v>7440</v>
          </cell>
          <cell r="DA359">
            <v>7200</v>
          </cell>
          <cell r="DB359">
            <v>7440</v>
          </cell>
          <cell r="DC359">
            <v>7200</v>
          </cell>
          <cell r="DD359">
            <v>7440</v>
          </cell>
          <cell r="DE359">
            <v>87600</v>
          </cell>
          <cell r="DF359">
            <v>7440</v>
          </cell>
          <cell r="DG359">
            <v>6720</v>
          </cell>
          <cell r="DH359">
            <v>7440</v>
          </cell>
          <cell r="DI359">
            <v>7200</v>
          </cell>
          <cell r="DJ359">
            <v>7440</v>
          </cell>
          <cell r="DK359">
            <v>7200</v>
          </cell>
          <cell r="DL359">
            <v>7440</v>
          </cell>
          <cell r="DM359">
            <v>7440</v>
          </cell>
          <cell r="DN359">
            <v>7200</v>
          </cell>
          <cell r="DO359">
            <v>7440</v>
          </cell>
          <cell r="DP359">
            <v>7200</v>
          </cell>
          <cell r="DQ359">
            <v>7440</v>
          </cell>
          <cell r="DR359">
            <v>87600</v>
          </cell>
          <cell r="DS359">
            <v>7440</v>
          </cell>
          <cell r="DT359">
            <v>6720</v>
          </cell>
          <cell r="DU359">
            <v>7440</v>
          </cell>
          <cell r="DV359">
            <v>7200</v>
          </cell>
          <cell r="DW359">
            <v>7440</v>
          </cell>
          <cell r="DX359">
            <v>7200</v>
          </cell>
          <cell r="DY359">
            <v>7440</v>
          </cell>
          <cell r="DZ359">
            <v>7440</v>
          </cell>
          <cell r="EA359">
            <v>7200</v>
          </cell>
          <cell r="EB359">
            <v>7440</v>
          </cell>
          <cell r="EC359">
            <v>7200</v>
          </cell>
          <cell r="ED359">
            <v>7440</v>
          </cell>
          <cell r="EE359">
            <v>0</v>
          </cell>
        </row>
        <row r="360">
          <cell r="C360" t="str">
            <v>Curtailment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</row>
        <row r="361">
          <cell r="C361" t="str">
            <v>Net Generation</v>
          </cell>
          <cell r="F361">
            <v>7440</v>
          </cell>
          <cell r="G361">
            <v>6720</v>
          </cell>
          <cell r="H361">
            <v>7440</v>
          </cell>
          <cell r="I361">
            <v>7200</v>
          </cell>
          <cell r="J361">
            <v>7440</v>
          </cell>
          <cell r="K361">
            <v>7200</v>
          </cell>
          <cell r="L361">
            <v>7440</v>
          </cell>
          <cell r="M361">
            <v>7440</v>
          </cell>
          <cell r="N361">
            <v>7200</v>
          </cell>
          <cell r="O361">
            <v>7440</v>
          </cell>
          <cell r="P361">
            <v>7200</v>
          </cell>
          <cell r="Q361">
            <v>7440</v>
          </cell>
          <cell r="R361">
            <v>87600</v>
          </cell>
          <cell r="S361">
            <v>7440</v>
          </cell>
          <cell r="T361">
            <v>6720</v>
          </cell>
          <cell r="U361">
            <v>7440</v>
          </cell>
          <cell r="V361">
            <v>7200</v>
          </cell>
          <cell r="W361">
            <v>7440</v>
          </cell>
          <cell r="X361">
            <v>7200</v>
          </cell>
          <cell r="Y361">
            <v>7440</v>
          </cell>
          <cell r="Z361">
            <v>7440</v>
          </cell>
          <cell r="AA361">
            <v>7200</v>
          </cell>
          <cell r="AB361">
            <v>7440</v>
          </cell>
          <cell r="AC361">
            <v>7200</v>
          </cell>
          <cell r="AD361">
            <v>7440</v>
          </cell>
          <cell r="AE361">
            <v>87840</v>
          </cell>
          <cell r="AF361">
            <v>7440</v>
          </cell>
          <cell r="AG361">
            <v>6960</v>
          </cell>
          <cell r="AH361">
            <v>7440</v>
          </cell>
          <cell r="AI361">
            <v>7200</v>
          </cell>
          <cell r="AJ361">
            <v>7440</v>
          </cell>
          <cell r="AK361">
            <v>7200</v>
          </cell>
          <cell r="AL361">
            <v>7440</v>
          </cell>
          <cell r="AM361">
            <v>7440</v>
          </cell>
          <cell r="AN361">
            <v>7200</v>
          </cell>
          <cell r="AO361">
            <v>7440</v>
          </cell>
          <cell r="AP361">
            <v>7200</v>
          </cell>
          <cell r="AQ361">
            <v>7440</v>
          </cell>
          <cell r="AR361">
            <v>87600</v>
          </cell>
          <cell r="AS361">
            <v>7440</v>
          </cell>
          <cell r="AT361">
            <v>6720</v>
          </cell>
          <cell r="AU361">
            <v>7440</v>
          </cell>
          <cell r="AV361">
            <v>7200</v>
          </cell>
          <cell r="AW361">
            <v>7440</v>
          </cell>
          <cell r="AX361">
            <v>7200</v>
          </cell>
          <cell r="AY361">
            <v>7440</v>
          </cell>
          <cell r="AZ361">
            <v>7440</v>
          </cell>
          <cell r="BA361">
            <v>7200</v>
          </cell>
          <cell r="BB361">
            <v>7440</v>
          </cell>
          <cell r="BC361">
            <v>7200</v>
          </cell>
          <cell r="BD361">
            <v>7440</v>
          </cell>
          <cell r="BE361">
            <v>87600</v>
          </cell>
          <cell r="BF361">
            <v>7440</v>
          </cell>
          <cell r="BG361">
            <v>6720</v>
          </cell>
          <cell r="BH361">
            <v>7440</v>
          </cell>
          <cell r="BI361">
            <v>7200</v>
          </cell>
          <cell r="BJ361">
            <v>7440</v>
          </cell>
          <cell r="BK361">
            <v>7200</v>
          </cell>
          <cell r="BL361">
            <v>7440</v>
          </cell>
          <cell r="BM361">
            <v>7440</v>
          </cell>
          <cell r="BN361">
            <v>7200</v>
          </cell>
          <cell r="BO361">
            <v>7440</v>
          </cell>
          <cell r="BP361">
            <v>7200</v>
          </cell>
          <cell r="BQ361">
            <v>7440</v>
          </cell>
          <cell r="BR361">
            <v>87600</v>
          </cell>
          <cell r="BS361">
            <v>7440</v>
          </cell>
          <cell r="BT361">
            <v>6720</v>
          </cell>
          <cell r="BU361">
            <v>7440</v>
          </cell>
          <cell r="BV361">
            <v>7200</v>
          </cell>
          <cell r="BW361">
            <v>7440</v>
          </cell>
          <cell r="BX361">
            <v>7200</v>
          </cell>
          <cell r="BY361">
            <v>7440</v>
          </cell>
          <cell r="BZ361">
            <v>7440</v>
          </cell>
          <cell r="CA361">
            <v>7200</v>
          </cell>
          <cell r="CB361">
            <v>7440</v>
          </cell>
          <cell r="CC361">
            <v>7200</v>
          </cell>
          <cell r="CD361">
            <v>7440</v>
          </cell>
          <cell r="CE361">
            <v>87840</v>
          </cell>
          <cell r="CF361">
            <v>7440</v>
          </cell>
          <cell r="CG361">
            <v>6960</v>
          </cell>
          <cell r="CH361">
            <v>7440</v>
          </cell>
          <cell r="CI361">
            <v>7200</v>
          </cell>
          <cell r="CJ361">
            <v>7440</v>
          </cell>
          <cell r="CK361">
            <v>7200</v>
          </cell>
          <cell r="CL361">
            <v>7440</v>
          </cell>
          <cell r="CM361">
            <v>7440</v>
          </cell>
          <cell r="CN361">
            <v>7200</v>
          </cell>
          <cell r="CO361">
            <v>7440</v>
          </cell>
          <cell r="CP361">
            <v>7200</v>
          </cell>
          <cell r="CQ361">
            <v>7440</v>
          </cell>
          <cell r="CR361">
            <v>87600</v>
          </cell>
          <cell r="CS361">
            <v>7440</v>
          </cell>
          <cell r="CT361">
            <v>6720</v>
          </cell>
          <cell r="CU361">
            <v>7440</v>
          </cell>
          <cell r="CV361">
            <v>7200</v>
          </cell>
          <cell r="CW361">
            <v>7440</v>
          </cell>
          <cell r="CX361">
            <v>7200</v>
          </cell>
          <cell r="CY361">
            <v>7440</v>
          </cell>
          <cell r="CZ361">
            <v>7440</v>
          </cell>
          <cell r="DA361">
            <v>7200</v>
          </cell>
          <cell r="DB361">
            <v>7440</v>
          </cell>
          <cell r="DC361">
            <v>7200</v>
          </cell>
          <cell r="DD361">
            <v>7440</v>
          </cell>
          <cell r="DE361">
            <v>87600</v>
          </cell>
          <cell r="DF361">
            <v>7440</v>
          </cell>
          <cell r="DG361">
            <v>6720</v>
          </cell>
          <cell r="DH361">
            <v>7440</v>
          </cell>
          <cell r="DI361">
            <v>7200</v>
          </cell>
          <cell r="DJ361">
            <v>7440</v>
          </cell>
          <cell r="DK361">
            <v>7200</v>
          </cell>
          <cell r="DL361">
            <v>7440</v>
          </cell>
          <cell r="DM361">
            <v>7440</v>
          </cell>
          <cell r="DN361">
            <v>7200</v>
          </cell>
          <cell r="DO361">
            <v>7440</v>
          </cell>
          <cell r="DP361">
            <v>7200</v>
          </cell>
          <cell r="DQ361">
            <v>7440</v>
          </cell>
          <cell r="DR361">
            <v>87600</v>
          </cell>
          <cell r="DS361">
            <v>7440</v>
          </cell>
          <cell r="DT361">
            <v>6720</v>
          </cell>
          <cell r="DU361">
            <v>7440</v>
          </cell>
          <cell r="DV361">
            <v>7200</v>
          </cell>
          <cell r="DW361">
            <v>7440</v>
          </cell>
          <cell r="DX361">
            <v>7200</v>
          </cell>
          <cell r="DY361">
            <v>7440</v>
          </cell>
          <cell r="DZ361">
            <v>7440</v>
          </cell>
          <cell r="EA361">
            <v>7200</v>
          </cell>
          <cell r="EB361">
            <v>7440</v>
          </cell>
          <cell r="EC361">
            <v>7200</v>
          </cell>
          <cell r="ED361">
            <v>7440</v>
          </cell>
          <cell r="EE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</row>
        <row r="363">
          <cell r="C363" t="str">
            <v>Potential QFs  -  Central Oregon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</row>
        <row r="364">
          <cell r="C364" t="str">
            <v>Potential QFs  -  West Main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</row>
        <row r="365">
          <cell r="C365" t="str">
            <v>Potential QFs  -  Walla Walla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</row>
        <row r="366">
          <cell r="C366" t="str">
            <v>Potential QFs  -  Clover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</row>
        <row r="367">
          <cell r="C367" t="str">
            <v>Potential QFs  -  PP-GC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</row>
        <row r="368">
          <cell r="C368" t="str">
            <v>Potential QFs  -  Utah North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</row>
        <row r="369">
          <cell r="C369" t="str">
            <v>Potential QFs  -  Utah South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</row>
        <row r="370">
          <cell r="C370" t="str">
            <v>Potential QFs  -  Trona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</row>
        <row r="371">
          <cell r="C371" t="str">
            <v>Potential QFs  -  Wyoming Northeast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</row>
        <row r="372">
          <cell r="C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</row>
        <row r="373">
          <cell r="C373" t="str">
            <v>QF California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</row>
        <row r="374">
          <cell r="C374" t="str">
            <v>QF Idaho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</row>
        <row r="375">
          <cell r="C375" t="str">
            <v>QF Oregon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</row>
        <row r="376">
          <cell r="C376" t="str">
            <v>QF Utah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</row>
        <row r="377">
          <cell r="C377" t="str">
            <v>QF Washington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</row>
        <row r="378">
          <cell r="C378" t="str">
            <v>QF Wyoming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</row>
        <row r="379">
          <cell r="C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</row>
        <row r="380">
          <cell r="C380" t="str">
            <v>Biomass QF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</row>
        <row r="381">
          <cell r="C381" t="str">
            <v>Black Cap II Solar QF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</row>
        <row r="382">
          <cell r="C382" t="str">
            <v>Champlin Blue Mtn Wind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</row>
        <row r="383">
          <cell r="C383" t="str">
            <v>Chevron Wind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</row>
        <row r="384">
          <cell r="C384" t="str">
            <v xml:space="preserve">Douglas County Forest Products QF  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</row>
        <row r="385">
          <cell r="C385" t="str">
            <v>Evergreen BioPower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</row>
        <row r="386">
          <cell r="C386" t="str">
            <v>ExxonMobil QF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</row>
        <row r="387">
          <cell r="C387" t="str">
            <v>First Wind QF Projects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</row>
        <row r="388">
          <cell r="C388" t="str">
            <v>Five Pine Wind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</row>
        <row r="389">
          <cell r="C389" t="str">
            <v>Foote Creek II &amp; III Wind QF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</row>
        <row r="390">
          <cell r="C390" t="str">
            <v>Kennecott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</row>
        <row r="391">
          <cell r="C391" t="str">
            <v>Latigo Wind Park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</row>
        <row r="392">
          <cell r="C392" t="str">
            <v>Long Ridge Wind I QF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</row>
        <row r="393">
          <cell r="C393" t="str">
            <v>Long Ridge Wind II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</row>
        <row r="394">
          <cell r="C394" t="str">
            <v>Mountain Wind 1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</row>
        <row r="395">
          <cell r="C395" t="str">
            <v>Mountain Wind 2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</row>
        <row r="396">
          <cell r="C396" t="str">
            <v>North Point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</row>
        <row r="397">
          <cell r="C397" t="str">
            <v>OM Power I Geothermal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</row>
        <row r="398">
          <cell r="C398" t="str">
            <v>Orchard Wind Farm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</row>
        <row r="399">
          <cell r="C399" t="str">
            <v>Oregon Sch 37 QFs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</row>
        <row r="400">
          <cell r="C400" t="str">
            <v>Oregon Wind Farm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</row>
        <row r="401">
          <cell r="C401" t="str">
            <v>Pavant Solar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</row>
        <row r="402">
          <cell r="C402" t="str">
            <v>Pioneer Wind Park I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</row>
        <row r="403">
          <cell r="C403" t="str">
            <v>Power County North Wind QF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</row>
        <row r="404">
          <cell r="C404" t="str">
            <v>Power County South Wind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</row>
        <row r="405">
          <cell r="C405" t="str">
            <v>Roseburg Dillard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</row>
        <row r="406">
          <cell r="C406" t="str">
            <v>Sigurd Solar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</row>
        <row r="407">
          <cell r="C407" t="str">
            <v>Spanish Fork Wind 2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</row>
        <row r="408">
          <cell r="C408" t="str">
            <v>Sunnyside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</row>
        <row r="409">
          <cell r="C409" t="str">
            <v>Surprise Valley Geothermal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</row>
        <row r="410">
          <cell r="C410" t="str">
            <v>Sweetwater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</row>
        <row r="411">
          <cell r="C411" t="str">
            <v>Tesoro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</row>
        <row r="412">
          <cell r="C412" t="str">
            <v>Three Peaks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</row>
        <row r="413">
          <cell r="C413" t="str">
            <v>Threemile Canyon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</row>
        <row r="414">
          <cell r="C414" t="str">
            <v>US Magnesium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</row>
        <row r="415">
          <cell r="C415" t="str">
            <v>Utah Pavant Solar I &amp; II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</row>
        <row r="416">
          <cell r="C416" t="str">
            <v>Utah Red Hills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</row>
        <row r="417">
          <cell r="C417" t="str">
            <v>Utah SunEdison Wind QF Projects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</row>
        <row r="418">
          <cell r="C418" t="str">
            <v>Utah Sch 37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</row>
        <row r="419">
          <cell r="C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</row>
        <row r="420">
          <cell r="C420">
            <v>0</v>
          </cell>
          <cell r="F420">
            <v>7440</v>
          </cell>
          <cell r="G420">
            <v>6720.0000000001164</v>
          </cell>
          <cell r="H420">
            <v>7439.9999999999418</v>
          </cell>
          <cell r="I420">
            <v>7199.9999999998836</v>
          </cell>
          <cell r="J420">
            <v>7440</v>
          </cell>
          <cell r="K420">
            <v>7200</v>
          </cell>
          <cell r="L420">
            <v>7440</v>
          </cell>
          <cell r="M420">
            <v>7440</v>
          </cell>
          <cell r="N420">
            <v>7200</v>
          </cell>
          <cell r="O420">
            <v>7440</v>
          </cell>
          <cell r="P420">
            <v>7200</v>
          </cell>
          <cell r="Q420">
            <v>7440</v>
          </cell>
          <cell r="R420">
            <v>87600</v>
          </cell>
          <cell r="S420">
            <v>7440.0000000001164</v>
          </cell>
          <cell r="T420">
            <v>6720</v>
          </cell>
          <cell r="U420">
            <v>7440</v>
          </cell>
          <cell r="V420">
            <v>7200</v>
          </cell>
          <cell r="W420">
            <v>7440</v>
          </cell>
          <cell r="X420">
            <v>7200</v>
          </cell>
          <cell r="Y420">
            <v>7440</v>
          </cell>
          <cell r="Z420">
            <v>7440</v>
          </cell>
          <cell r="AA420">
            <v>7200</v>
          </cell>
          <cell r="AB420">
            <v>7440.0000000001164</v>
          </cell>
          <cell r="AC420">
            <v>7200</v>
          </cell>
          <cell r="AD420">
            <v>7440</v>
          </cell>
          <cell r="AE420">
            <v>87840</v>
          </cell>
          <cell r="AF420">
            <v>7440</v>
          </cell>
          <cell r="AG420">
            <v>6959.9999999998836</v>
          </cell>
          <cell r="AH420">
            <v>7440</v>
          </cell>
          <cell r="AI420">
            <v>7200</v>
          </cell>
          <cell r="AJ420">
            <v>7440</v>
          </cell>
          <cell r="AK420">
            <v>7200</v>
          </cell>
          <cell r="AL420">
            <v>7440</v>
          </cell>
          <cell r="AM420">
            <v>7440</v>
          </cell>
          <cell r="AN420">
            <v>7200.0000000002328</v>
          </cell>
          <cell r="AO420">
            <v>7440.0000000001164</v>
          </cell>
          <cell r="AP420">
            <v>7200</v>
          </cell>
          <cell r="AQ420">
            <v>7440</v>
          </cell>
          <cell r="AR420">
            <v>87600</v>
          </cell>
          <cell r="AS420">
            <v>7440</v>
          </cell>
          <cell r="AT420">
            <v>6720</v>
          </cell>
          <cell r="AU420">
            <v>7440.0000000002328</v>
          </cell>
          <cell r="AV420">
            <v>7200</v>
          </cell>
          <cell r="AW420">
            <v>7440</v>
          </cell>
          <cell r="AX420">
            <v>7200</v>
          </cell>
          <cell r="AY420">
            <v>7440</v>
          </cell>
          <cell r="AZ420">
            <v>7440</v>
          </cell>
          <cell r="BA420">
            <v>7200</v>
          </cell>
          <cell r="BB420">
            <v>7440</v>
          </cell>
          <cell r="BC420">
            <v>7200</v>
          </cell>
          <cell r="BD420">
            <v>7440</v>
          </cell>
          <cell r="BE420">
            <v>87600</v>
          </cell>
          <cell r="BF420">
            <v>7440</v>
          </cell>
          <cell r="BG420">
            <v>6720</v>
          </cell>
          <cell r="BH420">
            <v>7440</v>
          </cell>
          <cell r="BI420">
            <v>7200</v>
          </cell>
          <cell r="BJ420">
            <v>7440</v>
          </cell>
          <cell r="BK420">
            <v>7200</v>
          </cell>
          <cell r="BL420">
            <v>7440</v>
          </cell>
          <cell r="BM420">
            <v>7439.9999999997672</v>
          </cell>
          <cell r="BN420">
            <v>7200</v>
          </cell>
          <cell r="BO420">
            <v>7440.0000000001164</v>
          </cell>
          <cell r="BP420">
            <v>7200</v>
          </cell>
          <cell r="BQ420">
            <v>7440</v>
          </cell>
          <cell r="BR420">
            <v>87600</v>
          </cell>
          <cell r="BS420">
            <v>7440</v>
          </cell>
          <cell r="BT420">
            <v>6720</v>
          </cell>
          <cell r="BU420">
            <v>7440</v>
          </cell>
          <cell r="BV420">
            <v>7200</v>
          </cell>
          <cell r="BW420">
            <v>7439.9999999997672</v>
          </cell>
          <cell r="BX420">
            <v>7200</v>
          </cell>
          <cell r="BY420">
            <v>7440</v>
          </cell>
          <cell r="BZ420">
            <v>7440</v>
          </cell>
          <cell r="CA420">
            <v>7200</v>
          </cell>
          <cell r="CB420">
            <v>7440</v>
          </cell>
          <cell r="CC420">
            <v>7200</v>
          </cell>
          <cell r="CD420">
            <v>7440</v>
          </cell>
          <cell r="CE420">
            <v>87840</v>
          </cell>
          <cell r="CF420">
            <v>7440</v>
          </cell>
          <cell r="CG420">
            <v>6960</v>
          </cell>
          <cell r="CH420">
            <v>7440</v>
          </cell>
          <cell r="CI420">
            <v>7200</v>
          </cell>
          <cell r="CJ420">
            <v>7440</v>
          </cell>
          <cell r="CK420">
            <v>7200</v>
          </cell>
          <cell r="CL420">
            <v>7440</v>
          </cell>
          <cell r="CM420">
            <v>7440</v>
          </cell>
          <cell r="CN420">
            <v>7200</v>
          </cell>
          <cell r="CO420">
            <v>7440</v>
          </cell>
          <cell r="CP420">
            <v>7200</v>
          </cell>
          <cell r="CQ420">
            <v>7440</v>
          </cell>
          <cell r="CR420">
            <v>87600</v>
          </cell>
          <cell r="CS420">
            <v>7440</v>
          </cell>
          <cell r="CT420">
            <v>6720</v>
          </cell>
          <cell r="CU420">
            <v>7440</v>
          </cell>
          <cell r="CV420">
            <v>7199.9999999997672</v>
          </cell>
          <cell r="CW420">
            <v>7440</v>
          </cell>
          <cell r="CX420">
            <v>7200</v>
          </cell>
          <cell r="CY420">
            <v>7440</v>
          </cell>
          <cell r="CZ420">
            <v>7440</v>
          </cell>
          <cell r="DA420">
            <v>7200</v>
          </cell>
          <cell r="DB420">
            <v>7440</v>
          </cell>
          <cell r="DC420">
            <v>7199.9999999997672</v>
          </cell>
          <cell r="DD420">
            <v>7440.0000000001164</v>
          </cell>
          <cell r="DE420">
            <v>87600</v>
          </cell>
          <cell r="DF420">
            <v>7440</v>
          </cell>
          <cell r="DG420">
            <v>6720</v>
          </cell>
          <cell r="DH420">
            <v>7440</v>
          </cell>
          <cell r="DI420">
            <v>7200</v>
          </cell>
          <cell r="DJ420">
            <v>7440</v>
          </cell>
          <cell r="DK420">
            <v>7200</v>
          </cell>
          <cell r="DL420">
            <v>7440</v>
          </cell>
          <cell r="DM420">
            <v>7440</v>
          </cell>
          <cell r="DN420">
            <v>7200</v>
          </cell>
          <cell r="DO420">
            <v>7440</v>
          </cell>
          <cell r="DP420">
            <v>7200</v>
          </cell>
          <cell r="DQ420">
            <v>7440</v>
          </cell>
          <cell r="DR420">
            <v>87600.000000001863</v>
          </cell>
          <cell r="DS420">
            <v>7440</v>
          </cell>
          <cell r="DT420">
            <v>6720</v>
          </cell>
          <cell r="DU420">
            <v>7439.9999999997672</v>
          </cell>
          <cell r="DV420">
            <v>7200</v>
          </cell>
          <cell r="DW420">
            <v>7440</v>
          </cell>
          <cell r="DX420">
            <v>7200</v>
          </cell>
          <cell r="DY420">
            <v>7440</v>
          </cell>
          <cell r="DZ420">
            <v>7440</v>
          </cell>
          <cell r="EA420">
            <v>7200</v>
          </cell>
          <cell r="EB420">
            <v>7440</v>
          </cell>
          <cell r="EC420">
            <v>7200</v>
          </cell>
          <cell r="ED420">
            <v>7440</v>
          </cell>
          <cell r="EE420">
            <v>0</v>
          </cell>
        </row>
        <row r="421">
          <cell r="C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</row>
        <row r="422">
          <cell r="C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</row>
        <row r="423">
          <cell r="C423" t="str">
            <v xml:space="preserve">Douglas - Wells 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</row>
        <row r="424">
          <cell r="C424" t="str">
            <v>Grant Reasonable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</row>
        <row r="425">
          <cell r="C425" t="str">
            <v xml:space="preserve">Grant Surplus 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</row>
        <row r="426">
          <cell r="C426" t="str">
            <v>Grant - Wanapum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</row>
        <row r="427">
          <cell r="C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</row>
        <row r="428">
          <cell r="C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</row>
        <row r="429">
          <cell r="C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</row>
        <row r="430">
          <cell r="F430">
            <v>7440</v>
          </cell>
          <cell r="G430">
            <v>6720.0000000001164</v>
          </cell>
          <cell r="H430">
            <v>7439.9999999999418</v>
          </cell>
          <cell r="I430">
            <v>7199.9999999998836</v>
          </cell>
          <cell r="J430">
            <v>7440</v>
          </cell>
          <cell r="K430">
            <v>7200</v>
          </cell>
          <cell r="L430">
            <v>7440</v>
          </cell>
          <cell r="M430">
            <v>7440</v>
          </cell>
          <cell r="N430">
            <v>7200</v>
          </cell>
          <cell r="O430">
            <v>7440</v>
          </cell>
          <cell r="P430">
            <v>7200</v>
          </cell>
          <cell r="Q430">
            <v>7440</v>
          </cell>
          <cell r="R430">
            <v>87600</v>
          </cell>
          <cell r="S430">
            <v>7440.0000000001164</v>
          </cell>
          <cell r="T430">
            <v>6720</v>
          </cell>
          <cell r="U430">
            <v>7440</v>
          </cell>
          <cell r="V430">
            <v>7200</v>
          </cell>
          <cell r="W430">
            <v>7440</v>
          </cell>
          <cell r="X430">
            <v>7200</v>
          </cell>
          <cell r="Y430">
            <v>7440</v>
          </cell>
          <cell r="Z430">
            <v>7440</v>
          </cell>
          <cell r="AA430">
            <v>7200</v>
          </cell>
          <cell r="AB430">
            <v>7440.0000000001164</v>
          </cell>
          <cell r="AC430">
            <v>7200</v>
          </cell>
          <cell r="AD430">
            <v>7440</v>
          </cell>
          <cell r="AE430">
            <v>87840</v>
          </cell>
          <cell r="AF430">
            <v>7440</v>
          </cell>
          <cell r="AG430">
            <v>6959.9999999998836</v>
          </cell>
          <cell r="AH430">
            <v>7440</v>
          </cell>
          <cell r="AI430">
            <v>7200</v>
          </cell>
          <cell r="AJ430">
            <v>7440</v>
          </cell>
          <cell r="AK430">
            <v>7200</v>
          </cell>
          <cell r="AL430">
            <v>7440</v>
          </cell>
          <cell r="AM430">
            <v>7440</v>
          </cell>
          <cell r="AN430">
            <v>7200.0000000002328</v>
          </cell>
          <cell r="AO430">
            <v>7440.0000000001164</v>
          </cell>
          <cell r="AP430">
            <v>7200</v>
          </cell>
          <cell r="AQ430">
            <v>7440</v>
          </cell>
          <cell r="AR430">
            <v>87600</v>
          </cell>
          <cell r="AS430">
            <v>7440</v>
          </cell>
          <cell r="AT430">
            <v>6720</v>
          </cell>
          <cell r="AU430">
            <v>7440.0000000002328</v>
          </cell>
          <cell r="AV430">
            <v>7200</v>
          </cell>
          <cell r="AW430">
            <v>7440</v>
          </cell>
          <cell r="AX430">
            <v>7200</v>
          </cell>
          <cell r="AY430">
            <v>7440</v>
          </cell>
          <cell r="AZ430">
            <v>7440</v>
          </cell>
          <cell r="BA430">
            <v>7200</v>
          </cell>
          <cell r="BB430">
            <v>7440</v>
          </cell>
          <cell r="BC430">
            <v>7200</v>
          </cell>
          <cell r="BD430">
            <v>7440</v>
          </cell>
          <cell r="BE430">
            <v>87600</v>
          </cell>
          <cell r="BF430">
            <v>7440</v>
          </cell>
          <cell r="BG430">
            <v>6720</v>
          </cell>
          <cell r="BH430">
            <v>7440</v>
          </cell>
          <cell r="BI430">
            <v>7200</v>
          </cell>
          <cell r="BJ430">
            <v>7440</v>
          </cell>
          <cell r="BK430">
            <v>7200</v>
          </cell>
          <cell r="BL430">
            <v>7440</v>
          </cell>
          <cell r="BM430">
            <v>7439.9999999997672</v>
          </cell>
          <cell r="BN430">
            <v>7200</v>
          </cell>
          <cell r="BO430">
            <v>7440.0000000001164</v>
          </cell>
          <cell r="BP430">
            <v>7200</v>
          </cell>
          <cell r="BQ430">
            <v>7440</v>
          </cell>
          <cell r="BR430">
            <v>87600</v>
          </cell>
          <cell r="BS430">
            <v>7440</v>
          </cell>
          <cell r="BT430">
            <v>6720</v>
          </cell>
          <cell r="BU430">
            <v>7440</v>
          </cell>
          <cell r="BV430">
            <v>7200</v>
          </cell>
          <cell r="BW430">
            <v>7439.9999999997672</v>
          </cell>
          <cell r="BX430">
            <v>7200</v>
          </cell>
          <cell r="BY430">
            <v>7440</v>
          </cell>
          <cell r="BZ430">
            <v>7440</v>
          </cell>
          <cell r="CA430">
            <v>7200</v>
          </cell>
          <cell r="CB430">
            <v>7440</v>
          </cell>
          <cell r="CC430">
            <v>7200</v>
          </cell>
          <cell r="CD430">
            <v>7440</v>
          </cell>
          <cell r="CE430">
            <v>87840</v>
          </cell>
          <cell r="CF430">
            <v>7440</v>
          </cell>
          <cell r="CG430">
            <v>6960</v>
          </cell>
          <cell r="CH430">
            <v>7440</v>
          </cell>
          <cell r="CI430">
            <v>7200</v>
          </cell>
          <cell r="CJ430">
            <v>7440</v>
          </cell>
          <cell r="CK430">
            <v>7200</v>
          </cell>
          <cell r="CL430">
            <v>7440</v>
          </cell>
          <cell r="CM430">
            <v>7440</v>
          </cell>
          <cell r="CN430">
            <v>7200</v>
          </cell>
          <cell r="CO430">
            <v>7440</v>
          </cell>
          <cell r="CP430">
            <v>7200</v>
          </cell>
          <cell r="CQ430">
            <v>7440</v>
          </cell>
          <cell r="CR430">
            <v>87600</v>
          </cell>
          <cell r="CS430">
            <v>7440</v>
          </cell>
          <cell r="CT430">
            <v>6720</v>
          </cell>
          <cell r="CU430">
            <v>7440</v>
          </cell>
          <cell r="CV430">
            <v>7199.9999999997672</v>
          </cell>
          <cell r="CW430">
            <v>7440</v>
          </cell>
          <cell r="CX430">
            <v>7200</v>
          </cell>
          <cell r="CY430">
            <v>7440</v>
          </cell>
          <cell r="CZ430">
            <v>7440</v>
          </cell>
          <cell r="DA430">
            <v>7200</v>
          </cell>
          <cell r="DB430">
            <v>7440</v>
          </cell>
          <cell r="DC430">
            <v>7199.9999999997672</v>
          </cell>
          <cell r="DD430">
            <v>7440.0000000001164</v>
          </cell>
          <cell r="DE430">
            <v>87600</v>
          </cell>
          <cell r="DF430">
            <v>7440</v>
          </cell>
          <cell r="DG430">
            <v>6720</v>
          </cell>
          <cell r="DH430">
            <v>7440</v>
          </cell>
          <cell r="DI430">
            <v>7200</v>
          </cell>
          <cell r="DJ430">
            <v>7440</v>
          </cell>
          <cell r="DK430">
            <v>7200</v>
          </cell>
          <cell r="DL430">
            <v>7440</v>
          </cell>
          <cell r="DM430">
            <v>7440</v>
          </cell>
          <cell r="DN430">
            <v>7200</v>
          </cell>
          <cell r="DO430">
            <v>7440</v>
          </cell>
          <cell r="DP430">
            <v>7200</v>
          </cell>
          <cell r="DQ430">
            <v>7440</v>
          </cell>
          <cell r="DR430">
            <v>87600.000000001863</v>
          </cell>
          <cell r="DS430">
            <v>7440</v>
          </cell>
          <cell r="DT430">
            <v>6720</v>
          </cell>
          <cell r="DU430">
            <v>7439.9999999997672</v>
          </cell>
          <cell r="DV430">
            <v>7200</v>
          </cell>
          <cell r="DW430">
            <v>7440</v>
          </cell>
          <cell r="DX430">
            <v>7200</v>
          </cell>
          <cell r="DY430">
            <v>7440</v>
          </cell>
          <cell r="DZ430">
            <v>7440</v>
          </cell>
          <cell r="EA430">
            <v>7200</v>
          </cell>
          <cell r="EB430">
            <v>7440</v>
          </cell>
          <cell r="EC430">
            <v>7200</v>
          </cell>
          <cell r="ED430">
            <v>7440</v>
          </cell>
          <cell r="EE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</row>
        <row r="433">
          <cell r="C433" t="str">
            <v>APS Exchange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</row>
        <row r="434">
          <cell r="C434" t="str">
            <v>BPA FC II Wind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</row>
        <row r="435">
          <cell r="C435" t="str">
            <v>BPA FC IV Wind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</row>
        <row r="436">
          <cell r="C436" t="str">
            <v>BPA Exchange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</row>
        <row r="437">
          <cell r="C437" t="str">
            <v>BPA So. Idaho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</row>
        <row r="438">
          <cell r="C438" t="str">
            <v>Cowlitz Swift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</row>
        <row r="439">
          <cell r="C439" t="str">
            <v>EWEB FC I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</row>
        <row r="440">
          <cell r="C440" t="str">
            <v>PSCo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</row>
        <row r="441">
          <cell r="C441" t="str">
            <v>PSCO FC III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</row>
        <row r="442">
          <cell r="C442" t="str">
            <v>Redding Exchange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</row>
        <row r="443">
          <cell r="C443" t="str">
            <v>SCL State Line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</row>
        <row r="448">
          <cell r="C448" t="str">
            <v>COB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</row>
        <row r="449">
          <cell r="C449" t="str">
            <v>Four Corners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</row>
        <row r="450">
          <cell r="C450" t="str">
            <v>Mid Columbia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</row>
        <row r="451">
          <cell r="C451" t="str">
            <v>Mona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</row>
        <row r="452">
          <cell r="C452" t="str">
            <v>Palo Verde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</row>
        <row r="453">
          <cell r="C453" t="str">
            <v>SP15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</row>
        <row r="454">
          <cell r="A454">
            <v>0</v>
          </cell>
          <cell r="C454" t="str">
            <v>STF Index Trades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</row>
        <row r="455">
          <cell r="A455">
            <v>0</v>
          </cell>
          <cell r="C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</row>
        <row r="459">
          <cell r="C459" t="str">
            <v>COB</v>
          </cell>
          <cell r="F459">
            <v>0</v>
          </cell>
          <cell r="G459">
            <v>-191.68690000000061</v>
          </cell>
          <cell r="H459">
            <v>-31.530379999999241</v>
          </cell>
          <cell r="I459">
            <v>-269.97369999999864</v>
          </cell>
          <cell r="J459">
            <v>-12.757999999999811</v>
          </cell>
          <cell r="K459">
            <v>-68.544999999998254</v>
          </cell>
          <cell r="L459">
            <v>-68.254010000000562</v>
          </cell>
          <cell r="M459">
            <v>-59.417899999999918</v>
          </cell>
          <cell r="N459">
            <v>-9.7091100000000097</v>
          </cell>
          <cell r="O459">
            <v>0</v>
          </cell>
          <cell r="P459">
            <v>-9.7089799999999968</v>
          </cell>
          <cell r="Q459">
            <v>0</v>
          </cell>
          <cell r="R459">
            <v>-470.19024700000591</v>
          </cell>
          <cell r="S459">
            <v>0</v>
          </cell>
          <cell r="T459">
            <v>-19.41800000000012</v>
          </cell>
          <cell r="U459">
            <v>-9.7090170000000029</v>
          </cell>
          <cell r="V459">
            <v>-68.253700000000208</v>
          </cell>
          <cell r="W459">
            <v>-81.35739999999987</v>
          </cell>
          <cell r="X459">
            <v>-140.48500000000422</v>
          </cell>
          <cell r="Y459">
            <v>-107.38143999999738</v>
          </cell>
          <cell r="Z459">
            <v>-43.585689999999886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-165.31481599999825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-29.417989999999918</v>
          </cell>
          <cell r="AK459">
            <v>-29.709000000000742</v>
          </cell>
          <cell r="AL459">
            <v>-77.060840000001917</v>
          </cell>
          <cell r="AM459">
            <v>-29.126986000000215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-159.78785499999867</v>
          </cell>
          <cell r="AS459">
            <v>0</v>
          </cell>
          <cell r="AT459">
            <v>-9.7090000000002874</v>
          </cell>
          <cell r="AU459">
            <v>0</v>
          </cell>
          <cell r="AV459">
            <v>0</v>
          </cell>
          <cell r="AW459">
            <v>-33.997569999999996</v>
          </cell>
          <cell r="AX459">
            <v>-27.827199999999721</v>
          </cell>
          <cell r="AY459">
            <v>-59.127090000000862</v>
          </cell>
          <cell r="AZ459">
            <v>-9.7090149999999085</v>
          </cell>
          <cell r="BA459">
            <v>0</v>
          </cell>
          <cell r="BB459">
            <v>0</v>
          </cell>
          <cell r="BC459">
            <v>0</v>
          </cell>
          <cell r="BD459">
            <v>-19.417980000000014</v>
          </cell>
          <cell r="BE459">
            <v>-235.89529500000208</v>
          </cell>
          <cell r="BF459">
            <v>0</v>
          </cell>
          <cell r="BG459">
            <v>0</v>
          </cell>
          <cell r="BH459">
            <v>-9.7091050000000081</v>
          </cell>
          <cell r="BI459">
            <v>0</v>
          </cell>
          <cell r="BJ459">
            <v>-21.492890000000443</v>
          </cell>
          <cell r="BK459">
            <v>-64.648299999999836</v>
          </cell>
          <cell r="BL459">
            <v>-91.500199999999495</v>
          </cell>
          <cell r="BM459">
            <v>-48.544799999999668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-176.24756499999785</v>
          </cell>
          <cell r="BS459">
            <v>0</v>
          </cell>
          <cell r="BT459">
            <v>0</v>
          </cell>
          <cell r="BU459">
            <v>0</v>
          </cell>
          <cell r="BV459">
            <v>-119.90198000000601</v>
          </cell>
          <cell r="BW459">
            <v>-32.425879999999779</v>
          </cell>
          <cell r="BX459">
            <v>-59.625060000000303</v>
          </cell>
          <cell r="BY459">
            <v>-12.955439999999726</v>
          </cell>
          <cell r="BZ459">
            <v>-9.709105000000136</v>
          </cell>
          <cell r="CA459">
            <v>0</v>
          </cell>
          <cell r="CB459">
            <v>58.369899999999973</v>
          </cell>
          <cell r="CC459">
            <v>0</v>
          </cell>
          <cell r="CD459">
            <v>0</v>
          </cell>
          <cell r="CE459">
            <v>-639.81577000000107</v>
          </cell>
          <cell r="CF459">
            <v>0</v>
          </cell>
          <cell r="CG459">
            <v>0</v>
          </cell>
          <cell r="CH459">
            <v>0</v>
          </cell>
          <cell r="CI459">
            <v>-29.708900000000085</v>
          </cell>
          <cell r="CJ459">
            <v>-214.1820000000007</v>
          </cell>
          <cell r="CK459">
            <v>-156.50790000000052</v>
          </cell>
          <cell r="CL459">
            <v>-74.05477000000019</v>
          </cell>
          <cell r="CM459">
            <v>-38.836099999999988</v>
          </cell>
          <cell r="CN459">
            <v>-29.127000000000407</v>
          </cell>
          <cell r="CO459">
            <v>20.261000000000422</v>
          </cell>
          <cell r="CP459">
            <v>-9.7087000000001353</v>
          </cell>
          <cell r="CQ459">
            <v>-107.95139999999992</v>
          </cell>
          <cell r="CR459">
            <v>-585.42024000000674</v>
          </cell>
          <cell r="CS459">
            <v>0</v>
          </cell>
          <cell r="CT459">
            <v>-19.41800000000012</v>
          </cell>
          <cell r="CU459">
            <v>0</v>
          </cell>
          <cell r="CV459">
            <v>-9.7091299999999592</v>
          </cell>
          <cell r="CW459">
            <v>-106.79920000000129</v>
          </cell>
          <cell r="CX459">
            <v>-217.63929999999891</v>
          </cell>
          <cell r="CY459">
            <v>-38.835800000000745</v>
          </cell>
          <cell r="CZ459">
            <v>-58.253929999999855</v>
          </cell>
          <cell r="DA459">
            <v>-9.7088799999999935</v>
          </cell>
          <cell r="DB459">
            <v>-86.220000000001164</v>
          </cell>
          <cell r="DC459">
            <v>-9.7089999999998327</v>
          </cell>
          <cell r="DD459">
            <v>-29.127000000000407</v>
          </cell>
          <cell r="DE459">
            <v>-611.31660000002012</v>
          </cell>
          <cell r="DF459">
            <v>-20.029199999999946</v>
          </cell>
          <cell r="DG459">
            <v>-315.85299999999916</v>
          </cell>
          <cell r="DH459">
            <v>0</v>
          </cell>
          <cell r="DI459">
            <v>0</v>
          </cell>
          <cell r="DJ459">
            <v>-134.22530000000006</v>
          </cell>
          <cell r="DK459">
            <v>-138.1889599999995</v>
          </cell>
          <cell r="DL459">
            <v>-58.253740000000107</v>
          </cell>
          <cell r="DM459">
            <v>170.97860000000037</v>
          </cell>
          <cell r="DN459">
            <v>0</v>
          </cell>
          <cell r="DO459">
            <v>94.069999999999709</v>
          </cell>
          <cell r="DP459">
            <v>-87.770000000000437</v>
          </cell>
          <cell r="DQ459">
            <v>-122.04500000000007</v>
          </cell>
          <cell r="DR459">
            <v>-812.46293999999762</v>
          </cell>
          <cell r="DS459">
            <v>0</v>
          </cell>
          <cell r="DT459">
            <v>-64.918979999999465</v>
          </cell>
          <cell r="DU459">
            <v>0</v>
          </cell>
          <cell r="DV459">
            <v>-29.127100000000041</v>
          </cell>
          <cell r="DW459">
            <v>-166.03499999999985</v>
          </cell>
          <cell r="DX459">
            <v>-129.83829999999944</v>
          </cell>
          <cell r="DY459">
            <v>-98.470159999999851</v>
          </cell>
          <cell r="DZ459">
            <v>-38.835599999999886</v>
          </cell>
          <cell r="EA459">
            <v>0</v>
          </cell>
          <cell r="EB459">
            <v>-88.783999999999651</v>
          </cell>
          <cell r="EC459">
            <v>-58.2549999999992</v>
          </cell>
          <cell r="ED459">
            <v>-138.19880000000012</v>
          </cell>
          <cell r="EE459">
            <v>0</v>
          </cell>
        </row>
        <row r="460">
          <cell r="C460" t="str">
            <v>Four Corners</v>
          </cell>
          <cell r="F460">
            <v>-408.89400000000023</v>
          </cell>
          <cell r="G460">
            <v>-658.01499999999942</v>
          </cell>
          <cell r="H460">
            <v>-569.81999999999971</v>
          </cell>
          <cell r="I460">
            <v>-1172.5199999999895</v>
          </cell>
          <cell r="J460">
            <v>-644.75299999999697</v>
          </cell>
          <cell r="K460">
            <v>-239.12699999999677</v>
          </cell>
          <cell r="L460">
            <v>-9.7090100000000064</v>
          </cell>
          <cell r="M460">
            <v>1.454810000000009</v>
          </cell>
          <cell r="N460">
            <v>-156.95000000000027</v>
          </cell>
          <cell r="O460">
            <v>-372.47099999999955</v>
          </cell>
          <cell r="P460">
            <v>-41.306000000000495</v>
          </cell>
          <cell r="Q460">
            <v>-405.30299999999988</v>
          </cell>
          <cell r="R460">
            <v>-2143.5334799999837</v>
          </cell>
          <cell r="S460">
            <v>101.67159999999967</v>
          </cell>
          <cell r="T460">
            <v>-38.835949999999912</v>
          </cell>
          <cell r="U460">
            <v>-119.25569999999993</v>
          </cell>
          <cell r="V460">
            <v>-1212.0299999999988</v>
          </cell>
          <cell r="W460">
            <v>-678.07000000000698</v>
          </cell>
          <cell r="X460">
            <v>-170</v>
          </cell>
          <cell r="Y460">
            <v>0</v>
          </cell>
          <cell r="Z460">
            <v>-9.7089799999999968</v>
          </cell>
          <cell r="AA460">
            <v>149.41655000000014</v>
          </cell>
          <cell r="AB460">
            <v>-106.79939999999988</v>
          </cell>
          <cell r="AC460">
            <v>39.214600000000019</v>
          </cell>
          <cell r="AD460">
            <v>-99.136199999999917</v>
          </cell>
          <cell r="AE460">
            <v>-2604.4376800000318</v>
          </cell>
          <cell r="AF460">
            <v>13.825899999999933</v>
          </cell>
          <cell r="AG460">
            <v>-50.039099999999962</v>
          </cell>
          <cell r="AH460">
            <v>-58.254000000000019</v>
          </cell>
          <cell r="AI460">
            <v>-239.70400000000154</v>
          </cell>
          <cell r="AJ460">
            <v>-452.56000000000495</v>
          </cell>
          <cell r="AK460">
            <v>-941.76600000000326</v>
          </cell>
          <cell r="AL460">
            <v>0</v>
          </cell>
          <cell r="AM460">
            <v>0.29089000000001874</v>
          </cell>
          <cell r="AN460">
            <v>-689.73399999999674</v>
          </cell>
          <cell r="AO460">
            <v>-20.984499999999571</v>
          </cell>
          <cell r="AP460">
            <v>0.29113000000000966</v>
          </cell>
          <cell r="AQ460">
            <v>-165.80400000000009</v>
          </cell>
          <cell r="AR460">
            <v>-2521.945126000006</v>
          </cell>
          <cell r="AS460">
            <v>-19.41793999999993</v>
          </cell>
          <cell r="AT460">
            <v>-19.418099999999981</v>
          </cell>
          <cell r="AU460">
            <v>-29.127070000000003</v>
          </cell>
          <cell r="AV460">
            <v>-40.000029999999981</v>
          </cell>
          <cell r="AW460">
            <v>-149.70899999999983</v>
          </cell>
          <cell r="AX460">
            <v>-370</v>
          </cell>
          <cell r="AY460">
            <v>-9.7089859999999994</v>
          </cell>
          <cell r="AZ460">
            <v>0</v>
          </cell>
          <cell r="BA460">
            <v>-248.253999999999</v>
          </cell>
          <cell r="BB460">
            <v>-145.63500000000022</v>
          </cell>
          <cell r="BC460">
            <v>-316.91499999999905</v>
          </cell>
          <cell r="BD460">
            <v>-1173.7599999999948</v>
          </cell>
          <cell r="BE460">
            <v>-1448.9188799999974</v>
          </cell>
          <cell r="BF460">
            <v>-250.11719999999968</v>
          </cell>
          <cell r="BG460">
            <v>-40.507330000000024</v>
          </cell>
          <cell r="BH460">
            <v>0</v>
          </cell>
          <cell r="BI460">
            <v>-10</v>
          </cell>
          <cell r="BJ460">
            <v>-43.46040000000005</v>
          </cell>
          <cell r="BK460">
            <v>-130</v>
          </cell>
          <cell r="BL460">
            <v>-19.417849999999987</v>
          </cell>
          <cell r="BM460">
            <v>0</v>
          </cell>
          <cell r="BN460">
            <v>-48.545000000000073</v>
          </cell>
          <cell r="BO460">
            <v>-194.17999999999847</v>
          </cell>
          <cell r="BP460">
            <v>-213.59810000000016</v>
          </cell>
          <cell r="BQ460">
            <v>-499.09300000000076</v>
          </cell>
          <cell r="BR460">
            <v>-1128.3722070000003</v>
          </cell>
          <cell r="BS460">
            <v>-116.34619999999995</v>
          </cell>
          <cell r="BT460">
            <v>-67.962800000000243</v>
          </cell>
          <cell r="BU460">
            <v>0</v>
          </cell>
          <cell r="BV460">
            <v>0</v>
          </cell>
          <cell r="BW460">
            <v>-49.708969999999908</v>
          </cell>
          <cell r="BX460">
            <v>0</v>
          </cell>
          <cell r="BY460">
            <v>-9.7090199999999811</v>
          </cell>
          <cell r="BZ460">
            <v>-9.7089870000000005</v>
          </cell>
          <cell r="CA460">
            <v>-48.545330000000035</v>
          </cell>
          <cell r="CB460">
            <v>-145.04880000000048</v>
          </cell>
          <cell r="CC460">
            <v>-126.57610000000022</v>
          </cell>
          <cell r="CD460">
            <v>-554.76599999999962</v>
          </cell>
          <cell r="CE460">
            <v>-1222.690254000001</v>
          </cell>
          <cell r="CF460">
            <v>-135.92739999999958</v>
          </cell>
          <cell r="CG460">
            <v>-48.545000000000073</v>
          </cell>
          <cell r="CH460">
            <v>-43.904269999999997</v>
          </cell>
          <cell r="CI460">
            <v>0</v>
          </cell>
          <cell r="CJ460">
            <v>-128.6860000000006</v>
          </cell>
          <cell r="CK460">
            <v>-58.254500000000007</v>
          </cell>
          <cell r="CL460">
            <v>-59.225199999999859</v>
          </cell>
          <cell r="CM460">
            <v>-9.7089840000000009</v>
          </cell>
          <cell r="CN460">
            <v>-117.78999999999996</v>
          </cell>
          <cell r="CO460">
            <v>-62.761000000000422</v>
          </cell>
          <cell r="CP460">
            <v>-67.962899999999991</v>
          </cell>
          <cell r="CQ460">
            <v>-489.92500000000291</v>
          </cell>
          <cell r="CR460">
            <v>-1686.6204200000066</v>
          </cell>
          <cell r="CS460">
            <v>-126.21680000000015</v>
          </cell>
          <cell r="CT460">
            <v>-48.544900000000098</v>
          </cell>
          <cell r="CU460">
            <v>-29.126930000000016</v>
          </cell>
          <cell r="CV460">
            <v>-38.836199999999963</v>
          </cell>
          <cell r="CW460">
            <v>-148.92839999999978</v>
          </cell>
          <cell r="CX460">
            <v>-116.50799999999981</v>
          </cell>
          <cell r="CY460">
            <v>-29.127100000000041</v>
          </cell>
          <cell r="CZ460">
            <v>-9.70899</v>
          </cell>
          <cell r="DA460">
            <v>-135.92550000000028</v>
          </cell>
          <cell r="DB460">
            <v>-174.76260000000002</v>
          </cell>
          <cell r="DC460">
            <v>-193.91900000000078</v>
          </cell>
          <cell r="DD460">
            <v>-635.01599999999962</v>
          </cell>
          <cell r="DE460">
            <v>-950.58051999999589</v>
          </cell>
          <cell r="DF460">
            <v>-116.50800000000027</v>
          </cell>
          <cell r="DG460">
            <v>-38.836199999999963</v>
          </cell>
          <cell r="DH460">
            <v>-29.127219999999966</v>
          </cell>
          <cell r="DI460">
            <v>-58.253899999999931</v>
          </cell>
          <cell r="DJ460">
            <v>-106.79860000000008</v>
          </cell>
          <cell r="DK460">
            <v>0</v>
          </cell>
          <cell r="DL460">
            <v>-49.663199999999961</v>
          </cell>
          <cell r="DM460">
            <v>0</v>
          </cell>
          <cell r="DN460">
            <v>-145.63499999999931</v>
          </cell>
          <cell r="DO460">
            <v>-165.05299999999988</v>
          </cell>
          <cell r="DP460">
            <v>-56.233999999999924</v>
          </cell>
          <cell r="DQ460">
            <v>-184.4713999999999</v>
          </cell>
          <cell r="DR460">
            <v>-1486.3309499999887</v>
          </cell>
          <cell r="DS460">
            <v>-116.50810000000001</v>
          </cell>
          <cell r="DT460">
            <v>-38.83589999999981</v>
          </cell>
          <cell r="DU460">
            <v>-67.963149999999928</v>
          </cell>
          <cell r="DV460">
            <v>-123.83439999999973</v>
          </cell>
          <cell r="DW460">
            <v>-200.63369999999941</v>
          </cell>
          <cell r="DX460">
            <v>-9.7090000000002874</v>
          </cell>
          <cell r="DY460">
            <v>-48.544899999999984</v>
          </cell>
          <cell r="DZ460">
            <v>0</v>
          </cell>
          <cell r="EA460">
            <v>-243.30810000000019</v>
          </cell>
          <cell r="EB460">
            <v>-126.21659999999974</v>
          </cell>
          <cell r="EC460">
            <v>-78.099099999999908</v>
          </cell>
          <cell r="ED460">
            <v>-432.67799999999988</v>
          </cell>
          <cell r="EE460">
            <v>0</v>
          </cell>
        </row>
        <row r="461">
          <cell r="A461">
            <v>0</v>
          </cell>
          <cell r="C461" t="str">
            <v>Mid Columbia</v>
          </cell>
          <cell r="F461">
            <v>-1820</v>
          </cell>
          <cell r="G461">
            <v>-3692.5499999999884</v>
          </cell>
          <cell r="H461">
            <v>-3811.359999999986</v>
          </cell>
          <cell r="I461">
            <v>-847.15000000002328</v>
          </cell>
          <cell r="J461">
            <v>-1990.8600000001024</v>
          </cell>
          <cell r="K461">
            <v>-1495.6999999999534</v>
          </cell>
          <cell r="L461">
            <v>-2015.2199999999721</v>
          </cell>
          <cell r="M461">
            <v>-2016.2700000000186</v>
          </cell>
          <cell r="N461">
            <v>-883.46700000000419</v>
          </cell>
          <cell r="O461">
            <v>-1130.851999999999</v>
          </cell>
          <cell r="P461">
            <v>-605.89999999999418</v>
          </cell>
          <cell r="Q461">
            <v>-979.90699999999924</v>
          </cell>
          <cell r="R461">
            <v>-9061.7249999996275</v>
          </cell>
          <cell r="S461">
            <v>-391.98799999999756</v>
          </cell>
          <cell r="T461">
            <v>1025.8230000000003</v>
          </cell>
          <cell r="U461">
            <v>-359.23399999999856</v>
          </cell>
          <cell r="V461">
            <v>-1017.5699999999924</v>
          </cell>
          <cell r="W461">
            <v>-1830.5999999999767</v>
          </cell>
          <cell r="X461">
            <v>-1618.5</v>
          </cell>
          <cell r="Y461">
            <v>-227.97000000003027</v>
          </cell>
          <cell r="Z461">
            <v>-2221.820000000007</v>
          </cell>
          <cell r="AA461">
            <v>-851.05099999999948</v>
          </cell>
          <cell r="AB461">
            <v>-778.55099999999948</v>
          </cell>
          <cell r="AC461">
            <v>-155.74399999999878</v>
          </cell>
          <cell r="AD461">
            <v>-634.52000000000407</v>
          </cell>
          <cell r="AE461">
            <v>-7596.4549999998417</v>
          </cell>
          <cell r="AF461">
            <v>-913.25200000000041</v>
          </cell>
          <cell r="AG461">
            <v>-407.7400000000016</v>
          </cell>
          <cell r="AH461">
            <v>-310.40699999999924</v>
          </cell>
          <cell r="AI461">
            <v>-243.125</v>
          </cell>
          <cell r="AJ461">
            <v>-1026.9099999999744</v>
          </cell>
          <cell r="AK461">
            <v>-452.06000000005588</v>
          </cell>
          <cell r="AL461">
            <v>-902.60000000000582</v>
          </cell>
          <cell r="AM461">
            <v>-802.63499999999476</v>
          </cell>
          <cell r="AN461">
            <v>-407.77900000000227</v>
          </cell>
          <cell r="AO461">
            <v>-600.16000000000349</v>
          </cell>
          <cell r="AP461">
            <v>-39.126999999998588</v>
          </cell>
          <cell r="AQ461">
            <v>-1490.6599999999744</v>
          </cell>
          <cell r="AR461">
            <v>-6887.1440000000875</v>
          </cell>
          <cell r="AS461">
            <v>-288.33200000000215</v>
          </cell>
          <cell r="AT461">
            <v>-155.34399999999914</v>
          </cell>
          <cell r="AU461">
            <v>-349.56400000000212</v>
          </cell>
          <cell r="AV461">
            <v>-531.71300000000338</v>
          </cell>
          <cell r="AW461">
            <v>-993.54000000003725</v>
          </cell>
          <cell r="AX461">
            <v>-683.5</v>
          </cell>
          <cell r="AY461">
            <v>-751.80500000000029</v>
          </cell>
          <cell r="AZ461">
            <v>-564.28600000000006</v>
          </cell>
          <cell r="BA461">
            <v>-262.14300000000003</v>
          </cell>
          <cell r="BB461">
            <v>-679.6339999999982</v>
          </cell>
          <cell r="BC461">
            <v>-165.05299999999988</v>
          </cell>
          <cell r="BD461">
            <v>-1462.2300000000105</v>
          </cell>
          <cell r="BE461">
            <v>-6034.5899999999674</v>
          </cell>
          <cell r="BF461">
            <v>-695.16000000000349</v>
          </cell>
          <cell r="BG461">
            <v>-540.31999999999971</v>
          </cell>
          <cell r="BH461">
            <v>-349.80799999999726</v>
          </cell>
          <cell r="BI461">
            <v>-707.02300000000105</v>
          </cell>
          <cell r="BJ461">
            <v>-922.48999999999069</v>
          </cell>
          <cell r="BK461">
            <v>-572.88000000000466</v>
          </cell>
          <cell r="BL461">
            <v>-556.24699999999575</v>
          </cell>
          <cell r="BM461">
            <v>-572.83899999999994</v>
          </cell>
          <cell r="BN461">
            <v>-262.14300000000003</v>
          </cell>
          <cell r="BO461">
            <v>-583.83499999999913</v>
          </cell>
          <cell r="BP461">
            <v>-48.54399999999805</v>
          </cell>
          <cell r="BQ461">
            <v>-223.30099999999948</v>
          </cell>
          <cell r="BR461">
            <v>-5582.3110000002198</v>
          </cell>
          <cell r="BS461">
            <v>-259.91799999999785</v>
          </cell>
          <cell r="BT461">
            <v>-310.68799999999828</v>
          </cell>
          <cell r="BU461">
            <v>-242.72400000000198</v>
          </cell>
          <cell r="BV461">
            <v>-547.49599999999919</v>
          </cell>
          <cell r="BW461">
            <v>-706.97000000000116</v>
          </cell>
          <cell r="BX461">
            <v>-494.08999999999651</v>
          </cell>
          <cell r="BY461">
            <v>-621.66700000000128</v>
          </cell>
          <cell r="BZ461">
            <v>-572.85199999999895</v>
          </cell>
          <cell r="CA461">
            <v>-439.46199999999953</v>
          </cell>
          <cell r="CB461">
            <v>-673.30000000000291</v>
          </cell>
          <cell r="CC461">
            <v>-106.80099999999948</v>
          </cell>
          <cell r="CD461">
            <v>-606.34300000000076</v>
          </cell>
          <cell r="CE461">
            <v>-2160.3409999998985</v>
          </cell>
          <cell r="CF461">
            <v>-330.10599999999977</v>
          </cell>
          <cell r="CG461">
            <v>-330.10599999999977</v>
          </cell>
          <cell r="CH461">
            <v>-331.82600000000093</v>
          </cell>
          <cell r="CI461">
            <v>-378.58199999999852</v>
          </cell>
          <cell r="CJ461">
            <v>-1159.4400000000023</v>
          </cell>
          <cell r="CK461">
            <v>-1252.2199999999721</v>
          </cell>
          <cell r="CL461">
            <v>-622.62799999999697</v>
          </cell>
          <cell r="CM461">
            <v>-668.79000000000087</v>
          </cell>
          <cell r="CN461">
            <v>-388.36300000000119</v>
          </cell>
          <cell r="CO461">
            <v>4110.0500000000029</v>
          </cell>
          <cell r="CP461">
            <v>-181.90499999999884</v>
          </cell>
          <cell r="CQ461">
            <v>-626.42499999999563</v>
          </cell>
          <cell r="CR461">
            <v>-9202.716999999946</v>
          </cell>
          <cell r="CS461">
            <v>-1215.2700000000041</v>
          </cell>
          <cell r="CT461">
            <v>-495.15799999999945</v>
          </cell>
          <cell r="CU461">
            <v>-363.44200000000274</v>
          </cell>
          <cell r="CV461">
            <v>-685.63999999999942</v>
          </cell>
          <cell r="CW461">
            <v>-1114.5900000000256</v>
          </cell>
          <cell r="CX461">
            <v>-1200.4500000000116</v>
          </cell>
          <cell r="CY461">
            <v>-791.04299999999785</v>
          </cell>
          <cell r="CZ461">
            <v>-775.91000000000349</v>
          </cell>
          <cell r="DA461">
            <v>-436.90599999999904</v>
          </cell>
          <cell r="DB461">
            <v>-815.53499999999622</v>
          </cell>
          <cell r="DC461">
            <v>-594.39800000000105</v>
          </cell>
          <cell r="DD461">
            <v>-714.375</v>
          </cell>
          <cell r="DE461">
            <v>-5765.1550000002608</v>
          </cell>
          <cell r="DF461">
            <v>-1154.5550000000076</v>
          </cell>
          <cell r="DG461">
            <v>-155.34299999999894</v>
          </cell>
          <cell r="DH461">
            <v>-313.43600000000151</v>
          </cell>
          <cell r="DI461">
            <v>-583.62099999999919</v>
          </cell>
          <cell r="DJ461">
            <v>-1207.140000000014</v>
          </cell>
          <cell r="DK461">
            <v>-1059.4800000000105</v>
          </cell>
          <cell r="DL461">
            <v>-650.49500000000262</v>
          </cell>
          <cell r="DM461">
            <v>-499.34599999999045</v>
          </cell>
          <cell r="DN461">
            <v>-466.03100000000268</v>
          </cell>
          <cell r="DO461">
            <v>518.47000000000116</v>
          </cell>
          <cell r="DP461">
            <v>-116.50800000000163</v>
          </cell>
          <cell r="DQ461">
            <v>-77.669999999998254</v>
          </cell>
          <cell r="DR461">
            <v>-5714.9789999999339</v>
          </cell>
          <cell r="DS461">
            <v>-263.90799999999945</v>
          </cell>
          <cell r="DT461">
            <v>-174.76200000000063</v>
          </cell>
          <cell r="DU461">
            <v>-352.73899999999776</v>
          </cell>
          <cell r="DV461">
            <v>-1169.7100000000064</v>
          </cell>
          <cell r="DW461">
            <v>-16.940000000002328</v>
          </cell>
          <cell r="DX461">
            <v>-1002.3399999999965</v>
          </cell>
          <cell r="DY461">
            <v>-650.90200000000186</v>
          </cell>
          <cell r="DZ461">
            <v>-669.91399999999703</v>
          </cell>
          <cell r="EA461">
            <v>-262.14500000000044</v>
          </cell>
          <cell r="EB461">
            <v>-637.81399999999849</v>
          </cell>
          <cell r="EC461">
            <v>-87.380999999999403</v>
          </cell>
          <cell r="ED461">
            <v>-426.42399999999907</v>
          </cell>
          <cell r="EE461">
            <v>0</v>
          </cell>
        </row>
        <row r="462">
          <cell r="A462">
            <v>0</v>
          </cell>
          <cell r="C462" t="str">
            <v>Mona</v>
          </cell>
          <cell r="F462">
            <v>-854.67129800000112</v>
          </cell>
          <cell r="G462">
            <v>-274.32161400001496</v>
          </cell>
          <cell r="H462">
            <v>-506.94000000000233</v>
          </cell>
          <cell r="I462">
            <v>-405.15999999998894</v>
          </cell>
          <cell r="J462">
            <v>-265.62099999999919</v>
          </cell>
          <cell r="K462">
            <v>-304.49799999999959</v>
          </cell>
          <cell r="L462">
            <v>0</v>
          </cell>
          <cell r="M462">
            <v>0</v>
          </cell>
          <cell r="N462">
            <v>-150.28300000000127</v>
          </cell>
          <cell r="O462">
            <v>-145.63530000000014</v>
          </cell>
          <cell r="P462">
            <v>-628.36300000000119</v>
          </cell>
          <cell r="Q462">
            <v>-648.37600000000384</v>
          </cell>
          <cell r="R462">
            <v>-1664.1748040000093</v>
          </cell>
          <cell r="S462">
            <v>-518.30498399999487</v>
          </cell>
          <cell r="T462">
            <v>77.632599999999911</v>
          </cell>
          <cell r="U462">
            <v>-77.671600000000126</v>
          </cell>
          <cell r="V462">
            <v>-345.82000000000698</v>
          </cell>
          <cell r="W462">
            <v>-68.539999999993597</v>
          </cell>
          <cell r="X462">
            <v>-63.844010000000708</v>
          </cell>
          <cell r="Y462">
            <v>-9.7090100000000348</v>
          </cell>
          <cell r="Z462">
            <v>0</v>
          </cell>
          <cell r="AA462">
            <v>-108.2536999999993</v>
          </cell>
          <cell r="AB462">
            <v>-162.57809999999972</v>
          </cell>
          <cell r="AC462">
            <v>-54.312999999999192</v>
          </cell>
          <cell r="AD462">
            <v>-332.77300000000105</v>
          </cell>
          <cell r="AE462">
            <v>-2214.1088999999629</v>
          </cell>
          <cell r="AF462">
            <v>-337.88180000000011</v>
          </cell>
          <cell r="AG462">
            <v>-90.322299999999814</v>
          </cell>
          <cell r="AH462">
            <v>-90.163199999999961</v>
          </cell>
          <cell r="AI462">
            <v>-355.92599999999948</v>
          </cell>
          <cell r="AJ462">
            <v>-379.36999999999534</v>
          </cell>
          <cell r="AK462">
            <v>-161.16300000000047</v>
          </cell>
          <cell r="AL462">
            <v>0</v>
          </cell>
          <cell r="AM462">
            <v>0</v>
          </cell>
          <cell r="AN462">
            <v>-96.468000000000757</v>
          </cell>
          <cell r="AO462">
            <v>-59.71770000000015</v>
          </cell>
          <cell r="AP462">
            <v>-68.013900000000149</v>
          </cell>
          <cell r="AQ462">
            <v>-575.08299999999872</v>
          </cell>
          <cell r="AR462">
            <v>-2245.6389999999956</v>
          </cell>
          <cell r="AS462">
            <v>-158.5002999999997</v>
          </cell>
          <cell r="AT462">
            <v>-45.607400000000098</v>
          </cell>
          <cell r="AU462">
            <v>-77.672199999999975</v>
          </cell>
          <cell r="AV462">
            <v>-99.127000000000407</v>
          </cell>
          <cell r="AW462">
            <v>-488.15000000000146</v>
          </cell>
          <cell r="AX462">
            <v>-321.40400000000227</v>
          </cell>
          <cell r="AY462">
            <v>0</v>
          </cell>
          <cell r="AZ462">
            <v>0</v>
          </cell>
          <cell r="BA462">
            <v>-223.1349999999984</v>
          </cell>
          <cell r="BB462">
            <v>-115.47609999999986</v>
          </cell>
          <cell r="BC462">
            <v>-288.37900000000081</v>
          </cell>
          <cell r="BD462">
            <v>-428.18800000000192</v>
          </cell>
          <cell r="BE462">
            <v>-1673.0826699999889</v>
          </cell>
          <cell r="BF462">
            <v>-217.01600000000144</v>
          </cell>
          <cell r="BG462">
            <v>-48.505600000000413</v>
          </cell>
          <cell r="BH462">
            <v>-19.417969999999968</v>
          </cell>
          <cell r="BI462">
            <v>-59.126900000000205</v>
          </cell>
          <cell r="BJ462">
            <v>-338.59999999999854</v>
          </cell>
          <cell r="BK462">
            <v>-393.70799999999872</v>
          </cell>
          <cell r="BL462">
            <v>0</v>
          </cell>
          <cell r="BM462">
            <v>0</v>
          </cell>
          <cell r="BN462">
            <v>-141.01969999999983</v>
          </cell>
          <cell r="BO462">
            <v>-76.471399999999448</v>
          </cell>
          <cell r="BP462">
            <v>-141.91110000000026</v>
          </cell>
          <cell r="BQ462">
            <v>-237.30600000000049</v>
          </cell>
          <cell r="BR462">
            <v>-844.15270399999281</v>
          </cell>
          <cell r="BS462">
            <v>-118.75450000000001</v>
          </cell>
          <cell r="BT462">
            <v>-48.875500000000102</v>
          </cell>
          <cell r="BU462">
            <v>-38.835820000000012</v>
          </cell>
          <cell r="BV462">
            <v>0</v>
          </cell>
          <cell r="BW462">
            <v>-114.14208399999916</v>
          </cell>
          <cell r="BX462">
            <v>-109.99959999999919</v>
          </cell>
          <cell r="BY462">
            <v>0</v>
          </cell>
          <cell r="BZ462">
            <v>0</v>
          </cell>
          <cell r="CA462">
            <v>-48.545200000000023</v>
          </cell>
          <cell r="CB462">
            <v>-63.766699999999219</v>
          </cell>
          <cell r="CC462">
            <v>-92.181299999999283</v>
          </cell>
          <cell r="CD462">
            <v>-209.05199999999968</v>
          </cell>
          <cell r="CE462">
            <v>-719.51624500000617</v>
          </cell>
          <cell r="CF462">
            <v>-198.62890000000061</v>
          </cell>
          <cell r="CG462">
            <v>-53.567500000000109</v>
          </cell>
          <cell r="CH462">
            <v>-62.489100000000008</v>
          </cell>
          <cell r="CI462">
            <v>-9.9814799999999764</v>
          </cell>
          <cell r="CJ462">
            <v>-150.69630000000052</v>
          </cell>
          <cell r="CK462">
            <v>-84.685065000000122</v>
          </cell>
          <cell r="CL462">
            <v>3.8566999999998188</v>
          </cell>
          <cell r="CM462">
            <v>0</v>
          </cell>
          <cell r="CN462">
            <v>-53.860900000000129</v>
          </cell>
          <cell r="CO462">
            <v>89.329999999999927</v>
          </cell>
          <cell r="CP462">
            <v>154.02930000000015</v>
          </cell>
          <cell r="CQ462">
            <v>-352.82300000000032</v>
          </cell>
          <cell r="CR462">
            <v>-1396.5174999999872</v>
          </cell>
          <cell r="CS462">
            <v>-389.15200000000186</v>
          </cell>
          <cell r="CT462">
            <v>-176.40300000000025</v>
          </cell>
          <cell r="CU462">
            <v>-45.694800000000214</v>
          </cell>
          <cell r="CV462">
            <v>80.930999999999585</v>
          </cell>
          <cell r="CW462">
            <v>-155.36399999999958</v>
          </cell>
          <cell r="CX462">
            <v>-60.407599999999547</v>
          </cell>
          <cell r="CY462">
            <v>0</v>
          </cell>
          <cell r="CZ462">
            <v>0</v>
          </cell>
          <cell r="DA462">
            <v>-113.61719999999968</v>
          </cell>
          <cell r="DB462">
            <v>-150.9993999999997</v>
          </cell>
          <cell r="DC462">
            <v>-180.45550000000003</v>
          </cell>
          <cell r="DD462">
            <v>-205.35499999999956</v>
          </cell>
          <cell r="DE462">
            <v>-1359.9614000000001</v>
          </cell>
          <cell r="DF462">
            <v>-284.53700000000026</v>
          </cell>
          <cell r="DG462">
            <v>-111.62840000000006</v>
          </cell>
          <cell r="DH462">
            <v>-51.919199999999819</v>
          </cell>
          <cell r="DI462">
            <v>-58.253999999999905</v>
          </cell>
          <cell r="DJ462">
            <v>-43.194400000000314</v>
          </cell>
          <cell r="DK462">
            <v>1.4550999999999021</v>
          </cell>
          <cell r="DL462">
            <v>0</v>
          </cell>
          <cell r="DM462">
            <v>0</v>
          </cell>
          <cell r="DN462">
            <v>-147.6860999999999</v>
          </cell>
          <cell r="DO462">
            <v>-106.79939999999988</v>
          </cell>
          <cell r="DP462">
            <v>-216.67799999999988</v>
          </cell>
          <cell r="DQ462">
            <v>-340.72000000000116</v>
          </cell>
          <cell r="DR462">
            <v>-1524.7411999999895</v>
          </cell>
          <cell r="DS462">
            <v>-180.9489999999987</v>
          </cell>
          <cell r="DT462">
            <v>-58.253999999999905</v>
          </cell>
          <cell r="DU462">
            <v>-119.90309999999999</v>
          </cell>
          <cell r="DV462">
            <v>-246.15499999999884</v>
          </cell>
          <cell r="DW462">
            <v>-55.183999999999287</v>
          </cell>
          <cell r="DX462">
            <v>-42.51969999999983</v>
          </cell>
          <cell r="DY462">
            <v>39</v>
          </cell>
          <cell r="DZ462">
            <v>0</v>
          </cell>
          <cell r="EA462">
            <v>-188.3799999999992</v>
          </cell>
          <cell r="EB462">
            <v>-191.98099999999977</v>
          </cell>
          <cell r="EC462">
            <v>-87.380400000000009</v>
          </cell>
          <cell r="ED462">
            <v>-393.03499999999985</v>
          </cell>
          <cell r="EE462">
            <v>0</v>
          </cell>
        </row>
        <row r="463">
          <cell r="A463">
            <v>0</v>
          </cell>
          <cell r="C463" t="str">
            <v>Palo Verde</v>
          </cell>
          <cell r="F463">
            <v>-84.049599999999373</v>
          </cell>
          <cell r="G463">
            <v>-80.563999999998487</v>
          </cell>
          <cell r="H463">
            <v>-79.114299999999275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-3.7039704999999685</v>
          </cell>
          <cell r="BS463">
            <v>0</v>
          </cell>
          <cell r="BT463">
            <v>0</v>
          </cell>
          <cell r="BU463">
            <v>-0.40884049999999972</v>
          </cell>
          <cell r="BV463">
            <v>0</v>
          </cell>
          <cell r="BW463">
            <v>-0.88920000000000243</v>
          </cell>
          <cell r="BX463">
            <v>-2.4059300000000121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-26.183884999999918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-0.94583400000000495</v>
          </cell>
          <cell r="CK463">
            <v>-2.8843809999999976</v>
          </cell>
          <cell r="CL463">
            <v>0</v>
          </cell>
          <cell r="CM463">
            <v>-10.383570000000006</v>
          </cell>
          <cell r="CN463">
            <v>-6.1376999999999953</v>
          </cell>
          <cell r="CO463">
            <v>-5.8323999999999998</v>
          </cell>
          <cell r="CP463">
            <v>0</v>
          </cell>
          <cell r="CQ463">
            <v>0</v>
          </cell>
          <cell r="CR463">
            <v>-25.163180000000011</v>
          </cell>
          <cell r="CS463">
            <v>-7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-3.2104300000000023</v>
          </cell>
          <cell r="CZ463">
            <v>1.2425700000000006</v>
          </cell>
          <cell r="DA463">
            <v>-4.7355799999999988</v>
          </cell>
          <cell r="DB463">
            <v>-11.459739999999996</v>
          </cell>
          <cell r="DC463">
            <v>0</v>
          </cell>
          <cell r="DD463">
            <v>0</v>
          </cell>
          <cell r="DE463">
            <v>-4.1794239999999832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-4.1794240000000045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-27.27681599999994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-3.8992000000000004</v>
          </cell>
          <cell r="EA463">
            <v>-20.39048600000001</v>
          </cell>
          <cell r="EB463">
            <v>0</v>
          </cell>
          <cell r="EC463">
            <v>0</v>
          </cell>
          <cell r="ED463">
            <v>-2.9871300000000005</v>
          </cell>
          <cell r="EE463">
            <v>0</v>
          </cell>
        </row>
        <row r="464">
          <cell r="C464" t="str">
            <v>SP15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</row>
        <row r="465">
          <cell r="A465">
            <v>0</v>
          </cell>
          <cell r="C465" t="str">
            <v>Emergency Purchases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</row>
        <row r="466">
          <cell r="A466">
            <v>0</v>
          </cell>
          <cell r="C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</row>
        <row r="467">
          <cell r="F467">
            <v>-3167.6148979999707</v>
          </cell>
          <cell r="G467">
            <v>-4897.13751400006</v>
          </cell>
          <cell r="H467">
            <v>-4998.7646799999638</v>
          </cell>
          <cell r="I467">
            <v>-2694.8037000000477</v>
          </cell>
          <cell r="J467">
            <v>-2913.9920000000857</v>
          </cell>
          <cell r="K467">
            <v>-2107.8699999999953</v>
          </cell>
          <cell r="L467">
            <v>-2093.1830199999386</v>
          </cell>
          <cell r="M467">
            <v>-2074.2330900000234</v>
          </cell>
          <cell r="N467">
            <v>-1200.4091100000223</v>
          </cell>
          <cell r="O467">
            <v>-1648.9582999999839</v>
          </cell>
          <cell r="P467">
            <v>-1285.2779799999989</v>
          </cell>
          <cell r="Q467">
            <v>-2033.5860000000102</v>
          </cell>
          <cell r="R467">
            <v>-13339.623530999757</v>
          </cell>
          <cell r="S467">
            <v>-808.62138399999822</v>
          </cell>
          <cell r="T467">
            <v>1045.2016499999991</v>
          </cell>
          <cell r="U467">
            <v>-565.87031699999716</v>
          </cell>
          <cell r="V467">
            <v>-2643.6736999999848</v>
          </cell>
          <cell r="W467">
            <v>-2658.5674000000581</v>
          </cell>
          <cell r="X467">
            <v>-1992.8290099999867</v>
          </cell>
          <cell r="Y467">
            <v>-345.06044999998994</v>
          </cell>
          <cell r="Z467">
            <v>-2275.1146700000099</v>
          </cell>
          <cell r="AA467">
            <v>-809.88814999999158</v>
          </cell>
          <cell r="AB467">
            <v>-1047.9285000000018</v>
          </cell>
          <cell r="AC467">
            <v>-170.84239999999772</v>
          </cell>
          <cell r="AD467">
            <v>-1066.4292000000059</v>
          </cell>
          <cell r="AE467">
            <v>-12580.316396000329</v>
          </cell>
          <cell r="AF467">
            <v>-1237.3078999999998</v>
          </cell>
          <cell r="AG467">
            <v>-548.10139999999956</v>
          </cell>
          <cell r="AH467">
            <v>-458.82420000000275</v>
          </cell>
          <cell r="AI467">
            <v>-838.75500000000466</v>
          </cell>
          <cell r="AJ467">
            <v>-1888.2579900000128</v>
          </cell>
          <cell r="AK467">
            <v>-1584.6980000000913</v>
          </cell>
          <cell r="AL467">
            <v>-979.66084000002593</v>
          </cell>
          <cell r="AM467">
            <v>-831.47109599999385</v>
          </cell>
          <cell r="AN467">
            <v>-1193.9809999999998</v>
          </cell>
          <cell r="AO467">
            <v>-680.86220000000321</v>
          </cell>
          <cell r="AP467">
            <v>-106.84976999999708</v>
          </cell>
          <cell r="AQ467">
            <v>-2231.5469999999914</v>
          </cell>
          <cell r="AR467">
            <v>-11814.515980999917</v>
          </cell>
          <cell r="AS467">
            <v>-466.25023999999394</v>
          </cell>
          <cell r="AT467">
            <v>-230.07849999999962</v>
          </cell>
          <cell r="AU467">
            <v>-456.36327000000529</v>
          </cell>
          <cell r="AV467">
            <v>-670.84003000000666</v>
          </cell>
          <cell r="AW467">
            <v>-1665.3965700000408</v>
          </cell>
          <cell r="AX467">
            <v>-1402.7311999999802</v>
          </cell>
          <cell r="AY467">
            <v>-820.64107599999988</v>
          </cell>
          <cell r="AZ467">
            <v>-573.99501500000042</v>
          </cell>
          <cell r="BA467">
            <v>-733.53199999999197</v>
          </cell>
          <cell r="BB467">
            <v>-940.74510000000009</v>
          </cell>
          <cell r="BC467">
            <v>-770.34700000000885</v>
          </cell>
          <cell r="BD467">
            <v>-3083.5959800000419</v>
          </cell>
          <cell r="BE467">
            <v>-9392.4868449999485</v>
          </cell>
          <cell r="BF467">
            <v>-1162.2932000000001</v>
          </cell>
          <cell r="BG467">
            <v>-629.33292999999685</v>
          </cell>
          <cell r="BH467">
            <v>-378.93507499999396</v>
          </cell>
          <cell r="BI467">
            <v>-776.14990000000398</v>
          </cell>
          <cell r="BJ467">
            <v>-1326.0432900000014</v>
          </cell>
          <cell r="BK467">
            <v>-1161.2362999999896</v>
          </cell>
          <cell r="BL467">
            <v>-667.16504999999597</v>
          </cell>
          <cell r="BM467">
            <v>-621.38379999999597</v>
          </cell>
          <cell r="BN467">
            <v>-451.70769999999902</v>
          </cell>
          <cell r="BO467">
            <v>-854.48639999998704</v>
          </cell>
          <cell r="BP467">
            <v>-404.05319999999847</v>
          </cell>
          <cell r="BQ467">
            <v>-959.69999999999709</v>
          </cell>
          <cell r="BR467">
            <v>-7734.7874465001514</v>
          </cell>
          <cell r="BS467">
            <v>-495.01870000000054</v>
          </cell>
          <cell r="BT467">
            <v>-427.52630000000136</v>
          </cell>
          <cell r="BU467">
            <v>-281.96866050000244</v>
          </cell>
          <cell r="BV467">
            <v>-667.39798000000883</v>
          </cell>
          <cell r="BW467">
            <v>-904.13613400000031</v>
          </cell>
          <cell r="BX467">
            <v>-666.1205900000059</v>
          </cell>
          <cell r="BY467">
            <v>-644.33146000000124</v>
          </cell>
          <cell r="BZ467">
            <v>-592.27009200000612</v>
          </cell>
          <cell r="CA467">
            <v>-536.55252999999357</v>
          </cell>
          <cell r="CB467">
            <v>-823.74559999999474</v>
          </cell>
          <cell r="CC467">
            <v>-325.55839999999444</v>
          </cell>
          <cell r="CD467">
            <v>-1370.1610000000073</v>
          </cell>
          <cell r="CE467">
            <v>-4768.547154000029</v>
          </cell>
          <cell r="CF467">
            <v>-664.66229999999632</v>
          </cell>
          <cell r="CG467">
            <v>-432.21849999999904</v>
          </cell>
          <cell r="CH467">
            <v>-438.21936999999889</v>
          </cell>
          <cell r="CI467">
            <v>-418.27238000000216</v>
          </cell>
          <cell r="CJ467">
            <v>-1653.9501340000425</v>
          </cell>
          <cell r="CK467">
            <v>-1554.5518459999585</v>
          </cell>
          <cell r="CL467">
            <v>-752.05126999998902</v>
          </cell>
          <cell r="CM467">
            <v>-727.71865400000388</v>
          </cell>
          <cell r="CN467">
            <v>-595.27859999999782</v>
          </cell>
          <cell r="CO467">
            <v>4151.0476000000053</v>
          </cell>
          <cell r="CP467">
            <v>-105.54729999999836</v>
          </cell>
          <cell r="CQ467">
            <v>-1577.1243999999861</v>
          </cell>
          <cell r="CR467">
            <v>-12896.438339999877</v>
          </cell>
          <cell r="CS467">
            <v>-1737.6388000000152</v>
          </cell>
          <cell r="CT467">
            <v>-739.52390000000742</v>
          </cell>
          <cell r="CU467">
            <v>-438.26372999999876</v>
          </cell>
          <cell r="CV467">
            <v>-653.25433000000339</v>
          </cell>
          <cell r="CW467">
            <v>-1525.6816000000108</v>
          </cell>
          <cell r="CX467">
            <v>-1595.0048999999999</v>
          </cell>
          <cell r="CY467">
            <v>-862.21632999999565</v>
          </cell>
          <cell r="CZ467">
            <v>-842.63034999999218</v>
          </cell>
          <cell r="DA467">
            <v>-700.89315999999963</v>
          </cell>
          <cell r="DB467">
            <v>-1238.9767399999691</v>
          </cell>
          <cell r="DC467">
            <v>-978.48149999999441</v>
          </cell>
          <cell r="DD467">
            <v>-1583.8729999999923</v>
          </cell>
          <cell r="DE467">
            <v>-8691.1929440000094</v>
          </cell>
          <cell r="DF467">
            <v>-1575.6291999999958</v>
          </cell>
          <cell r="DG467">
            <v>-621.66059999999925</v>
          </cell>
          <cell r="DH467">
            <v>-394.48242000000391</v>
          </cell>
          <cell r="DI467">
            <v>-700.12889999999607</v>
          </cell>
          <cell r="DJ467">
            <v>-1495.5377239999943</v>
          </cell>
          <cell r="DK467">
            <v>-1196.2138599999889</v>
          </cell>
          <cell r="DL467">
            <v>-758.41194000000542</v>
          </cell>
          <cell r="DM467">
            <v>-328.36739999998827</v>
          </cell>
          <cell r="DN467">
            <v>-759.35209999999643</v>
          </cell>
          <cell r="DO467">
            <v>340.68760000001203</v>
          </cell>
          <cell r="DP467">
            <v>-477.19000000000233</v>
          </cell>
          <cell r="DQ467">
            <v>-724.90639999999985</v>
          </cell>
          <cell r="DR467">
            <v>-9565.7909059999511</v>
          </cell>
          <cell r="DS467">
            <v>-561.36509999999544</v>
          </cell>
          <cell r="DT467">
            <v>-336.77088000000367</v>
          </cell>
          <cell r="DU467">
            <v>-540.60524999999689</v>
          </cell>
          <cell r="DV467">
            <v>-1568.8265000000247</v>
          </cell>
          <cell r="DW467">
            <v>-438.79270000004908</v>
          </cell>
          <cell r="DX467">
            <v>-1184.4070000000065</v>
          </cell>
          <cell r="DY467">
            <v>-758.91705999999976</v>
          </cell>
          <cell r="DZ467">
            <v>-712.64879999999539</v>
          </cell>
          <cell r="EA467">
            <v>-714.22358600000734</v>
          </cell>
          <cell r="EB467">
            <v>-1044.7956000000122</v>
          </cell>
          <cell r="EC467">
            <v>-311.11549999999625</v>
          </cell>
          <cell r="ED467">
            <v>-1393.3229299999803</v>
          </cell>
          <cell r="EE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</row>
        <row r="469">
          <cell r="A469" t="str">
            <v xml:space="preserve">Total Purchased Power &amp; Net Interchange </v>
          </cell>
          <cell r="F469">
            <v>4272.3851020000875</v>
          </cell>
          <cell r="G469">
            <v>1822.8624860001728</v>
          </cell>
          <cell r="H469">
            <v>2441.2353199997451</v>
          </cell>
          <cell r="I469">
            <v>4505.1962999997195</v>
          </cell>
          <cell r="J469">
            <v>4526.0079999999143</v>
          </cell>
          <cell r="K469">
            <v>5092.1300000001211</v>
          </cell>
          <cell r="L469">
            <v>5346.8169800001197</v>
          </cell>
          <cell r="M469">
            <v>5365.7669100000057</v>
          </cell>
          <cell r="N469">
            <v>5999.5908899998758</v>
          </cell>
          <cell r="O469">
            <v>5791.0416999999434</v>
          </cell>
          <cell r="P469">
            <v>5914.7220199999865</v>
          </cell>
          <cell r="Q469">
            <v>5406.4140000001062</v>
          </cell>
          <cell r="R469">
            <v>74260.376469001174</v>
          </cell>
          <cell r="S469">
            <v>6631.37861600006</v>
          </cell>
          <cell r="T469">
            <v>7765.2016499999445</v>
          </cell>
          <cell r="U469">
            <v>6874.1296830000356</v>
          </cell>
          <cell r="V469">
            <v>4556.3262999998406</v>
          </cell>
          <cell r="W469">
            <v>4781.4325999999419</v>
          </cell>
          <cell r="X469">
            <v>5207.1709900000133</v>
          </cell>
          <cell r="Y469">
            <v>7094.9395500000101</v>
          </cell>
          <cell r="Z469">
            <v>5164.8853300001938</v>
          </cell>
          <cell r="AA469">
            <v>6390.1118499999866</v>
          </cell>
          <cell r="AB469">
            <v>6392.0715000000782</v>
          </cell>
          <cell r="AC469">
            <v>7029.157600000035</v>
          </cell>
          <cell r="AD469">
            <v>6373.5708000001032</v>
          </cell>
          <cell r="AE469">
            <v>75259.683603998274</v>
          </cell>
          <cell r="AF469">
            <v>6202.6921000001021</v>
          </cell>
          <cell r="AG469">
            <v>6411.898599999724</v>
          </cell>
          <cell r="AH469">
            <v>6981.1758000000846</v>
          </cell>
          <cell r="AI469">
            <v>6361.2449999998789</v>
          </cell>
          <cell r="AJ469">
            <v>5551.742009999929</v>
          </cell>
          <cell r="AK469">
            <v>5615.3019999999087</v>
          </cell>
          <cell r="AL469">
            <v>6460.3391599999741</v>
          </cell>
          <cell r="AM469">
            <v>6608.5289040000644</v>
          </cell>
          <cell r="AN469">
            <v>6006.0190000000875</v>
          </cell>
          <cell r="AO469">
            <v>6759.1377999999095</v>
          </cell>
          <cell r="AP469">
            <v>7093.1502300000284</v>
          </cell>
          <cell r="AQ469">
            <v>5208.4529999999795</v>
          </cell>
          <cell r="AR469">
            <v>75785.484019000083</v>
          </cell>
          <cell r="AS469">
            <v>6973.7497599998023</v>
          </cell>
          <cell r="AT469">
            <v>6489.9215000001714</v>
          </cell>
          <cell r="AU469">
            <v>6983.6367300003767</v>
          </cell>
          <cell r="AV469">
            <v>6529.1599699999206</v>
          </cell>
          <cell r="AW469">
            <v>5774.603429999901</v>
          </cell>
          <cell r="AX469">
            <v>5797.2687999999616</v>
          </cell>
          <cell r="AY469">
            <v>6619.3589240000583</v>
          </cell>
          <cell r="AZ469">
            <v>6866.0049850000069</v>
          </cell>
          <cell r="BA469">
            <v>6466.4679999998771</v>
          </cell>
          <cell r="BB469">
            <v>6499.2549000000581</v>
          </cell>
          <cell r="BC469">
            <v>6429.6529999999329</v>
          </cell>
          <cell r="BD469">
            <v>4356.4040200000163</v>
          </cell>
          <cell r="BE469">
            <v>78207.513154996559</v>
          </cell>
          <cell r="BF469">
            <v>6277.7067999999272</v>
          </cell>
          <cell r="BG469">
            <v>6090.6670699999668</v>
          </cell>
          <cell r="BH469">
            <v>7061.0649250000715</v>
          </cell>
          <cell r="BI469">
            <v>6423.8501000001561</v>
          </cell>
          <cell r="BJ469">
            <v>6113.9567099998239</v>
          </cell>
          <cell r="BK469">
            <v>6038.7637000000104</v>
          </cell>
          <cell r="BL469">
            <v>6772.8349500000477</v>
          </cell>
          <cell r="BM469">
            <v>6818.6161999998149</v>
          </cell>
          <cell r="BN469">
            <v>6748.2923000000883</v>
          </cell>
          <cell r="BO469">
            <v>6585.5136000001803</v>
          </cell>
          <cell r="BP469">
            <v>6795.9468000000343</v>
          </cell>
          <cell r="BQ469">
            <v>6480.3000000000466</v>
          </cell>
          <cell r="BR469">
            <v>79865.212553501129</v>
          </cell>
          <cell r="BS469">
            <v>6944.9812999999849</v>
          </cell>
          <cell r="BT469">
            <v>6292.4736999999732</v>
          </cell>
          <cell r="BU469">
            <v>7158.0313394998666</v>
          </cell>
          <cell r="BV469">
            <v>6532.6020199998748</v>
          </cell>
          <cell r="BW469">
            <v>6535.8638659997378</v>
          </cell>
          <cell r="BX469">
            <v>6533.8794100000523</v>
          </cell>
          <cell r="BY469">
            <v>6795.6685399999842</v>
          </cell>
          <cell r="BZ469">
            <v>6847.7299079999793</v>
          </cell>
          <cell r="CA469">
            <v>6663.4474700000137</v>
          </cell>
          <cell r="CB469">
            <v>6616.2543999999762</v>
          </cell>
          <cell r="CC469">
            <v>6874.4416000000201</v>
          </cell>
          <cell r="CD469">
            <v>6069.8389999999199</v>
          </cell>
          <cell r="CE469">
            <v>83071.452846001834</v>
          </cell>
          <cell r="CF469">
            <v>6775.3376999999164</v>
          </cell>
          <cell r="CG469">
            <v>6527.781500000041</v>
          </cell>
          <cell r="CH469">
            <v>7001.7806299999356</v>
          </cell>
          <cell r="CI469">
            <v>6781.7276200000197</v>
          </cell>
          <cell r="CJ469">
            <v>5786.0498659999575</v>
          </cell>
          <cell r="CK469">
            <v>5645.4481539998669</v>
          </cell>
          <cell r="CL469">
            <v>6687.9487300000619</v>
          </cell>
          <cell r="CM469">
            <v>6712.2813460000325</v>
          </cell>
          <cell r="CN469">
            <v>6604.721400000155</v>
          </cell>
          <cell r="CO469">
            <v>11591.047599999933</v>
          </cell>
          <cell r="CP469">
            <v>7094.4527000000235</v>
          </cell>
          <cell r="CQ469">
            <v>5862.8756000000285</v>
          </cell>
          <cell r="CR469">
            <v>74703.561660001054</v>
          </cell>
          <cell r="CS469">
            <v>5702.3611999999266</v>
          </cell>
          <cell r="CT469">
            <v>5980.4760999999708</v>
          </cell>
          <cell r="CU469">
            <v>7001.7362700002268</v>
          </cell>
          <cell r="CV469">
            <v>6546.7456699998584</v>
          </cell>
          <cell r="CW469">
            <v>5914.3183999999892</v>
          </cell>
          <cell r="CX469">
            <v>5604.9950999999419</v>
          </cell>
          <cell r="CY469">
            <v>6577.7836700000335</v>
          </cell>
          <cell r="CZ469">
            <v>6597.369649999775</v>
          </cell>
          <cell r="DA469">
            <v>6499.1068400000222</v>
          </cell>
          <cell r="DB469">
            <v>6201.023259999929</v>
          </cell>
          <cell r="DC469">
            <v>6221.5184999997728</v>
          </cell>
          <cell r="DD469">
            <v>5856.127000000095</v>
          </cell>
          <cell r="DE469">
            <v>78908.807055998594</v>
          </cell>
          <cell r="DF469">
            <v>5864.3708000000333</v>
          </cell>
          <cell r="DG469">
            <v>6098.3394000000553</v>
          </cell>
          <cell r="DH469">
            <v>7045.5175799999852</v>
          </cell>
          <cell r="DI469">
            <v>6499.871099999873</v>
          </cell>
          <cell r="DJ469">
            <v>5944.4622760000639</v>
          </cell>
          <cell r="DK469">
            <v>6003.786139999982</v>
          </cell>
          <cell r="DL469">
            <v>6681.58805999998</v>
          </cell>
          <cell r="DM469">
            <v>7111.6325999998953</v>
          </cell>
          <cell r="DN469">
            <v>6440.6478999999817</v>
          </cell>
          <cell r="DO469">
            <v>7780.687600000063</v>
          </cell>
          <cell r="DP469">
            <v>6722.8100000000559</v>
          </cell>
          <cell r="DQ469">
            <v>6715.0935999999056</v>
          </cell>
          <cell r="DR469">
            <v>78034.20909400098</v>
          </cell>
          <cell r="DS469">
            <v>6878.6349000000628</v>
          </cell>
          <cell r="DT469">
            <v>6383.2291200000327</v>
          </cell>
          <cell r="DU469">
            <v>6899.3947499999776</v>
          </cell>
          <cell r="DV469">
            <v>5631.1735000000335</v>
          </cell>
          <cell r="DW469">
            <v>7001.2073000001255</v>
          </cell>
          <cell r="DX469">
            <v>6015.5929999998771</v>
          </cell>
          <cell r="DY469">
            <v>6681.0829399998765</v>
          </cell>
          <cell r="DZ469">
            <v>6727.3512000001501</v>
          </cell>
          <cell r="EA469">
            <v>6485.7764139999636</v>
          </cell>
          <cell r="EB469">
            <v>6395.2043999999296</v>
          </cell>
          <cell r="EC469">
            <v>6888.8845000000438</v>
          </cell>
          <cell r="ED469">
            <v>6046.6770699999761</v>
          </cell>
          <cell r="EE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</row>
        <row r="471">
          <cell r="A471" t="str">
            <v>Coal Generation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</row>
        <row r="472">
          <cell r="C472" t="str">
            <v>Cholla</v>
          </cell>
          <cell r="F472">
            <v>-501.91021099998034</v>
          </cell>
          <cell r="G472">
            <v>-160.72260599999572</v>
          </cell>
          <cell r="H472">
            <v>-74.018229999986943</v>
          </cell>
          <cell r="I472">
            <v>-31.127079999991111</v>
          </cell>
          <cell r="J472">
            <v>-25.280270000002929</v>
          </cell>
          <cell r="K472">
            <v>-9.9997500000026776</v>
          </cell>
          <cell r="L472">
            <v>-57.511059999989811</v>
          </cell>
          <cell r="M472">
            <v>-94.340070000005653</v>
          </cell>
          <cell r="N472">
            <v>-48.513820000007399</v>
          </cell>
          <cell r="O472">
            <v>-165.68062999998801</v>
          </cell>
          <cell r="P472">
            <v>-293.73170400000527</v>
          </cell>
          <cell r="Q472">
            <v>-248.00910500000464</v>
          </cell>
          <cell r="R472">
            <v>-1624.4463410000317</v>
          </cell>
          <cell r="S472">
            <v>-350.14467000000877</v>
          </cell>
          <cell r="T472">
            <v>-255.21609999999055</v>
          </cell>
          <cell r="U472">
            <v>-300.84638000000268</v>
          </cell>
          <cell r="V472">
            <v>-19.417970000009518</v>
          </cell>
          <cell r="W472">
            <v>0</v>
          </cell>
          <cell r="X472">
            <v>-9.7089899999991758</v>
          </cell>
          <cell r="Y472">
            <v>-9.7089900000137277</v>
          </cell>
          <cell r="Z472">
            <v>-0.87281999998958781</v>
          </cell>
          <cell r="AA472">
            <v>-13.046310000005178</v>
          </cell>
          <cell r="AB472">
            <v>-169.22284000000218</v>
          </cell>
          <cell r="AC472">
            <v>-225.36448999999266</v>
          </cell>
          <cell r="AD472">
            <v>-270.8967810000031</v>
          </cell>
          <cell r="AE472">
            <v>-1881.2810879999306</v>
          </cell>
          <cell r="AF472">
            <v>-393.19608799999696</v>
          </cell>
          <cell r="AG472">
            <v>-162.87140000000363</v>
          </cell>
          <cell r="AH472">
            <v>-244.15802999999141</v>
          </cell>
          <cell r="AI472">
            <v>-30.581913999994867</v>
          </cell>
          <cell r="AJ472">
            <v>-0.29102000000420958</v>
          </cell>
          <cell r="AK472">
            <v>-13.491889999990235</v>
          </cell>
          <cell r="AL472">
            <v>-8.1481600000115577</v>
          </cell>
          <cell r="AM472">
            <v>-26.00555999999051</v>
          </cell>
          <cell r="AN472">
            <v>-4.0734660000016447</v>
          </cell>
          <cell r="AO472">
            <v>-95.025373999989824</v>
          </cell>
          <cell r="AP472">
            <v>-369.36877599998843</v>
          </cell>
          <cell r="AQ472">
            <v>-534.06941000002553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</row>
        <row r="473">
          <cell r="C473" t="str">
            <v>Colstrip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-56.92246300005354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-26.922462999995332</v>
          </cell>
          <cell r="X473">
            <v>-10</v>
          </cell>
          <cell r="Y473">
            <v>0</v>
          </cell>
          <cell r="Z473">
            <v>0</v>
          </cell>
          <cell r="AA473">
            <v>-20</v>
          </cell>
          <cell r="AB473">
            <v>0</v>
          </cell>
          <cell r="AC473">
            <v>0</v>
          </cell>
          <cell r="AD473">
            <v>0</v>
          </cell>
          <cell r="AE473">
            <v>-1003.9250869997777</v>
          </cell>
          <cell r="AF473">
            <v>-10.070547000010265</v>
          </cell>
          <cell r="AG473">
            <v>0</v>
          </cell>
          <cell r="AH473">
            <v>-153.15671199999633</v>
          </cell>
          <cell r="AI473">
            <v>-30.00000700000237</v>
          </cell>
          <cell r="AJ473">
            <v>-151.90838700000313</v>
          </cell>
          <cell r="AK473">
            <v>-152.3245820000011</v>
          </cell>
          <cell r="AL473">
            <v>-89.999994999991031</v>
          </cell>
          <cell r="AM473">
            <v>-179.18962900000042</v>
          </cell>
          <cell r="AN473">
            <v>-184.81240300000354</v>
          </cell>
          <cell r="AO473">
            <v>-52.462825000009616</v>
          </cell>
          <cell r="AP473">
            <v>0</v>
          </cell>
          <cell r="AQ473">
            <v>0</v>
          </cell>
          <cell r="AR473">
            <v>-1187.3172410000116</v>
          </cell>
          <cell r="AS473">
            <v>-50.80028600001242</v>
          </cell>
          <cell r="AT473">
            <v>-128.69962699999451</v>
          </cell>
          <cell r="AU473">
            <v>-108.97775999997975</v>
          </cell>
          <cell r="AV473">
            <v>-55.509164999999484</v>
          </cell>
          <cell r="AW473">
            <v>-67.104519999993499</v>
          </cell>
          <cell r="AX473">
            <v>-72.0646940000006</v>
          </cell>
          <cell r="AY473">
            <v>-160.15505599998869</v>
          </cell>
          <cell r="AZ473">
            <v>-130.99997199999052</v>
          </cell>
          <cell r="BA473">
            <v>-156.76684700002079</v>
          </cell>
          <cell r="BB473">
            <v>-136.23931699999957</v>
          </cell>
          <cell r="BC473">
            <v>-80.000001000000339</v>
          </cell>
          <cell r="BD473">
            <v>-39.999995999998646</v>
          </cell>
          <cell r="BE473">
            <v>-1317.9848159999819</v>
          </cell>
          <cell r="BF473">
            <v>-49.999993999997969</v>
          </cell>
          <cell r="BG473">
            <v>-113.00029899999208</v>
          </cell>
          <cell r="BH473">
            <v>-112.5482539999939</v>
          </cell>
          <cell r="BI473">
            <v>-72.436275999996724</v>
          </cell>
          <cell r="BJ473">
            <v>-57.859258000004047</v>
          </cell>
          <cell r="BK473">
            <v>-74.085119999996095</v>
          </cell>
          <cell r="BL473">
            <v>-174.65646699999343</v>
          </cell>
          <cell r="BM473">
            <v>-180.30940700000792</v>
          </cell>
          <cell r="BN473">
            <v>-129.04593500000192</v>
          </cell>
          <cell r="BO473">
            <v>-202.44498799998837</v>
          </cell>
          <cell r="BP473">
            <v>-92.008872999998857</v>
          </cell>
          <cell r="BQ473">
            <v>-59.589944999999716</v>
          </cell>
          <cell r="BR473">
            <v>-1266.8849989997689</v>
          </cell>
          <cell r="BS473">
            <v>-139.33347800000047</v>
          </cell>
          <cell r="BT473">
            <v>-144.77263800000947</v>
          </cell>
          <cell r="BU473">
            <v>-203.08578399999533</v>
          </cell>
          <cell r="BV473">
            <v>-60.1481789999998</v>
          </cell>
          <cell r="BW473">
            <v>-166.74558299999626</v>
          </cell>
          <cell r="BX473">
            <v>-106.12502099999983</v>
          </cell>
          <cell r="BY473">
            <v>-105.42519300000276</v>
          </cell>
          <cell r="BZ473">
            <v>-229.84444000000076</v>
          </cell>
          <cell r="CA473">
            <v>-119.01780200000212</v>
          </cell>
          <cell r="CB473">
            <v>151.29830599999696</v>
          </cell>
          <cell r="CC473">
            <v>-93.685184999994817</v>
          </cell>
          <cell r="CD473">
            <v>-50.000001999986125</v>
          </cell>
          <cell r="CE473">
            <v>-1395.4083360000513</v>
          </cell>
          <cell r="CF473">
            <v>-78.380736999999499</v>
          </cell>
          <cell r="CG473">
            <v>-184.01018399999884</v>
          </cell>
          <cell r="CH473">
            <v>-130.01660899998387</v>
          </cell>
          <cell r="CI473">
            <v>-17.309119999998074</v>
          </cell>
          <cell r="CJ473">
            <v>-58.794603000002098</v>
          </cell>
          <cell r="CK473">
            <v>-117.62963100000343</v>
          </cell>
          <cell r="CL473">
            <v>-201.92523100000108</v>
          </cell>
          <cell r="CM473">
            <v>-92.308791000003112</v>
          </cell>
          <cell r="CN473">
            <v>-152.99502599998959</v>
          </cell>
          <cell r="CO473">
            <v>-117.18510000000242</v>
          </cell>
          <cell r="CP473">
            <v>-163.25344199998653</v>
          </cell>
          <cell r="CQ473">
            <v>-81.599862000002759</v>
          </cell>
          <cell r="CR473">
            <v>-1481.2166829998605</v>
          </cell>
          <cell r="CS473">
            <v>-31.409822999994503</v>
          </cell>
          <cell r="CT473">
            <v>-241.90070699999342</v>
          </cell>
          <cell r="CU473">
            <v>-201.18364099999599</v>
          </cell>
          <cell r="CV473">
            <v>-70.902115999997477</v>
          </cell>
          <cell r="CW473">
            <v>-179.69671499999822</v>
          </cell>
          <cell r="CX473">
            <v>-147.21850700001232</v>
          </cell>
          <cell r="CY473">
            <v>-103.22503099999449</v>
          </cell>
          <cell r="CZ473">
            <v>-137.73379099999147</v>
          </cell>
          <cell r="DA473">
            <v>-139.93533099998604</v>
          </cell>
          <cell r="DB473">
            <v>-154.55977000000712</v>
          </cell>
          <cell r="DC473">
            <v>-53.451250999991316</v>
          </cell>
          <cell r="DD473">
            <v>-20</v>
          </cell>
          <cell r="DE473">
            <v>-1628.6963800000958</v>
          </cell>
          <cell r="DF473">
            <v>-59.732906999997795</v>
          </cell>
          <cell r="DG473">
            <v>-182.19790100000682</v>
          </cell>
          <cell r="DH473">
            <v>-181.17955000000075</v>
          </cell>
          <cell r="DI473">
            <v>-69.220530999999028</v>
          </cell>
          <cell r="DJ473">
            <v>-181.538572999998</v>
          </cell>
          <cell r="DK473">
            <v>-151.06214100000216</v>
          </cell>
          <cell r="DL473">
            <v>-138.80577999999514</v>
          </cell>
          <cell r="DM473">
            <v>-54.788562999980059</v>
          </cell>
          <cell r="DN473">
            <v>-221.98448900000949</v>
          </cell>
          <cell r="DO473">
            <v>-100.81290800000716</v>
          </cell>
          <cell r="DP473">
            <v>-237.37303100000281</v>
          </cell>
          <cell r="DQ473">
            <v>-50.000005999987479</v>
          </cell>
          <cell r="DR473">
            <v>-1187.1254420002224</v>
          </cell>
          <cell r="DS473">
            <v>-70.233223000002909</v>
          </cell>
          <cell r="DT473">
            <v>-220.31825599999866</v>
          </cell>
          <cell r="DU473">
            <v>-112.07924000000639</v>
          </cell>
          <cell r="DV473">
            <v>-97.640593000003719</v>
          </cell>
          <cell r="DW473">
            <v>302.94590900000185</v>
          </cell>
          <cell r="DX473">
            <v>-144.63489999999001</v>
          </cell>
          <cell r="DY473">
            <v>-233.90959900000598</v>
          </cell>
          <cell r="DZ473">
            <v>-209.2614520000061</v>
          </cell>
          <cell r="EA473">
            <v>-132.68900300000678</v>
          </cell>
          <cell r="EB473">
            <v>-111.75372699998843</v>
          </cell>
          <cell r="EC473">
            <v>-107.55136000001221</v>
          </cell>
          <cell r="ED473">
            <v>-49.999997999999323</v>
          </cell>
          <cell r="EE473">
            <v>0</v>
          </cell>
        </row>
        <row r="474">
          <cell r="C474" t="str">
            <v>Craig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-8.9381029999349266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-8.9381030000076862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-57.857333999825642</v>
          </cell>
          <cell r="AF474">
            <v>-9.9999979999993229</v>
          </cell>
          <cell r="AG474">
            <v>0</v>
          </cell>
          <cell r="AH474">
            <v>0</v>
          </cell>
          <cell r="AI474">
            <v>0</v>
          </cell>
          <cell r="AJ474">
            <v>-10</v>
          </cell>
          <cell r="AK474">
            <v>-2.50867000001017</v>
          </cell>
          <cell r="AL474">
            <v>-29.999995999998646</v>
          </cell>
          <cell r="AM474">
            <v>0</v>
          </cell>
          <cell r="AN474">
            <v>0</v>
          </cell>
          <cell r="AO474">
            <v>-5.3486699999921257</v>
          </cell>
          <cell r="AP474">
            <v>0</v>
          </cell>
          <cell r="AQ474">
            <v>0</v>
          </cell>
          <cell r="AR474">
            <v>-522.92911299993284</v>
          </cell>
          <cell r="AS474">
            <v>-63.082838000002084</v>
          </cell>
          <cell r="AT474">
            <v>-78.452363999997033</v>
          </cell>
          <cell r="AU474">
            <v>-51.091134000002057</v>
          </cell>
          <cell r="AV474">
            <v>0</v>
          </cell>
          <cell r="AW474">
            <v>0</v>
          </cell>
          <cell r="AX474">
            <v>-57.95574299999862</v>
          </cell>
          <cell r="AY474">
            <v>-108.30400799999188</v>
          </cell>
          <cell r="AZ474">
            <v>-23.945749999998952</v>
          </cell>
          <cell r="BA474">
            <v>-42.407402999990154</v>
          </cell>
          <cell r="BB474">
            <v>-54.124838000003365</v>
          </cell>
          <cell r="BC474">
            <v>-43.565035000006901</v>
          </cell>
          <cell r="BD474">
            <v>0</v>
          </cell>
          <cell r="BE474">
            <v>-636.98252399964258</v>
          </cell>
          <cell r="BF474">
            <v>-40.000002000000677</v>
          </cell>
          <cell r="BG474">
            <v>-78.763039000012213</v>
          </cell>
          <cell r="BH474">
            <v>-23.369730000005802</v>
          </cell>
          <cell r="BI474">
            <v>-10</v>
          </cell>
          <cell r="BJ474">
            <v>-40</v>
          </cell>
          <cell r="BK474">
            <v>-90.00000299999374</v>
          </cell>
          <cell r="BL474">
            <v>-109.57264200001373</v>
          </cell>
          <cell r="BM474">
            <v>-58.042935999998008</v>
          </cell>
          <cell r="BN474">
            <v>-45.330925000002026</v>
          </cell>
          <cell r="BO474">
            <v>-58.193933000002289</v>
          </cell>
          <cell r="BP474">
            <v>-62.465198999998393</v>
          </cell>
          <cell r="BQ474">
            <v>-21.244115000008605</v>
          </cell>
          <cell r="BR474">
            <v>-704.80391300015617</v>
          </cell>
          <cell r="BS474">
            <v>-133.51996400000644</v>
          </cell>
          <cell r="BT474">
            <v>-39.060495000005176</v>
          </cell>
          <cell r="BU474">
            <v>-49.581722999995691</v>
          </cell>
          <cell r="BV474">
            <v>-49.781774999995832</v>
          </cell>
          <cell r="BW474">
            <v>-9.9999910000005912</v>
          </cell>
          <cell r="BX474">
            <v>-60.204838999998174</v>
          </cell>
          <cell r="BY474">
            <v>-110.99962000000232</v>
          </cell>
          <cell r="BZ474">
            <v>-95.900683999992907</v>
          </cell>
          <cell r="CA474">
            <v>-17.238209000002826</v>
          </cell>
          <cell r="CB474">
            <v>-51.010078999999678</v>
          </cell>
          <cell r="CC474">
            <v>-87.506534000014653</v>
          </cell>
          <cell r="CD474">
            <v>0</v>
          </cell>
          <cell r="CE474">
            <v>-761.22658100002445</v>
          </cell>
          <cell r="CF474">
            <v>-45.121107999992091</v>
          </cell>
          <cell r="CG474">
            <v>-78.80117400000745</v>
          </cell>
          <cell r="CH474">
            <v>-28.831492999997863</v>
          </cell>
          <cell r="CI474">
            <v>-32.585113000001002</v>
          </cell>
          <cell r="CJ474">
            <v>-70.338980000000447</v>
          </cell>
          <cell r="CK474">
            <v>-87.083631999994395</v>
          </cell>
          <cell r="CL474">
            <v>-61.195881999999983</v>
          </cell>
          <cell r="CM474">
            <v>-77.289427999996406</v>
          </cell>
          <cell r="CN474">
            <v>-22.123925000007148</v>
          </cell>
          <cell r="CO474">
            <v>-109.67974199999298</v>
          </cell>
          <cell r="CP474">
            <v>-129.77597999999125</v>
          </cell>
          <cell r="CQ474">
            <v>-18.400124000007054</v>
          </cell>
          <cell r="CR474">
            <v>-676.78983899997547</v>
          </cell>
          <cell r="CS474">
            <v>-10.716324000008171</v>
          </cell>
          <cell r="CT474">
            <v>-110.64123000000109</v>
          </cell>
          <cell r="CU474">
            <v>-31.382089999999152</v>
          </cell>
          <cell r="CV474">
            <v>-100.65418900000077</v>
          </cell>
          <cell r="CW474">
            <v>-55.778753999999026</v>
          </cell>
          <cell r="CX474">
            <v>-78.270593000008375</v>
          </cell>
          <cell r="CY474">
            <v>-77.205604999995558</v>
          </cell>
          <cell r="CZ474">
            <v>-39.738328999999794</v>
          </cell>
          <cell r="DA474">
            <v>-43.383530999999493</v>
          </cell>
          <cell r="DB474">
            <v>-77.756563000002643</v>
          </cell>
          <cell r="DC474">
            <v>-51.262630999990506</v>
          </cell>
          <cell r="DD474">
            <v>0</v>
          </cell>
          <cell r="DE474">
            <v>-886.25598799984436</v>
          </cell>
          <cell r="DF474">
            <v>-31.496442999996361</v>
          </cell>
          <cell r="DG474">
            <v>-59.83159799999703</v>
          </cell>
          <cell r="DH474">
            <v>-65.530983000004198</v>
          </cell>
          <cell r="DI474">
            <v>-38.710610000001907</v>
          </cell>
          <cell r="DJ474">
            <v>-48.637707000001683</v>
          </cell>
          <cell r="DK474">
            <v>-87.054077000000689</v>
          </cell>
          <cell r="DL474">
            <v>-65.341938999998092</v>
          </cell>
          <cell r="DM474">
            <v>-89.383993999996164</v>
          </cell>
          <cell r="DN474">
            <v>-112.53354699999909</v>
          </cell>
          <cell r="DO474">
            <v>-71.66014699999505</v>
          </cell>
          <cell r="DP474">
            <v>-158.14216999999917</v>
          </cell>
          <cell r="DQ474">
            <v>-57.932773000000452</v>
          </cell>
          <cell r="DR474">
            <v>-1046.0515279999818</v>
          </cell>
          <cell r="DS474">
            <v>-165.18874099999812</v>
          </cell>
          <cell r="DT474">
            <v>-137.28456600000209</v>
          </cell>
          <cell r="DU474">
            <v>-74.385979999999108</v>
          </cell>
          <cell r="DV474">
            <v>-93.169554000000062</v>
          </cell>
          <cell r="DW474">
            <v>-28.416851999998471</v>
          </cell>
          <cell r="DX474">
            <v>-68.729282000000239</v>
          </cell>
          <cell r="DY474">
            <v>-60.705027000003611</v>
          </cell>
          <cell r="DZ474">
            <v>-69.072338999998465</v>
          </cell>
          <cell r="EA474">
            <v>-59.708985999997822</v>
          </cell>
          <cell r="EB474">
            <v>-76.785147000002326</v>
          </cell>
          <cell r="EC474">
            <v>-70.326910000003409</v>
          </cell>
          <cell r="ED474">
            <v>-142.27814399999625</v>
          </cell>
          <cell r="EE474">
            <v>0</v>
          </cell>
        </row>
        <row r="475">
          <cell r="C475" t="str">
            <v>Dave Johnston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-10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-918.12039199937135</v>
          </cell>
          <cell r="S475">
            <v>0</v>
          </cell>
          <cell r="T475">
            <v>0</v>
          </cell>
          <cell r="U475">
            <v>0</v>
          </cell>
          <cell r="V475">
            <v>-150.58517000003485</v>
          </cell>
          <cell r="W475">
            <v>-415.50638600002276</v>
          </cell>
          <cell r="X475">
            <v>-332.02883600001223</v>
          </cell>
          <cell r="Y475">
            <v>-10</v>
          </cell>
          <cell r="Z475">
            <v>0</v>
          </cell>
          <cell r="AA475">
            <v>-10</v>
          </cell>
          <cell r="AB475">
            <v>0</v>
          </cell>
          <cell r="AC475">
            <v>0</v>
          </cell>
          <cell r="AD475">
            <v>0</v>
          </cell>
          <cell r="AE475">
            <v>-2024.5764059992507</v>
          </cell>
          <cell r="AF475">
            <v>0</v>
          </cell>
          <cell r="AG475">
            <v>-20</v>
          </cell>
          <cell r="AH475">
            <v>-113.43049800000153</v>
          </cell>
          <cell r="AI475">
            <v>-278.37732199998572</v>
          </cell>
          <cell r="AJ475">
            <v>-334.78931000002194</v>
          </cell>
          <cell r="AK475">
            <v>-329.84916100004921</v>
          </cell>
          <cell r="AL475">
            <v>-336.574922000058</v>
          </cell>
          <cell r="AM475">
            <v>-237.71069400000852</v>
          </cell>
          <cell r="AN475">
            <v>-134.58018499996979</v>
          </cell>
          <cell r="AO475">
            <v>-225.76882800000021</v>
          </cell>
          <cell r="AP475">
            <v>-13.495486000028905</v>
          </cell>
          <cell r="AQ475">
            <v>0</v>
          </cell>
          <cell r="AR475">
            <v>-3105.5985549995676</v>
          </cell>
          <cell r="AS475">
            <v>-72.047097999951802</v>
          </cell>
          <cell r="AT475">
            <v>-303.86768600001233</v>
          </cell>
          <cell r="AU475">
            <v>-222.98762500006706</v>
          </cell>
          <cell r="AV475">
            <v>-453.82310600002529</v>
          </cell>
          <cell r="AW475">
            <v>-264.40102900000056</v>
          </cell>
          <cell r="AX475">
            <v>-299.23346100002527</v>
          </cell>
          <cell r="AY475">
            <v>-323.95248500007438</v>
          </cell>
          <cell r="AZ475">
            <v>-338.60175600001821</v>
          </cell>
          <cell r="BA475">
            <v>-186.32768400001805</v>
          </cell>
          <cell r="BB475">
            <v>-335.86709199997131</v>
          </cell>
          <cell r="BC475">
            <v>-304.48953299998539</v>
          </cell>
          <cell r="BD475">
            <v>0</v>
          </cell>
          <cell r="BE475">
            <v>-3290.9750450011343</v>
          </cell>
          <cell r="BF475">
            <v>-67.43453899997985</v>
          </cell>
          <cell r="BG475">
            <v>-200.4747839999618</v>
          </cell>
          <cell r="BH475">
            <v>-199.99995500000659</v>
          </cell>
          <cell r="BI475">
            <v>-336.71957399998792</v>
          </cell>
          <cell r="BJ475">
            <v>-472.54262400005246</v>
          </cell>
          <cell r="BK475">
            <v>-533.29110500001116</v>
          </cell>
          <cell r="BL475">
            <v>-305.4345059999614</v>
          </cell>
          <cell r="BM475">
            <v>-361.01307400001679</v>
          </cell>
          <cell r="BN475">
            <v>-195.44212999998126</v>
          </cell>
          <cell r="BO475">
            <v>-367.56838700000662</v>
          </cell>
          <cell r="BP475">
            <v>-210.59124699997483</v>
          </cell>
          <cell r="BQ475">
            <v>-40.463119999971241</v>
          </cell>
          <cell r="BR475">
            <v>-3099.6222779992968</v>
          </cell>
          <cell r="BS475">
            <v>-75.44577599997865</v>
          </cell>
          <cell r="BT475">
            <v>-272.45748000004096</v>
          </cell>
          <cell r="BU475">
            <v>-188.36318599997321</v>
          </cell>
          <cell r="BV475">
            <v>-369.11048900004243</v>
          </cell>
          <cell r="BW475">
            <v>-416.50206500000786</v>
          </cell>
          <cell r="BX475">
            <v>-467.03827399999136</v>
          </cell>
          <cell r="BY475">
            <v>-472.63503800006583</v>
          </cell>
          <cell r="BZ475">
            <v>-371.30690199998207</v>
          </cell>
          <cell r="CA475">
            <v>-26.247410999960266</v>
          </cell>
          <cell r="CB475">
            <v>-300.51568299997598</v>
          </cell>
          <cell r="CC475">
            <v>-119.99997399997665</v>
          </cell>
          <cell r="CD475">
            <v>-20</v>
          </cell>
          <cell r="CE475">
            <v>-4048.304372000508</v>
          </cell>
          <cell r="CF475">
            <v>-59.386440000031143</v>
          </cell>
          <cell r="CG475">
            <v>-241.29567700001644</v>
          </cell>
          <cell r="CH475">
            <v>-135.11212299996987</v>
          </cell>
          <cell r="CI475">
            <v>-109.99975000001723</v>
          </cell>
          <cell r="CJ475">
            <v>-619.27997700002743</v>
          </cell>
          <cell r="CK475">
            <v>-532.56362000002991</v>
          </cell>
          <cell r="CL475">
            <v>-470.83763399999589</v>
          </cell>
          <cell r="CM475">
            <v>-370.28330799989635</v>
          </cell>
          <cell r="CN475">
            <v>-216.44944599998416</v>
          </cell>
          <cell r="CO475">
            <v>-768.58135300001595</v>
          </cell>
          <cell r="CP475">
            <v>-524.51504399999976</v>
          </cell>
          <cell r="CQ475">
            <v>0</v>
          </cell>
          <cell r="CR475">
            <v>-3180.2433960000053</v>
          </cell>
          <cell r="CS475">
            <v>-9.9999949999619275</v>
          </cell>
          <cell r="CT475">
            <v>-201.71077599999262</v>
          </cell>
          <cell r="CU475">
            <v>-289.52252500003669</v>
          </cell>
          <cell r="CV475">
            <v>-207.85401599993929</v>
          </cell>
          <cell r="CW475">
            <v>-472.48664600006305</v>
          </cell>
          <cell r="CX475">
            <v>-457.67000300000655</v>
          </cell>
          <cell r="CY475">
            <v>-361.29997699998785</v>
          </cell>
          <cell r="CZ475">
            <v>-368.81968499999493</v>
          </cell>
          <cell r="DA475">
            <v>-334.85010600002715</v>
          </cell>
          <cell r="DB475">
            <v>-358.59950099996058</v>
          </cell>
          <cell r="DC475">
            <v>-117.43016599997645</v>
          </cell>
          <cell r="DD475">
            <v>0</v>
          </cell>
          <cell r="DE475">
            <v>-3842.3155309995636</v>
          </cell>
          <cell r="DF475">
            <v>-40</v>
          </cell>
          <cell r="DG475">
            <v>-239.9937810000265</v>
          </cell>
          <cell r="DH475">
            <v>-201.81227900000522</v>
          </cell>
          <cell r="DI475">
            <v>-210.00001000001794</v>
          </cell>
          <cell r="DJ475">
            <v>-480.75215500005288</v>
          </cell>
          <cell r="DK475">
            <v>-425.32309000001987</v>
          </cell>
          <cell r="DL475">
            <v>-408.50576500000898</v>
          </cell>
          <cell r="DM475">
            <v>-519.35792599990964</v>
          </cell>
          <cell r="DN475">
            <v>-284.81111900001997</v>
          </cell>
          <cell r="DO475">
            <v>-705.62480499997037</v>
          </cell>
          <cell r="DP475">
            <v>-236.13460099999793</v>
          </cell>
          <cell r="DQ475">
            <v>-89.999999999941792</v>
          </cell>
          <cell r="DR475">
            <v>-1128.8033670000732</v>
          </cell>
          <cell r="DS475">
            <v>-10</v>
          </cell>
          <cell r="DT475">
            <v>-142.55485300003784</v>
          </cell>
          <cell r="DU475">
            <v>-266.78386999998474</v>
          </cell>
          <cell r="DV475">
            <v>-299.79775900003733</v>
          </cell>
          <cell r="DW475">
            <v>1727.8856009999872</v>
          </cell>
          <cell r="DX475">
            <v>-463.41670300002443</v>
          </cell>
          <cell r="DY475">
            <v>-409.05576099996688</v>
          </cell>
          <cell r="DZ475">
            <v>-356.6466510000173</v>
          </cell>
          <cell r="EA475">
            <v>-299.56721600005403</v>
          </cell>
          <cell r="EB475">
            <v>-320.12995300005423</v>
          </cell>
          <cell r="EC475">
            <v>-288.73620200000005</v>
          </cell>
          <cell r="ED475">
            <v>0</v>
          </cell>
          <cell r="EE475">
            <v>0</v>
          </cell>
        </row>
        <row r="476">
          <cell r="C476" t="str">
            <v>Hayden</v>
          </cell>
          <cell r="F476">
            <v>-102.77227299999504</v>
          </cell>
          <cell r="G476">
            <v>-80.756912000004377</v>
          </cell>
          <cell r="H476">
            <v>-47.446387000003597</v>
          </cell>
          <cell r="I476">
            <v>0</v>
          </cell>
          <cell r="J476">
            <v>0</v>
          </cell>
          <cell r="K476">
            <v>0.29089199998998083</v>
          </cell>
          <cell r="L476">
            <v>-28.980397000006633</v>
          </cell>
          <cell r="M476">
            <v>-28.698955000007118</v>
          </cell>
          <cell r="N476">
            <v>-26.715514000003168</v>
          </cell>
          <cell r="O476">
            <v>-22.342100000001665</v>
          </cell>
          <cell r="P476">
            <v>-101.23473300000114</v>
          </cell>
          <cell r="Q476">
            <v>-89.063436000004003</v>
          </cell>
          <cell r="R476">
            <v>-370.70767599996179</v>
          </cell>
          <cell r="S476">
            <v>-33.963870000006864</v>
          </cell>
          <cell r="T476">
            <v>-33.506681999999273</v>
          </cell>
          <cell r="U476">
            <v>-69.335749000005308</v>
          </cell>
          <cell r="V476">
            <v>-0.86540799999784213</v>
          </cell>
          <cell r="W476">
            <v>-9.7467830000023241</v>
          </cell>
          <cell r="X476">
            <v>-15.168585999999777</v>
          </cell>
          <cell r="Y476">
            <v>-22.37124799999583</v>
          </cell>
          <cell r="Z476">
            <v>0</v>
          </cell>
          <cell r="AA476">
            <v>-6.6626649999961955</v>
          </cell>
          <cell r="AB476">
            <v>-47.705023000002257</v>
          </cell>
          <cell r="AC476">
            <v>-56.502239000001282</v>
          </cell>
          <cell r="AD476">
            <v>-74.879422999998496</v>
          </cell>
          <cell r="AE476">
            <v>-249.9536589999334</v>
          </cell>
          <cell r="AF476">
            <v>-34.618207000003167</v>
          </cell>
          <cell r="AG476">
            <v>-48.443446999997832</v>
          </cell>
          <cell r="AH476">
            <v>-51.954139000001305</v>
          </cell>
          <cell r="AI476">
            <v>0</v>
          </cell>
          <cell r="AJ476">
            <v>0</v>
          </cell>
          <cell r="AK476">
            <v>0.2910150000025169</v>
          </cell>
          <cell r="AL476">
            <v>-0.44236599999567261</v>
          </cell>
          <cell r="AM476">
            <v>-16.491572999999335</v>
          </cell>
          <cell r="AN476">
            <v>-3.1680730000007316</v>
          </cell>
          <cell r="AO476">
            <v>0.58197000000291155</v>
          </cell>
          <cell r="AP476">
            <v>-6.1794339999978547</v>
          </cell>
          <cell r="AQ476">
            <v>-89.529404999993858</v>
          </cell>
          <cell r="AR476">
            <v>-332.70408899988979</v>
          </cell>
          <cell r="AS476">
            <v>-87.175321999999142</v>
          </cell>
          <cell r="AT476">
            <v>-18.536046999997779</v>
          </cell>
          <cell r="AU476">
            <v>-4.7726729999994859</v>
          </cell>
          <cell r="AV476">
            <v>0</v>
          </cell>
          <cell r="AW476">
            <v>-9.7088600000060978</v>
          </cell>
          <cell r="AX476">
            <v>0</v>
          </cell>
          <cell r="AY476">
            <v>-24.165632999996888</v>
          </cell>
          <cell r="AZ476">
            <v>-21.485545999996248</v>
          </cell>
          <cell r="BA476">
            <v>0</v>
          </cell>
          <cell r="BB476">
            <v>-34.105102999998053</v>
          </cell>
          <cell r="BC476">
            <v>-94.436491999997088</v>
          </cell>
          <cell r="BD476">
            <v>-38.318413000000874</v>
          </cell>
          <cell r="BE476">
            <v>-292.17114400002174</v>
          </cell>
          <cell r="BF476">
            <v>-63.463608999998542</v>
          </cell>
          <cell r="BG476">
            <v>-74.670347999999649</v>
          </cell>
          <cell r="BH476">
            <v>-53.198809999998048</v>
          </cell>
          <cell r="BI476">
            <v>0</v>
          </cell>
          <cell r="BJ476">
            <v>0</v>
          </cell>
          <cell r="BK476">
            <v>0</v>
          </cell>
          <cell r="BL476">
            <v>-53.301981000004162</v>
          </cell>
          <cell r="BM476">
            <v>-6.8908979999978328</v>
          </cell>
          <cell r="BN476">
            <v>-19.417969000001904</v>
          </cell>
          <cell r="BO476">
            <v>-21.227528999999777</v>
          </cell>
          <cell r="BP476">
            <v>0</v>
          </cell>
          <cell r="BQ476">
            <v>0</v>
          </cell>
          <cell r="BR476">
            <v>-16.458457999979146</v>
          </cell>
          <cell r="BS476">
            <v>-6.2141170000031707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-0.89999699999680161</v>
          </cell>
          <cell r="BZ476">
            <v>-9.3443439999973634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-55.203221999981906</v>
          </cell>
          <cell r="CF476">
            <v>-9.7088629999998375</v>
          </cell>
          <cell r="CG476">
            <v>0</v>
          </cell>
          <cell r="CH476">
            <v>0</v>
          </cell>
          <cell r="CI476">
            <v>-5.0999940000037896</v>
          </cell>
          <cell r="CJ476">
            <v>-11.02173899999616</v>
          </cell>
          <cell r="CK476">
            <v>0</v>
          </cell>
          <cell r="CL476">
            <v>0</v>
          </cell>
          <cell r="CM476">
            <v>-22.16182900000058</v>
          </cell>
          <cell r="CN476">
            <v>-5.9956200000015087</v>
          </cell>
          <cell r="CO476">
            <v>7.37902799999938</v>
          </cell>
          <cell r="CP476">
            <v>0</v>
          </cell>
          <cell r="CQ476">
            <v>-8.5942050000012387</v>
          </cell>
          <cell r="CR476">
            <v>-49.543762000044808</v>
          </cell>
          <cell r="CS476">
            <v>0</v>
          </cell>
          <cell r="CT476">
            <v>1.0999939999965136</v>
          </cell>
          <cell r="CU476">
            <v>0</v>
          </cell>
          <cell r="CV476">
            <v>-4.1812789999967208</v>
          </cell>
          <cell r="CW476">
            <v>-21.770102000002225</v>
          </cell>
          <cell r="CX476">
            <v>0</v>
          </cell>
          <cell r="CY476">
            <v>-4.6204300000026706</v>
          </cell>
          <cell r="CZ476">
            <v>-9.7091050000017276</v>
          </cell>
          <cell r="DA476">
            <v>0</v>
          </cell>
          <cell r="DB476">
            <v>-10.152164999999513</v>
          </cell>
          <cell r="DC476">
            <v>0</v>
          </cell>
          <cell r="DD476">
            <v>-0.21067500000208383</v>
          </cell>
          <cell r="DE476">
            <v>-277.8613469999982</v>
          </cell>
          <cell r="DF476">
            <v>-32.322362999999314</v>
          </cell>
          <cell r="DG476">
            <v>-21.985475999998016</v>
          </cell>
          <cell r="DH476">
            <v>-34.464298999995663</v>
          </cell>
          <cell r="DI476">
            <v>-27.619384000001446</v>
          </cell>
          <cell r="DJ476">
            <v>-34.29431299999851</v>
          </cell>
          <cell r="DK476">
            <v>-7.8376120000029914</v>
          </cell>
          <cell r="DL476">
            <v>-43.950244999999995</v>
          </cell>
          <cell r="DM476">
            <v>-16.73736099999951</v>
          </cell>
          <cell r="DN476">
            <v>-28.499521999998251</v>
          </cell>
          <cell r="DO476">
            <v>0.27954400000089663</v>
          </cell>
          <cell r="DP476">
            <v>-22.945010999996157</v>
          </cell>
          <cell r="DQ476">
            <v>-7.4853050000019721</v>
          </cell>
          <cell r="DR476">
            <v>-168.55696599994553</v>
          </cell>
          <cell r="DS476">
            <v>-13.723602999998548</v>
          </cell>
          <cell r="DT476">
            <v>-18.250277000002825</v>
          </cell>
          <cell r="DU476">
            <v>-23.52417200000491</v>
          </cell>
          <cell r="DV476">
            <v>-0.96129999999902793</v>
          </cell>
          <cell r="DW476">
            <v>92.640431000007084</v>
          </cell>
          <cell r="DX476">
            <v>-8.4681109999983164</v>
          </cell>
          <cell r="DY476">
            <v>-18.641440000003058</v>
          </cell>
          <cell r="DZ476">
            <v>-37.526530999999522</v>
          </cell>
          <cell r="EA476">
            <v>-43.61728199999925</v>
          </cell>
          <cell r="EB476">
            <v>-43.232074999999895</v>
          </cell>
          <cell r="EC476">
            <v>-20.183852999998635</v>
          </cell>
          <cell r="ED476">
            <v>-33.06875299999956</v>
          </cell>
          <cell r="EE476">
            <v>0</v>
          </cell>
        </row>
        <row r="477">
          <cell r="C477" t="str">
            <v>Hunter</v>
          </cell>
          <cell r="F477">
            <v>-56.005149999982677</v>
          </cell>
          <cell r="G477">
            <v>-42.194120000000112</v>
          </cell>
          <cell r="H477">
            <v>-132.37960999994539</v>
          </cell>
          <cell r="I477">
            <v>-1063.5511350000161</v>
          </cell>
          <cell r="J477">
            <v>-1353.9037549998611</v>
          </cell>
          <cell r="K477">
            <v>-1200.8976510000066</v>
          </cell>
          <cell r="L477">
            <v>-1375.859850000008</v>
          </cell>
          <cell r="M477">
            <v>-936.81394999998156</v>
          </cell>
          <cell r="N477">
            <v>-1415.7072700000135</v>
          </cell>
          <cell r="O477">
            <v>-803.29188000003342</v>
          </cell>
          <cell r="P477">
            <v>-547.52220999996644</v>
          </cell>
          <cell r="Q477">
            <v>-440.34827000007499</v>
          </cell>
          <cell r="R477">
            <v>-15169.561321999878</v>
          </cell>
          <cell r="S477">
            <v>-23.782980000018142</v>
          </cell>
          <cell r="T477">
            <v>-748.64173999987543</v>
          </cell>
          <cell r="U477">
            <v>-1392.4429590000655</v>
          </cell>
          <cell r="V477">
            <v>-828.04652999999234</v>
          </cell>
          <cell r="W477">
            <v>-1327.9438739999314</v>
          </cell>
          <cell r="X477">
            <v>-1473.9564340000506</v>
          </cell>
          <cell r="Y477">
            <v>-1310.2866249999497</v>
          </cell>
          <cell r="Z477">
            <v>-1374.3198199999752</v>
          </cell>
          <cell r="AA477">
            <v>-1962.5888699999778</v>
          </cell>
          <cell r="AB477">
            <v>-1762.9220699999714</v>
          </cell>
          <cell r="AC477">
            <v>-2407.0185100000817</v>
          </cell>
          <cell r="AD477">
            <v>-557.61091000004672</v>
          </cell>
          <cell r="AE477">
            <v>-11915.356502999552</v>
          </cell>
          <cell r="AF477">
            <v>-1441.0792399998754</v>
          </cell>
          <cell r="AG477">
            <v>-1348.2389749999857</v>
          </cell>
          <cell r="AH477">
            <v>-663.96667999995407</v>
          </cell>
          <cell r="AI477">
            <v>-555.7662699999637</v>
          </cell>
          <cell r="AJ477">
            <v>-388.14898999995785</v>
          </cell>
          <cell r="AK477">
            <v>-532.19275499996729</v>
          </cell>
          <cell r="AL477">
            <v>-1597.959363999893</v>
          </cell>
          <cell r="AM477">
            <v>-1192.0258400000166</v>
          </cell>
          <cell r="AN477">
            <v>-892.79567999998108</v>
          </cell>
          <cell r="AO477">
            <v>-1560.138605000102</v>
          </cell>
          <cell r="AP477">
            <v>-1418.890003999928</v>
          </cell>
          <cell r="AQ477">
            <v>-324.1541000000434</v>
          </cell>
          <cell r="AR477">
            <v>-10835.523009998724</v>
          </cell>
          <cell r="AS477">
            <v>-1597.7991760000587</v>
          </cell>
          <cell r="AT477">
            <v>-899.49344400002155</v>
          </cell>
          <cell r="AU477">
            <v>-869.11629999993602</v>
          </cell>
          <cell r="AV477">
            <v>-529.0431760000065</v>
          </cell>
          <cell r="AW477">
            <v>-276.15279999998165</v>
          </cell>
          <cell r="AX477">
            <v>-226.24971000000369</v>
          </cell>
          <cell r="AY477">
            <v>-951.53051000018604</v>
          </cell>
          <cell r="AZ477">
            <v>-1210.55475999997</v>
          </cell>
          <cell r="BA477">
            <v>-967.21258399996441</v>
          </cell>
          <cell r="BB477">
            <v>-1063.6087200000184</v>
          </cell>
          <cell r="BC477">
            <v>-1394.8830800000578</v>
          </cell>
          <cell r="BD477">
            <v>-849.8787500000326</v>
          </cell>
          <cell r="BE477">
            <v>-12265.147879001684</v>
          </cell>
          <cell r="BF477">
            <v>-1301.468703999999</v>
          </cell>
          <cell r="BG477">
            <v>-1010.5973949999316</v>
          </cell>
          <cell r="BH477">
            <v>-974.30343600001652</v>
          </cell>
          <cell r="BI477">
            <v>-597.37453599995933</v>
          </cell>
          <cell r="BJ477">
            <v>-335.40507999993861</v>
          </cell>
          <cell r="BK477">
            <v>-393.52389399998356</v>
          </cell>
          <cell r="BL477">
            <v>-1221.3527999999933</v>
          </cell>
          <cell r="BM477">
            <v>-1164.8957440000959</v>
          </cell>
          <cell r="BN477">
            <v>-1001.7862600000808</v>
          </cell>
          <cell r="BO477">
            <v>-1331.5404400000116</v>
          </cell>
          <cell r="BP477">
            <v>-1218.3686760000419</v>
          </cell>
          <cell r="BQ477">
            <v>-1714.5309140000027</v>
          </cell>
          <cell r="BR477">
            <v>-11671.643839999102</v>
          </cell>
          <cell r="BS477">
            <v>-1847.935708999983</v>
          </cell>
          <cell r="BT477">
            <v>-768.96198000002187</v>
          </cell>
          <cell r="BU477">
            <v>-554.78599000006216</v>
          </cell>
          <cell r="BV477">
            <v>-467.60714999999618</v>
          </cell>
          <cell r="BW477">
            <v>-505.26237000001129</v>
          </cell>
          <cell r="BX477">
            <v>-576.85695599997416</v>
          </cell>
          <cell r="BY477">
            <v>-1011.1723290000809</v>
          </cell>
          <cell r="BZ477">
            <v>-1236.6185399999376</v>
          </cell>
          <cell r="CA477">
            <v>-1122.8607029999839</v>
          </cell>
          <cell r="CB477">
            <v>-746.21198000002187</v>
          </cell>
          <cell r="CC477">
            <v>-1231.20389899984</v>
          </cell>
          <cell r="CD477">
            <v>-1602.1662340000039</v>
          </cell>
          <cell r="CE477">
            <v>-11346.504283000715</v>
          </cell>
          <cell r="CF477">
            <v>-1647.0012050000951</v>
          </cell>
          <cell r="CG477">
            <v>-920.92926599999191</v>
          </cell>
          <cell r="CH477">
            <v>-818.13801999995485</v>
          </cell>
          <cell r="CI477">
            <v>-855.87562999996589</v>
          </cell>
          <cell r="CJ477">
            <v>-878.6304849999724</v>
          </cell>
          <cell r="CK477">
            <v>-912.4872140000225</v>
          </cell>
          <cell r="CL477">
            <v>-861.12910000002012</v>
          </cell>
          <cell r="CM477">
            <v>-831.86987599998247</v>
          </cell>
          <cell r="CN477">
            <v>-862.36509999993723</v>
          </cell>
          <cell r="CO477">
            <v>-89.14139200001955</v>
          </cell>
          <cell r="CP477">
            <v>-1332.7976500000805</v>
          </cell>
          <cell r="CQ477">
            <v>-1336.1393449999159</v>
          </cell>
          <cell r="CR477">
            <v>-9975.2672600019723</v>
          </cell>
          <cell r="CS477">
            <v>-1397.0008910000324</v>
          </cell>
          <cell r="CT477">
            <v>-828.07709000003524</v>
          </cell>
          <cell r="CU477">
            <v>-840.35628000000725</v>
          </cell>
          <cell r="CV477">
            <v>-63.203604999987874</v>
          </cell>
          <cell r="CW477">
            <v>-926.1034750000108</v>
          </cell>
          <cell r="CX477">
            <v>-749.81725500000175</v>
          </cell>
          <cell r="CY477">
            <v>-896.27922999998555</v>
          </cell>
          <cell r="CZ477">
            <v>-514.63428499992006</v>
          </cell>
          <cell r="DA477">
            <v>-546.43219499988481</v>
          </cell>
          <cell r="DB477">
            <v>-804.77345899993088</v>
          </cell>
          <cell r="DC477">
            <v>-1133.137849999941</v>
          </cell>
          <cell r="DD477">
            <v>-1275.4516450000228</v>
          </cell>
          <cell r="DE477">
            <v>-11805.982583998702</v>
          </cell>
          <cell r="DF477">
            <v>-1428.0742999999784</v>
          </cell>
          <cell r="DG477">
            <v>-1207.6288650000351</v>
          </cell>
          <cell r="DH477">
            <v>-872.75504999997793</v>
          </cell>
          <cell r="DI477">
            <v>-572.99027599999681</v>
          </cell>
          <cell r="DJ477">
            <v>-844.93779999995604</v>
          </cell>
          <cell r="DK477">
            <v>-847.80529399996158</v>
          </cell>
          <cell r="DL477">
            <v>-886.31507000001147</v>
          </cell>
          <cell r="DM477">
            <v>-1015.9963700000662</v>
          </cell>
          <cell r="DN477">
            <v>-659.9325700000627</v>
          </cell>
          <cell r="DO477">
            <v>-794.32516400003806</v>
          </cell>
          <cell r="DP477">
            <v>-1263.5709999999963</v>
          </cell>
          <cell r="DQ477">
            <v>-1411.6508250001352</v>
          </cell>
          <cell r="DR477">
            <v>-11247.314201001078</v>
          </cell>
          <cell r="DS477">
            <v>-1650.8037810000824</v>
          </cell>
          <cell r="DT477">
            <v>-996.66606000007596</v>
          </cell>
          <cell r="DU477">
            <v>-966.80630000005476</v>
          </cell>
          <cell r="DV477">
            <v>-775.00754399999278</v>
          </cell>
          <cell r="DW477">
            <v>457.79768000001786</v>
          </cell>
          <cell r="DX477">
            <v>-638.08919600001536</v>
          </cell>
          <cell r="DY477">
            <v>-881.49742999998853</v>
          </cell>
          <cell r="DZ477">
            <v>-859.89127999998163</v>
          </cell>
          <cell r="EA477">
            <v>-981.85839000006672</v>
          </cell>
          <cell r="EB477">
            <v>-864.49754999997094</v>
          </cell>
          <cell r="EC477">
            <v>-1793.1698899999028</v>
          </cell>
          <cell r="ED477">
            <v>-1296.8244599999161</v>
          </cell>
          <cell r="EE477">
            <v>0</v>
          </cell>
        </row>
        <row r="478">
          <cell r="C478" t="str">
            <v>Huntington</v>
          </cell>
          <cell r="F478">
            <v>-897.96452499995939</v>
          </cell>
          <cell r="G478">
            <v>-387.84510999999475</v>
          </cell>
          <cell r="H478">
            <v>-431.59256000001915</v>
          </cell>
          <cell r="I478">
            <v>-1108.436924999929</v>
          </cell>
          <cell r="J478">
            <v>-729.00875600002473</v>
          </cell>
          <cell r="K478">
            <v>-744.86707000003662</v>
          </cell>
          <cell r="L478">
            <v>-1326.2721640000236</v>
          </cell>
          <cell r="M478">
            <v>-1088.5855999999912</v>
          </cell>
          <cell r="N478">
            <v>-1499.0688809999847</v>
          </cell>
          <cell r="O478">
            <v>-1264.4415139999473</v>
          </cell>
          <cell r="P478">
            <v>-974.24341999995522</v>
          </cell>
          <cell r="Q478">
            <v>-1094.3020870001055</v>
          </cell>
          <cell r="R478">
            <v>-16678.191111001186</v>
          </cell>
          <cell r="S478">
            <v>-474.01533999992535</v>
          </cell>
          <cell r="T478">
            <v>-1242.8363890000037</v>
          </cell>
          <cell r="U478">
            <v>-1963.597855</v>
          </cell>
          <cell r="V478">
            <v>-1041.4552060000133</v>
          </cell>
          <cell r="W478">
            <v>-1332.2431549999746</v>
          </cell>
          <cell r="X478">
            <v>-1310.7911120000063</v>
          </cell>
          <cell r="Y478">
            <v>-1199.1412259999779</v>
          </cell>
          <cell r="Z478">
            <v>-1433.9089900000254</v>
          </cell>
          <cell r="AA478">
            <v>-1441.0392360000405</v>
          </cell>
          <cell r="AB478">
            <v>-1762.5126750000054</v>
          </cell>
          <cell r="AC478">
            <v>-2281.7642659999547</v>
          </cell>
          <cell r="AD478">
            <v>-1194.8856610000366</v>
          </cell>
          <cell r="AE478">
            <v>-8851.7513290001079</v>
          </cell>
          <cell r="AF478">
            <v>-774.74844999995548</v>
          </cell>
          <cell r="AG478">
            <v>-752.75226400000975</v>
          </cell>
          <cell r="AH478">
            <v>-997.69615999999223</v>
          </cell>
          <cell r="AI478">
            <v>-448.383679999999</v>
          </cell>
          <cell r="AJ478">
            <v>-419.63187399998424</v>
          </cell>
          <cell r="AK478">
            <v>-510.40975000002072</v>
          </cell>
          <cell r="AL478">
            <v>-999.39083099999698</v>
          </cell>
          <cell r="AM478">
            <v>-697.73753899999429</v>
          </cell>
          <cell r="AN478">
            <v>-964.59496100002434</v>
          </cell>
          <cell r="AO478">
            <v>-695.53651399997761</v>
          </cell>
          <cell r="AP478">
            <v>-612.20942600001581</v>
          </cell>
          <cell r="AQ478">
            <v>-978.65988000005018</v>
          </cell>
          <cell r="AR478">
            <v>-10174.949698000681</v>
          </cell>
          <cell r="AS478">
            <v>-1618.6044750000001</v>
          </cell>
          <cell r="AT478">
            <v>-1266.815048999968</v>
          </cell>
          <cell r="AU478">
            <v>-650.19014000002062</v>
          </cell>
          <cell r="AV478">
            <v>-526.84365999998408</v>
          </cell>
          <cell r="AW478">
            <v>-229.70868000001065</v>
          </cell>
          <cell r="AX478">
            <v>-255.55449999999837</v>
          </cell>
          <cell r="AY478">
            <v>-893.61424000002444</v>
          </cell>
          <cell r="AZ478">
            <v>-1006.88810500002</v>
          </cell>
          <cell r="BA478">
            <v>-547.85698000004049</v>
          </cell>
          <cell r="BB478">
            <v>-760.4270199999446</v>
          </cell>
          <cell r="BC478">
            <v>-1380.6680199999828</v>
          </cell>
          <cell r="BD478">
            <v>-1037.7788290000753</v>
          </cell>
          <cell r="BE478">
            <v>-10108.857733999379</v>
          </cell>
          <cell r="BF478">
            <v>-1473.4318490000442</v>
          </cell>
          <cell r="BG478">
            <v>-870.51367000001483</v>
          </cell>
          <cell r="BH478">
            <v>-869.27134600002319</v>
          </cell>
          <cell r="BI478">
            <v>-599.59233000001404</v>
          </cell>
          <cell r="BJ478">
            <v>-202.03664999996545</v>
          </cell>
          <cell r="BK478">
            <v>-288.54470500000753</v>
          </cell>
          <cell r="BL478">
            <v>-868.71961799997371</v>
          </cell>
          <cell r="BM478">
            <v>-855.41457199997967</v>
          </cell>
          <cell r="BN478">
            <v>-724.43679399997927</v>
          </cell>
          <cell r="BO478">
            <v>-869.64812999998685</v>
          </cell>
          <cell r="BP478">
            <v>-822.84850999998162</v>
          </cell>
          <cell r="BQ478">
            <v>-1664.3995599999325</v>
          </cell>
          <cell r="BR478">
            <v>-11386.880779999308</v>
          </cell>
          <cell r="BS478">
            <v>-1318.044886000047</v>
          </cell>
          <cell r="BT478">
            <v>-1105.263888000045</v>
          </cell>
          <cell r="BU478">
            <v>-909.03684000001522</v>
          </cell>
          <cell r="BV478">
            <v>-522.78931999998167</v>
          </cell>
          <cell r="BW478">
            <v>-559.63189399999101</v>
          </cell>
          <cell r="BX478">
            <v>-721.71119000003091</v>
          </cell>
          <cell r="BY478">
            <v>-1122.4882250000373</v>
          </cell>
          <cell r="BZ478">
            <v>-912.4009500000393</v>
          </cell>
          <cell r="CA478">
            <v>-724.78488499997184</v>
          </cell>
          <cell r="CB478">
            <v>-920.64246900001308</v>
          </cell>
          <cell r="CC478">
            <v>-1188.7885059999535</v>
          </cell>
          <cell r="CD478">
            <v>-1381.2977269999683</v>
          </cell>
          <cell r="CE478">
            <v>-12661.810328000225</v>
          </cell>
          <cell r="CF478">
            <v>-1032.5314940000535</v>
          </cell>
          <cell r="CG478">
            <v>-1076.0763209999423</v>
          </cell>
          <cell r="CH478">
            <v>-1050.0065739999991</v>
          </cell>
          <cell r="CI478">
            <v>-806.14686999999685</v>
          </cell>
          <cell r="CJ478">
            <v>-754.53594000003068</v>
          </cell>
          <cell r="CK478">
            <v>-659.07715500000631</v>
          </cell>
          <cell r="CL478">
            <v>-1181.2293599999393</v>
          </cell>
          <cell r="CM478">
            <v>-1187.5602540000109</v>
          </cell>
          <cell r="CN478">
            <v>-954.96446899999864</v>
          </cell>
          <cell r="CO478">
            <v>-1420.277689999959</v>
          </cell>
          <cell r="CP478">
            <v>-1304.7878110000165</v>
          </cell>
          <cell r="CQ478">
            <v>-1234.616389999981</v>
          </cell>
          <cell r="CR478">
            <v>-12764.975257000886</v>
          </cell>
          <cell r="CS478">
            <v>-1135.7284839999047</v>
          </cell>
          <cell r="CT478">
            <v>-1169.8907950000139</v>
          </cell>
          <cell r="CU478">
            <v>-1208.1665039999643</v>
          </cell>
          <cell r="CV478">
            <v>-426.80472600000212</v>
          </cell>
          <cell r="CW478">
            <v>-799.76217599998927</v>
          </cell>
          <cell r="CX478">
            <v>-790.01886900002137</v>
          </cell>
          <cell r="CY478">
            <v>-1204.774419000023</v>
          </cell>
          <cell r="CZ478">
            <v>-864.69062500004657</v>
          </cell>
          <cell r="DA478">
            <v>-905.97627600003034</v>
          </cell>
          <cell r="DB478">
            <v>-1179.9770589999971</v>
          </cell>
          <cell r="DC478">
            <v>-1748.6315400000312</v>
          </cell>
          <cell r="DD478">
            <v>-1330.5537840001052</v>
          </cell>
          <cell r="DE478">
            <v>-12698.4481980009</v>
          </cell>
          <cell r="DF478">
            <v>-1055.9480019999901</v>
          </cell>
          <cell r="DG478">
            <v>-1037.3952959999442</v>
          </cell>
          <cell r="DH478">
            <v>-1046.1256689999718</v>
          </cell>
          <cell r="DI478">
            <v>-1096.9807760000112</v>
          </cell>
          <cell r="DJ478">
            <v>-648.65009599999757</v>
          </cell>
          <cell r="DK478">
            <v>-679.24155999999493</v>
          </cell>
          <cell r="DL478">
            <v>-1169.3315540000331</v>
          </cell>
          <cell r="DM478">
            <v>-1389.4163439999684</v>
          </cell>
          <cell r="DN478">
            <v>-1000.8857460000436</v>
          </cell>
          <cell r="DO478">
            <v>-673.13459099997999</v>
          </cell>
          <cell r="DP478">
            <v>-1158.0633589999634</v>
          </cell>
          <cell r="DQ478">
            <v>-1743.2752049999544</v>
          </cell>
          <cell r="DR478">
            <v>-8481.2331410003826</v>
          </cell>
          <cell r="DS478">
            <v>-1127.3086900000926</v>
          </cell>
          <cell r="DT478">
            <v>-942.08059399999911</v>
          </cell>
          <cell r="DU478">
            <v>-593.70069500000682</v>
          </cell>
          <cell r="DV478">
            <v>-419.45004999998491</v>
          </cell>
          <cell r="DW478">
            <v>480.86644499999238</v>
          </cell>
          <cell r="DX478">
            <v>-945.12800000002608</v>
          </cell>
          <cell r="DY478">
            <v>-917.87498099997174</v>
          </cell>
          <cell r="DZ478">
            <v>-841.58524699998088</v>
          </cell>
          <cell r="EA478">
            <v>-557.31100400001742</v>
          </cell>
          <cell r="EB478">
            <v>-761.6432939999504</v>
          </cell>
          <cell r="EC478">
            <v>-1044.1702410000144</v>
          </cell>
          <cell r="ED478">
            <v>-811.846789999865</v>
          </cell>
          <cell r="EE478">
            <v>0</v>
          </cell>
        </row>
        <row r="479">
          <cell r="C479" t="str">
            <v>Jim Bridger</v>
          </cell>
          <cell r="F479">
            <v>-549.70883000001777</v>
          </cell>
          <cell r="G479">
            <v>-50</v>
          </cell>
          <cell r="H479">
            <v>-271.9733300000662</v>
          </cell>
          <cell r="I479">
            <v>-1493.1664250000613</v>
          </cell>
          <cell r="J479">
            <v>-1272.2957029999234</v>
          </cell>
          <cell r="K479">
            <v>-1309.8104860000894</v>
          </cell>
          <cell r="L479">
            <v>-900.8146499999566</v>
          </cell>
          <cell r="M479">
            <v>-3002.6003700000001</v>
          </cell>
          <cell r="N479">
            <v>-2304.1882479999913</v>
          </cell>
          <cell r="O479">
            <v>-2744.4967950000428</v>
          </cell>
          <cell r="P479">
            <v>-2314.4675389999757</v>
          </cell>
          <cell r="Q479">
            <v>-608.2647200000938</v>
          </cell>
          <cell r="R479">
            <v>-14319.21529799886</v>
          </cell>
          <cell r="S479">
            <v>-3402.742052000016</v>
          </cell>
          <cell r="T479">
            <v>-127.03860400005942</v>
          </cell>
          <cell r="U479">
            <v>-1142.1288100000238</v>
          </cell>
          <cell r="V479">
            <v>-21.413880000007339</v>
          </cell>
          <cell r="W479">
            <v>-141.24742500000866</v>
          </cell>
          <cell r="X479">
            <v>-551.24713599996176</v>
          </cell>
          <cell r="Y479">
            <v>-1299.5397959999973</v>
          </cell>
          <cell r="Z479">
            <v>-1406.1192930000834</v>
          </cell>
          <cell r="AA479">
            <v>-1309.5511089999927</v>
          </cell>
          <cell r="AB479">
            <v>-1501.6731259999797</v>
          </cell>
          <cell r="AC479">
            <v>-1433.38137800002</v>
          </cell>
          <cell r="AD479">
            <v>-1983.1326889999909</v>
          </cell>
          <cell r="AE479">
            <v>-17674.50964100007</v>
          </cell>
          <cell r="AF479">
            <v>-2666.3702940001385</v>
          </cell>
          <cell r="AG479">
            <v>-1846.9164000001037</v>
          </cell>
          <cell r="AH479">
            <v>-1567.3570139999501</v>
          </cell>
          <cell r="AI479">
            <v>-920.36289300001226</v>
          </cell>
          <cell r="AJ479">
            <v>-541.5617149999598</v>
          </cell>
          <cell r="AK479">
            <v>-496.37007499998435</v>
          </cell>
          <cell r="AL479">
            <v>-1311.1379389999202</v>
          </cell>
          <cell r="AM479">
            <v>-2260.7551489999751</v>
          </cell>
          <cell r="AN479">
            <v>-1092.788470999978</v>
          </cell>
          <cell r="AO479">
            <v>-1902.000549999997</v>
          </cell>
          <cell r="AP479">
            <v>-2224.4891910000006</v>
          </cell>
          <cell r="AQ479">
            <v>-844.39995000010822</v>
          </cell>
          <cell r="AR479">
            <v>-12857.190882998519</v>
          </cell>
          <cell r="AS479">
            <v>-1349.6578989999834</v>
          </cell>
          <cell r="AT479">
            <v>-1336.0790759999654</v>
          </cell>
          <cell r="AU479">
            <v>-1329.3402260000003</v>
          </cell>
          <cell r="AV479">
            <v>-608.7621860000072</v>
          </cell>
          <cell r="AW479">
            <v>-367.18598999996902</v>
          </cell>
          <cell r="AX479">
            <v>-366.75984600000083</v>
          </cell>
          <cell r="AY479">
            <v>-1401.7322459999705</v>
          </cell>
          <cell r="AZ479">
            <v>-1492.6870890000137</v>
          </cell>
          <cell r="BA479">
            <v>-1280.2541400000337</v>
          </cell>
          <cell r="BB479">
            <v>-1465.7329349998618</v>
          </cell>
          <cell r="BC479">
            <v>-1007.2744550000061</v>
          </cell>
          <cell r="BD479">
            <v>-851.72479500004556</v>
          </cell>
          <cell r="BE479">
            <v>-14714.630022999831</v>
          </cell>
          <cell r="BF479">
            <v>-1441.4455460001482</v>
          </cell>
          <cell r="BG479">
            <v>-1349.2883780000266</v>
          </cell>
          <cell r="BH479">
            <v>-1256.4884110000567</v>
          </cell>
          <cell r="BI479">
            <v>-794.24960599996848</v>
          </cell>
          <cell r="BJ479">
            <v>-447.1489560000482</v>
          </cell>
          <cell r="BK479">
            <v>-433.5802599999588</v>
          </cell>
          <cell r="BL479">
            <v>-1581.193590000039</v>
          </cell>
          <cell r="BM479">
            <v>-1734.5723759999964</v>
          </cell>
          <cell r="BN479">
            <v>-1586.1891920000198</v>
          </cell>
          <cell r="BO479">
            <v>-1335.522309999913</v>
          </cell>
          <cell r="BP479">
            <v>-1434.7682240001159</v>
          </cell>
          <cell r="BQ479">
            <v>-1320.1831740000052</v>
          </cell>
          <cell r="BR479">
            <v>-15077.656150999479</v>
          </cell>
          <cell r="BS479">
            <v>-1350.7265399999451</v>
          </cell>
          <cell r="BT479">
            <v>-1372.1344919999829</v>
          </cell>
          <cell r="BU479">
            <v>-644.56296900002053</v>
          </cell>
          <cell r="BV479">
            <v>-852.30513499997323</v>
          </cell>
          <cell r="BW479">
            <v>-653.76219999999739</v>
          </cell>
          <cell r="BX479">
            <v>-716.74397000001045</v>
          </cell>
          <cell r="BY479">
            <v>-1748.7392350001028</v>
          </cell>
          <cell r="BZ479">
            <v>-1785.5904099999461</v>
          </cell>
          <cell r="CA479">
            <v>-1586.3784799999557</v>
          </cell>
          <cell r="CB479">
            <v>-1306.4895560001023</v>
          </cell>
          <cell r="CC479">
            <v>-1545.2041239999235</v>
          </cell>
          <cell r="CD479">
            <v>-1515.0190400000429</v>
          </cell>
          <cell r="CE479">
            <v>-15592.366100000218</v>
          </cell>
          <cell r="CF479">
            <v>-1824.0577129999874</v>
          </cell>
          <cell r="CG479">
            <v>-1487.3479539999971</v>
          </cell>
          <cell r="CH479">
            <v>-1386.349339999957</v>
          </cell>
          <cell r="CI479">
            <v>-1009.2772959999857</v>
          </cell>
          <cell r="CJ479">
            <v>-1360.7867839999963</v>
          </cell>
          <cell r="CK479">
            <v>-1129.4216000000015</v>
          </cell>
          <cell r="CL479">
            <v>-1100.1969550000504</v>
          </cell>
          <cell r="CM479">
            <v>-1364.1503259999445</v>
          </cell>
          <cell r="CN479">
            <v>-1049.621276000049</v>
          </cell>
          <cell r="CO479">
            <v>-984.99619099998381</v>
          </cell>
          <cell r="CP479">
            <v>-1579.6337699999567</v>
          </cell>
          <cell r="CQ479">
            <v>-1316.5268949999008</v>
          </cell>
          <cell r="CR479">
            <v>-10648.779968998395</v>
          </cell>
          <cell r="CS479">
            <v>-1588.6444149998715</v>
          </cell>
          <cell r="CT479">
            <v>-1096.8068449998973</v>
          </cell>
          <cell r="CU479">
            <v>-1123.0190889999503</v>
          </cell>
          <cell r="CV479">
            <v>403.01428000000305</v>
          </cell>
          <cell r="CW479">
            <v>-981.27174799999921</v>
          </cell>
          <cell r="CX479">
            <v>-1108.3282739999704</v>
          </cell>
          <cell r="CY479">
            <v>-1002.9052750000264</v>
          </cell>
          <cell r="CZ479">
            <v>-104.4715299999807</v>
          </cell>
          <cell r="DA479">
            <v>-864.04986000002827</v>
          </cell>
          <cell r="DB479">
            <v>-951.93054999993183</v>
          </cell>
          <cell r="DC479">
            <v>-929.01053799991496</v>
          </cell>
          <cell r="DD479">
            <v>-1301.3561250000494</v>
          </cell>
          <cell r="DE479">
            <v>-13035.336618999951</v>
          </cell>
          <cell r="DF479">
            <v>-1781.2538550000172</v>
          </cell>
          <cell r="DG479">
            <v>-1232.4629059999716</v>
          </cell>
          <cell r="DH479">
            <v>-1428.1044930000789</v>
          </cell>
          <cell r="DI479">
            <v>-796.03391000005649</v>
          </cell>
          <cell r="DJ479">
            <v>-1078.5237099998631</v>
          </cell>
          <cell r="DK479">
            <v>-982.31380899995565</v>
          </cell>
          <cell r="DL479">
            <v>-1041.8218800000614</v>
          </cell>
          <cell r="DM479">
            <v>-1341.2488499998581</v>
          </cell>
          <cell r="DN479">
            <v>-811.13942000002135</v>
          </cell>
          <cell r="DO479">
            <v>-36.446249000029638</v>
          </cell>
          <cell r="DP479">
            <v>-1165.0888330000453</v>
          </cell>
          <cell r="DQ479">
            <v>-1340.8987040000502</v>
          </cell>
          <cell r="DR479">
            <v>-12236.213036000729</v>
          </cell>
          <cell r="DS479">
            <v>-1251.8515929999994</v>
          </cell>
          <cell r="DT479">
            <v>-1194.8157520000241</v>
          </cell>
          <cell r="DU479">
            <v>-1117.8001640000148</v>
          </cell>
          <cell r="DV479">
            <v>-520.42408800002886</v>
          </cell>
          <cell r="DW479">
            <v>887.68189500004519</v>
          </cell>
          <cell r="DX479">
            <v>-539.35956900002202</v>
          </cell>
          <cell r="DY479">
            <v>-1750.6462530000717</v>
          </cell>
          <cell r="DZ479">
            <v>-1610.1476249999832</v>
          </cell>
          <cell r="EA479">
            <v>-1064.2433799999417</v>
          </cell>
          <cell r="EB479">
            <v>-1697.9780220001121</v>
          </cell>
          <cell r="EC479">
            <v>-1148.8510099999839</v>
          </cell>
          <cell r="ED479">
            <v>-1227.7774750000099</v>
          </cell>
          <cell r="EE479">
            <v>0</v>
          </cell>
        </row>
        <row r="480">
          <cell r="C480" t="str">
            <v>Naughton</v>
          </cell>
          <cell r="F480">
            <v>0</v>
          </cell>
          <cell r="G480">
            <v>-1.4549359999946319</v>
          </cell>
          <cell r="H480">
            <v>0</v>
          </cell>
          <cell r="I480">
            <v>0</v>
          </cell>
          <cell r="J480">
            <v>-201.63455899999826</v>
          </cell>
          <cell r="K480">
            <v>-657.80522999999812</v>
          </cell>
          <cell r="L480">
            <v>-6.6844799999962561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-3679.2682679994032</v>
          </cell>
          <cell r="S480">
            <v>0</v>
          </cell>
          <cell r="T480">
            <v>0</v>
          </cell>
          <cell r="U480">
            <v>-193.15813499997603</v>
          </cell>
          <cell r="V480">
            <v>-896.23667199999909</v>
          </cell>
          <cell r="W480">
            <v>-401.99922100000549</v>
          </cell>
          <cell r="X480">
            <v>-891.43835799998487</v>
          </cell>
          <cell r="Y480">
            <v>-316.75161000000662</v>
          </cell>
          <cell r="Z480">
            <v>-234.5940539999865</v>
          </cell>
          <cell r="AA480">
            <v>-466.26361399999587</v>
          </cell>
          <cell r="AB480">
            <v>-258.82660400000168</v>
          </cell>
          <cell r="AC480">
            <v>0</v>
          </cell>
          <cell r="AD480">
            <v>-20</v>
          </cell>
          <cell r="AE480">
            <v>-1963.4595220000483</v>
          </cell>
          <cell r="AF480">
            <v>-222.80085300000792</v>
          </cell>
          <cell r="AG480">
            <v>-212.5649310000008</v>
          </cell>
          <cell r="AH480">
            <v>-203.19516299999668</v>
          </cell>
          <cell r="AI480">
            <v>-19.418087999991258</v>
          </cell>
          <cell r="AJ480">
            <v>0</v>
          </cell>
          <cell r="AK480">
            <v>-19.418004999999539</v>
          </cell>
          <cell r="AL480">
            <v>-136.50814399999217</v>
          </cell>
          <cell r="AM480">
            <v>-104.61056000000099</v>
          </cell>
          <cell r="AN480">
            <v>-99.106040999991819</v>
          </cell>
          <cell r="AO480">
            <v>-175.79273000000103</v>
          </cell>
          <cell r="AP480">
            <v>-149.03809200000251</v>
          </cell>
          <cell r="AQ480">
            <v>-621.00691499999084</v>
          </cell>
          <cell r="AR480">
            <v>-1856.3529020001879</v>
          </cell>
          <cell r="AS480">
            <v>-412.463579999996</v>
          </cell>
          <cell r="AT480">
            <v>-155.19720199999574</v>
          </cell>
          <cell r="AU480">
            <v>-191.21597600000678</v>
          </cell>
          <cell r="AV480">
            <v>-29.126859999996668</v>
          </cell>
          <cell r="AW480">
            <v>0</v>
          </cell>
          <cell r="AX480">
            <v>0</v>
          </cell>
          <cell r="AY480">
            <v>-145.92602500000794</v>
          </cell>
          <cell r="AZ480">
            <v>-107.06364700000267</v>
          </cell>
          <cell r="BA480">
            <v>-38.835951000000932</v>
          </cell>
          <cell r="BB480">
            <v>-170.07237900000473</v>
          </cell>
          <cell r="BC480">
            <v>-156.59511199999542</v>
          </cell>
          <cell r="BD480">
            <v>-449.85617000001366</v>
          </cell>
          <cell r="BE480">
            <v>-1542.8331719998969</v>
          </cell>
          <cell r="BF480">
            <v>-200.18165400001453</v>
          </cell>
          <cell r="BG480">
            <v>-214.70754399999714</v>
          </cell>
          <cell r="BH480">
            <v>-68.007815999997547</v>
          </cell>
          <cell r="BI480">
            <v>-40.442480000012438</v>
          </cell>
          <cell r="BJ480">
            <v>0</v>
          </cell>
          <cell r="BK480">
            <v>-9.7091050000017276</v>
          </cell>
          <cell r="BL480">
            <v>-141.46931099999347</v>
          </cell>
          <cell r="BM480">
            <v>-142.47499000000244</v>
          </cell>
          <cell r="BN480">
            <v>-116.50818900000013</v>
          </cell>
          <cell r="BO480">
            <v>-296.00397700001486</v>
          </cell>
          <cell r="BP480">
            <v>-165.05254299999797</v>
          </cell>
          <cell r="BQ480">
            <v>-148.27556299998832</v>
          </cell>
          <cell r="BR480">
            <v>-1776.8640939999605</v>
          </cell>
          <cell r="BS480">
            <v>-235.54030899999634</v>
          </cell>
          <cell r="BT480">
            <v>-163.07289999999921</v>
          </cell>
          <cell r="BU480">
            <v>-107.44132700000773</v>
          </cell>
          <cell r="BV480">
            <v>0</v>
          </cell>
          <cell r="BW480">
            <v>-16.881218000002264</v>
          </cell>
          <cell r="BX480">
            <v>-48.544916999991983</v>
          </cell>
          <cell r="BY480">
            <v>-133.94006199999421</v>
          </cell>
          <cell r="BZ480">
            <v>-121.77744999999413</v>
          </cell>
          <cell r="CA480">
            <v>-98.25391299999319</v>
          </cell>
          <cell r="CB480">
            <v>-243.80337100000179</v>
          </cell>
          <cell r="CC480">
            <v>-294.06825599999866</v>
          </cell>
          <cell r="CD480">
            <v>-313.54037100001005</v>
          </cell>
          <cell r="CE480">
            <v>-512.82218499993905</v>
          </cell>
          <cell r="CF480">
            <v>-189.91899099999864</v>
          </cell>
          <cell r="CG480">
            <v>-146.38543000000936</v>
          </cell>
          <cell r="CH480">
            <v>-211.26355100001092</v>
          </cell>
          <cell r="CI480">
            <v>-1.2352140000002692</v>
          </cell>
          <cell r="CJ480">
            <v>-90.409610999995493</v>
          </cell>
          <cell r="CK480">
            <v>-79.732342999996035</v>
          </cell>
          <cell r="CL480">
            <v>-204.73667700000806</v>
          </cell>
          <cell r="CM480">
            <v>-250.36989099999482</v>
          </cell>
          <cell r="CN480">
            <v>-227.44826699998521</v>
          </cell>
          <cell r="CO480">
            <v>737.38638700000593</v>
          </cell>
          <cell r="CP480">
            <v>434.0806190000003</v>
          </cell>
          <cell r="CQ480">
            <v>-282.78921600000467</v>
          </cell>
          <cell r="CR480">
            <v>-3005.0394970000489</v>
          </cell>
          <cell r="CS480">
            <v>-224.88927899999544</v>
          </cell>
          <cell r="CT480">
            <v>-216.01822199999879</v>
          </cell>
          <cell r="CU480">
            <v>-260.96332699999039</v>
          </cell>
          <cell r="CV480">
            <v>-8.137375999991491</v>
          </cell>
          <cell r="CW480">
            <v>-135.96862999999576</v>
          </cell>
          <cell r="CX480">
            <v>-61.42394599999534</v>
          </cell>
          <cell r="CY480">
            <v>-307.72452499999781</v>
          </cell>
          <cell r="CZ480">
            <v>-119.5055519999878</v>
          </cell>
          <cell r="DA480">
            <v>-337.04379800001334</v>
          </cell>
          <cell r="DB480">
            <v>-401.76842400000896</v>
          </cell>
          <cell r="DC480">
            <v>-369.44646400000784</v>
          </cell>
          <cell r="DD480">
            <v>-562.14995400000771</v>
          </cell>
          <cell r="DE480">
            <v>-2337.7150309998542</v>
          </cell>
          <cell r="DF480">
            <v>-218.12814000001526</v>
          </cell>
          <cell r="DG480">
            <v>-452.17725900001096</v>
          </cell>
          <cell r="DH480">
            <v>-178.5722620000015</v>
          </cell>
          <cell r="DI480">
            <v>-84.673703000000387</v>
          </cell>
          <cell r="DJ480">
            <v>-105.50075900000229</v>
          </cell>
          <cell r="DK480">
            <v>-77.875081999998656</v>
          </cell>
          <cell r="DL480">
            <v>-268.71852900000522</v>
          </cell>
          <cell r="DM480">
            <v>-238.13551100000041</v>
          </cell>
          <cell r="DN480">
            <v>-233.69386599998688</v>
          </cell>
          <cell r="DO480">
            <v>101.93713099999877</v>
          </cell>
          <cell r="DP480">
            <v>-283.22707199999422</v>
          </cell>
          <cell r="DQ480">
            <v>-298.94997899999726</v>
          </cell>
          <cell r="DR480">
            <v>-3252.1789500000887</v>
          </cell>
          <cell r="DS480">
            <v>-323.5943649999972</v>
          </cell>
          <cell r="DT480">
            <v>-253.9952970000013</v>
          </cell>
          <cell r="DU480">
            <v>-267.82404199999291</v>
          </cell>
          <cell r="DV480">
            <v>-123.76490500000364</v>
          </cell>
          <cell r="DW480">
            <v>-58.375112000008812</v>
          </cell>
          <cell r="DX480">
            <v>-98.596573000002536</v>
          </cell>
          <cell r="DY480">
            <v>-345.24403800000437</v>
          </cell>
          <cell r="DZ480">
            <v>-373.38226199999917</v>
          </cell>
          <cell r="EA480">
            <v>-281.6016290000116</v>
          </cell>
          <cell r="EB480">
            <v>-322.99323100000038</v>
          </cell>
          <cell r="EC480">
            <v>-293.31284500000766</v>
          </cell>
          <cell r="ED480">
            <v>-509.49465099998633</v>
          </cell>
          <cell r="EE480">
            <v>0</v>
          </cell>
        </row>
        <row r="481">
          <cell r="C481" t="str">
            <v>Wyodak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-97.331960000097752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-97.33196000001044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-1083.0033699998166</v>
          </cell>
          <cell r="AF481">
            <v>0</v>
          </cell>
          <cell r="AG481">
            <v>-30</v>
          </cell>
          <cell r="AH481">
            <v>-123.67989999998827</v>
          </cell>
          <cell r="AI481">
            <v>-53.776989999998477</v>
          </cell>
          <cell r="AJ481">
            <v>-219.88134000000719</v>
          </cell>
          <cell r="AK481">
            <v>-107.78043000001344</v>
          </cell>
          <cell r="AL481">
            <v>-145.8213500000129</v>
          </cell>
          <cell r="AM481">
            <v>-183.9210599999933</v>
          </cell>
          <cell r="AN481">
            <v>-143.49098000000231</v>
          </cell>
          <cell r="AO481">
            <v>-74.651319999975385</v>
          </cell>
          <cell r="AP481">
            <v>0</v>
          </cell>
          <cell r="AQ481">
            <v>0</v>
          </cell>
          <cell r="AR481">
            <v>-1307.0207399998326</v>
          </cell>
          <cell r="AS481">
            <v>0</v>
          </cell>
          <cell r="AT481">
            <v>-87.432429999986198</v>
          </cell>
          <cell r="AU481">
            <v>-114.39324000000488</v>
          </cell>
          <cell r="AV481">
            <v>-196.69115000001329</v>
          </cell>
          <cell r="AW481">
            <v>-182.96197000000393</v>
          </cell>
          <cell r="AX481">
            <v>-139.61673000000883</v>
          </cell>
          <cell r="AY481">
            <v>-96.903829999995651</v>
          </cell>
          <cell r="AZ481">
            <v>-173.05146999997669</v>
          </cell>
          <cell r="BA481">
            <v>-85.513030000001891</v>
          </cell>
          <cell r="BB481">
            <v>-180.45689000000129</v>
          </cell>
          <cell r="BC481">
            <v>-50</v>
          </cell>
          <cell r="BD481">
            <v>0</v>
          </cell>
          <cell r="BE481">
            <v>-1392.9215000001714</v>
          </cell>
          <cell r="BF481">
            <v>-10</v>
          </cell>
          <cell r="BG481">
            <v>-42.607120000000577</v>
          </cell>
          <cell r="BH481">
            <v>-177.45173000000068</v>
          </cell>
          <cell r="BI481">
            <v>-133.37957999999344</v>
          </cell>
          <cell r="BJ481">
            <v>-211.47475999999733</v>
          </cell>
          <cell r="BK481">
            <v>-156.2747199999867</v>
          </cell>
          <cell r="BL481">
            <v>-98.844160000007832</v>
          </cell>
          <cell r="BM481">
            <v>-98.980869999999413</v>
          </cell>
          <cell r="BN481">
            <v>-99.408049999998184</v>
          </cell>
          <cell r="BO481">
            <v>-209.48199999998906</v>
          </cell>
          <cell r="BP481">
            <v>-133.90917999998783</v>
          </cell>
          <cell r="BQ481">
            <v>-21.109330000006594</v>
          </cell>
          <cell r="BR481">
            <v>-1286.2970400000922</v>
          </cell>
          <cell r="BS481">
            <v>-20</v>
          </cell>
          <cell r="BT481">
            <v>-79.214440000010654</v>
          </cell>
          <cell r="BU481">
            <v>-74.055259999993723</v>
          </cell>
          <cell r="BV481">
            <v>-107.98889999999665</v>
          </cell>
          <cell r="BW481">
            <v>-162.00364999999874</v>
          </cell>
          <cell r="BX481">
            <v>-187.00007999999798</v>
          </cell>
          <cell r="BY481">
            <v>-139.99997999999323</v>
          </cell>
          <cell r="BZ481">
            <v>-137.1270899999945</v>
          </cell>
          <cell r="CA481">
            <v>-135.30773000000045</v>
          </cell>
          <cell r="CB481">
            <v>-101.44099000000278</v>
          </cell>
          <cell r="CC481">
            <v>-122.15892000001622</v>
          </cell>
          <cell r="CD481">
            <v>-20</v>
          </cell>
          <cell r="CE481">
            <v>-1074.1593900001608</v>
          </cell>
          <cell r="CF481">
            <v>-1.6192600000067614</v>
          </cell>
          <cell r="CG481">
            <v>-59.053769999998622</v>
          </cell>
          <cell r="CH481">
            <v>-120.90004999999655</v>
          </cell>
          <cell r="CI481">
            <v>-30.105770000009215</v>
          </cell>
          <cell r="CJ481">
            <v>-123.46184000000358</v>
          </cell>
          <cell r="CK481">
            <v>-164.71633999998448</v>
          </cell>
          <cell r="CL481">
            <v>-150.10725000000093</v>
          </cell>
          <cell r="CM481">
            <v>-123.41497000001254</v>
          </cell>
          <cell r="CN481">
            <v>-80.555489999998827</v>
          </cell>
          <cell r="CO481">
            <v>-110.54506999999285</v>
          </cell>
          <cell r="CP481">
            <v>-109.67957999999635</v>
          </cell>
          <cell r="CQ481">
            <v>0</v>
          </cell>
          <cell r="CR481">
            <v>-1231.0379599998705</v>
          </cell>
          <cell r="CS481">
            <v>-18.590439999999944</v>
          </cell>
          <cell r="CT481">
            <v>-158.09930000000168</v>
          </cell>
          <cell r="CU481">
            <v>-97.360849999997299</v>
          </cell>
          <cell r="CV481">
            <v>-75.887249999999767</v>
          </cell>
          <cell r="CW481">
            <v>-180</v>
          </cell>
          <cell r="CX481">
            <v>-141.27405000000726</v>
          </cell>
          <cell r="CY481">
            <v>-110</v>
          </cell>
          <cell r="CZ481">
            <v>-83.387929999997141</v>
          </cell>
          <cell r="DA481">
            <v>-174.00620999999228</v>
          </cell>
          <cell r="DB481">
            <v>-120.85739000001922</v>
          </cell>
          <cell r="DC481">
            <v>-71.574540000001434</v>
          </cell>
          <cell r="DD481">
            <v>0</v>
          </cell>
          <cell r="DE481">
            <v>-1507.592010000255</v>
          </cell>
          <cell r="DF481">
            <v>-10</v>
          </cell>
          <cell r="DG481">
            <v>-110.9970200000098</v>
          </cell>
          <cell r="DH481">
            <v>-52.383539999995264</v>
          </cell>
          <cell r="DI481">
            <v>-92.068839999992633</v>
          </cell>
          <cell r="DJ481">
            <v>-200.03450000000885</v>
          </cell>
          <cell r="DK481">
            <v>-185.70030999998562</v>
          </cell>
          <cell r="DL481">
            <v>-171.53524000002653</v>
          </cell>
          <cell r="DM481">
            <v>-138.46054000000004</v>
          </cell>
          <cell r="DN481">
            <v>-104.85985000000801</v>
          </cell>
          <cell r="DO481">
            <v>-330.5150100000028</v>
          </cell>
          <cell r="DP481">
            <v>-101.03716000000713</v>
          </cell>
          <cell r="DQ481">
            <v>-10</v>
          </cell>
          <cell r="DR481">
            <v>-1010.3476599997375</v>
          </cell>
          <cell r="DS481">
            <v>0</v>
          </cell>
          <cell r="DT481">
            <v>-33.447220000001835</v>
          </cell>
          <cell r="DU481">
            <v>-113.49744000000646</v>
          </cell>
          <cell r="DV481">
            <v>-177.15619999999763</v>
          </cell>
          <cell r="DW481">
            <v>14.49311999999918</v>
          </cell>
          <cell r="DX481">
            <v>-162.18575999999302</v>
          </cell>
          <cell r="DY481">
            <v>-141.35505000001285</v>
          </cell>
          <cell r="DZ481">
            <v>-116.22628000000259</v>
          </cell>
          <cell r="EA481">
            <v>-140.43279999998049</v>
          </cell>
          <cell r="EB481">
            <v>-110.4748499999987</v>
          </cell>
          <cell r="EC481">
            <v>-30.065180000005057</v>
          </cell>
          <cell r="ED481">
            <v>0</v>
          </cell>
          <cell r="EE481">
            <v>0</v>
          </cell>
        </row>
        <row r="482">
          <cell r="A482">
            <v>0</v>
          </cell>
          <cell r="C482" t="str">
            <v>Ramp Loss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</row>
        <row r="483">
          <cell r="A483">
            <v>0</v>
          </cell>
          <cell r="C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</row>
        <row r="484">
          <cell r="A484" t="str">
            <v>Total Coal Generation</v>
          </cell>
          <cell r="F484">
            <v>-2108.3609889997169</v>
          </cell>
          <cell r="G484">
            <v>-722.97368400031701</v>
          </cell>
          <cell r="H484">
            <v>-957.41011699987575</v>
          </cell>
          <cell r="I484">
            <v>-3696.2815650003031</v>
          </cell>
          <cell r="J484">
            <v>-3582.1230429997668</v>
          </cell>
          <cell r="K484">
            <v>-3933.0892949998379</v>
          </cell>
          <cell r="L484">
            <v>-3696.1226010001265</v>
          </cell>
          <cell r="M484">
            <v>-5151.038945000153</v>
          </cell>
          <cell r="N484">
            <v>-5294.1937329992652</v>
          </cell>
          <cell r="O484">
            <v>-5000.2529190001078</v>
          </cell>
          <cell r="P484">
            <v>-4231.1996060004458</v>
          </cell>
          <cell r="Q484">
            <v>-2479.9876180002466</v>
          </cell>
          <cell r="R484">
            <v>-52922.702934004366</v>
          </cell>
          <cell r="S484">
            <v>-4284.6489119995385</v>
          </cell>
          <cell r="T484">
            <v>-2407.2395150000229</v>
          </cell>
          <cell r="U484">
            <v>-5061.509887999855</v>
          </cell>
          <cell r="V484">
            <v>-2958.0208360000979</v>
          </cell>
          <cell r="W484">
            <v>-3752.9412669998128</v>
          </cell>
          <cell r="X484">
            <v>-4603.277555000037</v>
          </cell>
          <cell r="Y484">
            <v>-4167.7994949999265</v>
          </cell>
          <cell r="Z484">
            <v>-4449.8149770000018</v>
          </cell>
          <cell r="AA484">
            <v>-5229.1518039996736</v>
          </cell>
          <cell r="AB484">
            <v>-5502.8623380004428</v>
          </cell>
          <cell r="AC484">
            <v>-6404.0308830002323</v>
          </cell>
          <cell r="AD484">
            <v>-4101.4054640005343</v>
          </cell>
          <cell r="AE484">
            <v>-46705.67393900454</v>
          </cell>
          <cell r="AF484">
            <v>-5552.8836769992486</v>
          </cell>
          <cell r="AG484">
            <v>-4421.7874170001596</v>
          </cell>
          <cell r="AH484">
            <v>-4118.5942959999666</v>
          </cell>
          <cell r="AI484">
            <v>-2336.6671639997512</v>
          </cell>
          <cell r="AJ484">
            <v>-2066.2126359997783</v>
          </cell>
          <cell r="AK484">
            <v>-2164.0543030002154</v>
          </cell>
          <cell r="AL484">
            <v>-4655.9830669998191</v>
          </cell>
          <cell r="AM484">
            <v>-4898.4476040001027</v>
          </cell>
          <cell r="AN484">
            <v>-3519.4102600002661</v>
          </cell>
          <cell r="AO484">
            <v>-4786.1434460007586</v>
          </cell>
          <cell r="AP484">
            <v>-4793.6704090004787</v>
          </cell>
          <cell r="AQ484">
            <v>-3391.8196600000374</v>
          </cell>
          <cell r="AR484">
            <v>-42179.586230996996</v>
          </cell>
          <cell r="AS484">
            <v>-5251.6306739994325</v>
          </cell>
          <cell r="AT484">
            <v>-4274.5729249999858</v>
          </cell>
          <cell r="AU484">
            <v>-3542.0850740000606</v>
          </cell>
          <cell r="AV484">
            <v>-2399.7993029998615</v>
          </cell>
          <cell r="AW484">
            <v>-1397.2238489999436</v>
          </cell>
          <cell r="AX484">
            <v>-1417.4346839997452</v>
          </cell>
          <cell r="AY484">
            <v>-4106.2840329995379</v>
          </cell>
          <cell r="AZ484">
            <v>-4505.2780950004235</v>
          </cell>
          <cell r="BA484">
            <v>-3305.1746190004051</v>
          </cell>
          <cell r="BB484">
            <v>-4200.6342939999886</v>
          </cell>
          <cell r="BC484">
            <v>-4511.9117280002683</v>
          </cell>
          <cell r="BD484">
            <v>-3267.5569529999048</v>
          </cell>
          <cell r="BE484">
            <v>-45562.503837000579</v>
          </cell>
          <cell r="BF484">
            <v>-4647.4258970003575</v>
          </cell>
          <cell r="BG484">
            <v>-3954.6225769999437</v>
          </cell>
          <cell r="BH484">
            <v>-3734.6394880001899</v>
          </cell>
          <cell r="BI484">
            <v>-2584.194382000016</v>
          </cell>
          <cell r="BJ484">
            <v>-1766.4673279998824</v>
          </cell>
          <cell r="BK484">
            <v>-1979.0089119998738</v>
          </cell>
          <cell r="BL484">
            <v>-4554.5450749997981</v>
          </cell>
          <cell r="BM484">
            <v>-4602.5948670003563</v>
          </cell>
          <cell r="BN484">
            <v>-3917.565444000531</v>
          </cell>
          <cell r="BO484">
            <v>-4691.6316939997487</v>
          </cell>
          <cell r="BP484">
            <v>-4140.0124519998208</v>
          </cell>
          <cell r="BQ484">
            <v>-4989.7957209995948</v>
          </cell>
          <cell r="BR484">
            <v>-46287.111553002149</v>
          </cell>
          <cell r="BS484">
            <v>-5126.7607789994217</v>
          </cell>
          <cell r="BT484">
            <v>-3944.9383130003698</v>
          </cell>
          <cell r="BU484">
            <v>-2730.9130789996125</v>
          </cell>
          <cell r="BV484">
            <v>-2429.7309479997493</v>
          </cell>
          <cell r="BW484">
            <v>-2490.7889709998854</v>
          </cell>
          <cell r="BX484">
            <v>-2884.2252470001113</v>
          </cell>
          <cell r="BY484">
            <v>-4846.2996790003963</v>
          </cell>
          <cell r="BZ484">
            <v>-4899.9108099997975</v>
          </cell>
          <cell r="CA484">
            <v>-3830.0891329995357</v>
          </cell>
          <cell r="CB484">
            <v>-3518.8158220001496</v>
          </cell>
          <cell r="CC484">
            <v>-4682.6153979995288</v>
          </cell>
          <cell r="CD484">
            <v>-4902.0233740000986</v>
          </cell>
          <cell r="CE484">
            <v>-47447.804796997458</v>
          </cell>
          <cell r="CF484">
            <v>-4887.7258109999821</v>
          </cell>
          <cell r="CG484">
            <v>-4193.8997760000639</v>
          </cell>
          <cell r="CH484">
            <v>-3880.6177599998191</v>
          </cell>
          <cell r="CI484">
            <v>-2867.6347570000216</v>
          </cell>
          <cell r="CJ484">
            <v>-3967.2599589996971</v>
          </cell>
          <cell r="CK484">
            <v>-3682.7115350002423</v>
          </cell>
          <cell r="CL484">
            <v>-4231.3580889999866</v>
          </cell>
          <cell r="CM484">
            <v>-4319.4086729995906</v>
          </cell>
          <cell r="CN484">
            <v>-3572.5186189999804</v>
          </cell>
          <cell r="CO484">
            <v>-2855.6411230000667</v>
          </cell>
          <cell r="CP484">
            <v>-4710.3626580005512</v>
          </cell>
          <cell r="CQ484">
            <v>-4278.6660369993187</v>
          </cell>
          <cell r="CR484">
            <v>-43012.893622998148</v>
          </cell>
          <cell r="CS484">
            <v>-4416.9796509998851</v>
          </cell>
          <cell r="CT484">
            <v>-4022.0449709999375</v>
          </cell>
          <cell r="CU484">
            <v>-4051.9543059999123</v>
          </cell>
          <cell r="CV484">
            <v>-554.61027699965052</v>
          </cell>
          <cell r="CW484">
            <v>-3752.8382460002322</v>
          </cell>
          <cell r="CX484">
            <v>-3534.0214970000088</v>
          </cell>
          <cell r="CY484">
            <v>-4068.0344920000061</v>
          </cell>
          <cell r="CZ484">
            <v>-2242.6908319997601</v>
          </cell>
          <cell r="DA484">
            <v>-3345.6773069999181</v>
          </cell>
          <cell r="DB484">
            <v>-4060.374881000258</v>
          </cell>
          <cell r="DC484">
            <v>-4473.9449799996801</v>
          </cell>
          <cell r="DD484">
            <v>-4489.722182999365</v>
          </cell>
          <cell r="DE484">
            <v>-48020.203687999398</v>
          </cell>
          <cell r="DF484">
            <v>-4656.9560100003146</v>
          </cell>
          <cell r="DG484">
            <v>-4544.6701020002365</v>
          </cell>
          <cell r="DH484">
            <v>-4060.9281249996275</v>
          </cell>
          <cell r="DI484">
            <v>-2988.2980400000233</v>
          </cell>
          <cell r="DJ484">
            <v>-3622.8696130001917</v>
          </cell>
          <cell r="DK484">
            <v>-3444.2129750000313</v>
          </cell>
          <cell r="DL484">
            <v>-4194.3260020008311</v>
          </cell>
          <cell r="DM484">
            <v>-4803.5254590003751</v>
          </cell>
          <cell r="DN484">
            <v>-3458.3401290006004</v>
          </cell>
          <cell r="DO484">
            <v>-2610.3021989995614</v>
          </cell>
          <cell r="DP484">
            <v>-4625.5822370001115</v>
          </cell>
          <cell r="DQ484">
            <v>-5010.1927970000543</v>
          </cell>
          <cell r="DR484">
            <v>-39757.824291002005</v>
          </cell>
          <cell r="DS484">
            <v>-4612.7039959998801</v>
          </cell>
          <cell r="DT484">
            <v>-3939.4128750001546</v>
          </cell>
          <cell r="DU484">
            <v>-3536.4019030001946</v>
          </cell>
          <cell r="DV484">
            <v>-2507.3719930001535</v>
          </cell>
          <cell r="DW484">
            <v>3877.5191169995815</v>
          </cell>
          <cell r="DX484">
            <v>-3068.6080940002576</v>
          </cell>
          <cell r="DY484">
            <v>-4758.9295790004544</v>
          </cell>
          <cell r="DZ484">
            <v>-4473.739667000249</v>
          </cell>
          <cell r="EA484">
            <v>-3561.0296900002286</v>
          </cell>
          <cell r="EB484">
            <v>-4309.4878490003757</v>
          </cell>
          <cell r="EC484">
            <v>-4796.3674910003319</v>
          </cell>
          <cell r="ED484">
            <v>-4071.2902710000053</v>
          </cell>
          <cell r="EE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</row>
        <row r="486">
          <cell r="A486" t="str">
            <v>Gas Generation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</row>
        <row r="487">
          <cell r="C487" t="str">
            <v>Chehalis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-9.7090499999976601</v>
          </cell>
          <cell r="Q487">
            <v>0</v>
          </cell>
          <cell r="R487">
            <v>-2542.8829000005499</v>
          </cell>
          <cell r="S487">
            <v>-753.9476400000276</v>
          </cell>
          <cell r="T487">
            <v>31.927640000008978</v>
          </cell>
          <cell r="U487">
            <v>-527.69413999997778</v>
          </cell>
          <cell r="V487">
            <v>-108.12496000004467</v>
          </cell>
          <cell r="W487">
            <v>0</v>
          </cell>
          <cell r="X487">
            <v>0</v>
          </cell>
          <cell r="Y487">
            <v>0</v>
          </cell>
          <cell r="Z487">
            <v>-31.196700000029523</v>
          </cell>
          <cell r="AA487">
            <v>-157.03298999997787</v>
          </cell>
          <cell r="AB487">
            <v>-41.173379999992903</v>
          </cell>
          <cell r="AC487">
            <v>0</v>
          </cell>
          <cell r="AD487">
            <v>-955.64072999998461</v>
          </cell>
          <cell r="AE487">
            <v>-1963.7146499995142</v>
          </cell>
          <cell r="AF487">
            <v>-90.110039999999572</v>
          </cell>
          <cell r="AG487">
            <v>-156.58603000000585</v>
          </cell>
          <cell r="AH487">
            <v>-421.69920000000275</v>
          </cell>
          <cell r="AI487">
            <v>-145.97239999996964</v>
          </cell>
          <cell r="AJ487">
            <v>-70</v>
          </cell>
          <cell r="AK487">
            <v>-70</v>
          </cell>
          <cell r="AL487">
            <v>-234.5048699999461</v>
          </cell>
          <cell r="AM487">
            <v>-227.8483899999992</v>
          </cell>
          <cell r="AN487">
            <v>-126.87228000001051</v>
          </cell>
          <cell r="AO487">
            <v>-314.29038999998011</v>
          </cell>
          <cell r="AP487">
            <v>-80</v>
          </cell>
          <cell r="AQ487">
            <v>-25.831050000000687</v>
          </cell>
          <cell r="AR487">
            <v>-1336.3434399999678</v>
          </cell>
          <cell r="AS487">
            <v>-110.61989999999059</v>
          </cell>
          <cell r="AT487">
            <v>-42.955550000013318</v>
          </cell>
          <cell r="AU487">
            <v>-9.7090200000093319</v>
          </cell>
          <cell r="AV487">
            <v>-222.33101999998325</v>
          </cell>
          <cell r="AW487">
            <v>-31.041629999992438</v>
          </cell>
          <cell r="AX487">
            <v>-80.265660000004573</v>
          </cell>
          <cell r="AY487">
            <v>-210.550270000007</v>
          </cell>
          <cell r="AZ487">
            <v>-234.33807000005618</v>
          </cell>
          <cell r="BA487">
            <v>-103.67181999998866</v>
          </cell>
          <cell r="BB487">
            <v>-251.91730000000098</v>
          </cell>
          <cell r="BC487">
            <v>-9.7089699999924051</v>
          </cell>
          <cell r="BD487">
            <v>-29.234229999998206</v>
          </cell>
          <cell r="BE487">
            <v>-1301.028210000135</v>
          </cell>
          <cell r="BF487">
            <v>-56.001820000004955</v>
          </cell>
          <cell r="BG487">
            <v>-133.10427999999956</v>
          </cell>
          <cell r="BH487">
            <v>-218.52056999999331</v>
          </cell>
          <cell r="BI487">
            <v>-87.778440000023693</v>
          </cell>
          <cell r="BJ487">
            <v>-40</v>
          </cell>
          <cell r="BK487">
            <v>-60</v>
          </cell>
          <cell r="BL487">
            <v>-226.83370999997715</v>
          </cell>
          <cell r="BM487">
            <v>-266.84925000002841</v>
          </cell>
          <cell r="BN487">
            <v>-60</v>
          </cell>
          <cell r="BO487">
            <v>-122.522169999982</v>
          </cell>
          <cell r="BP487">
            <v>0</v>
          </cell>
          <cell r="BQ487">
            <v>-29.417970000009518</v>
          </cell>
          <cell r="BR487">
            <v>-4940.3337799995206</v>
          </cell>
          <cell r="BS487">
            <v>-39.559009999997215</v>
          </cell>
          <cell r="BT487">
            <v>-217.0610100000049</v>
          </cell>
          <cell r="BU487">
            <v>-223.35297999999602</v>
          </cell>
          <cell r="BV487">
            <v>-125.39035999996122</v>
          </cell>
          <cell r="BW487">
            <v>0</v>
          </cell>
          <cell r="BX487">
            <v>-22.959900000001653</v>
          </cell>
          <cell r="BY487">
            <v>-218.97281000000658</v>
          </cell>
          <cell r="BZ487">
            <v>-319.60298000002513</v>
          </cell>
          <cell r="CA487">
            <v>-231.01337999998941</v>
          </cell>
          <cell r="CB487">
            <v>-3497.0381399999897</v>
          </cell>
          <cell r="CC487">
            <v>-25.965270000000601</v>
          </cell>
          <cell r="CD487">
            <v>-19.417940000013914</v>
          </cell>
          <cell r="CE487">
            <v>-15375.105639999267</v>
          </cell>
          <cell r="CF487">
            <v>7.051949999993667</v>
          </cell>
          <cell r="CG487">
            <v>-48.013199999986682</v>
          </cell>
          <cell r="CH487">
            <v>-49.353230000007898</v>
          </cell>
          <cell r="CI487">
            <v>-200</v>
          </cell>
          <cell r="CJ487">
            <v>0</v>
          </cell>
          <cell r="CK487">
            <v>-9.7089900000009948</v>
          </cell>
          <cell r="CL487">
            <v>-341.21794000000227</v>
          </cell>
          <cell r="CM487">
            <v>-92.599319999979343</v>
          </cell>
          <cell r="CN487">
            <v>-54.161090000008699</v>
          </cell>
          <cell r="CO487">
            <v>-12538.892169999977</v>
          </cell>
          <cell r="CP487">
            <v>-2020.54853</v>
          </cell>
          <cell r="CQ487">
            <v>-27.663119999982882</v>
          </cell>
          <cell r="CR487">
            <v>-1577.7394800004549</v>
          </cell>
          <cell r="CS487">
            <v>-149.45501000000513</v>
          </cell>
          <cell r="CT487">
            <v>-39.536189999984344</v>
          </cell>
          <cell r="CU487">
            <v>-39.9769700000179</v>
          </cell>
          <cell r="CV487">
            <v>-90.010429999994813</v>
          </cell>
          <cell r="CW487">
            <v>0</v>
          </cell>
          <cell r="CX487">
            <v>0</v>
          </cell>
          <cell r="CY487">
            <v>-388.20308999999543</v>
          </cell>
          <cell r="CZ487">
            <v>-129.06541000001016</v>
          </cell>
          <cell r="DA487">
            <v>-275.63499000002048</v>
          </cell>
          <cell r="DB487">
            <v>-388.21534999998403</v>
          </cell>
          <cell r="DC487">
            <v>-36.361430000004475</v>
          </cell>
          <cell r="DD487">
            <v>-41.280609999987064</v>
          </cell>
          <cell r="DE487">
            <v>-885.94644999993034</v>
          </cell>
          <cell r="DF487">
            <v>24.969840000005206</v>
          </cell>
          <cell r="DG487">
            <v>-9.6687300000048708</v>
          </cell>
          <cell r="DH487">
            <v>-32.250159999995958</v>
          </cell>
          <cell r="DI487">
            <v>-218.21444999999949</v>
          </cell>
          <cell r="DJ487">
            <v>0</v>
          </cell>
          <cell r="DK487">
            <v>-8.1357700000007753</v>
          </cell>
          <cell r="DL487">
            <v>-314.47101000000839</v>
          </cell>
          <cell r="DM487">
            <v>-52.930219999980181</v>
          </cell>
          <cell r="DN487">
            <v>-215.63237999999546</v>
          </cell>
          <cell r="DO487">
            <v>-29.904569999998785</v>
          </cell>
          <cell r="DP487">
            <v>0</v>
          </cell>
          <cell r="DQ487">
            <v>-29.709000000002561</v>
          </cell>
          <cell r="DR487">
            <v>-3939.4298100001179</v>
          </cell>
          <cell r="DS487">
            <v>-509.11093999998411</v>
          </cell>
          <cell r="DT487">
            <v>-462.73362000001362</v>
          </cell>
          <cell r="DU487">
            <v>-497.29523999997764</v>
          </cell>
          <cell r="DV487">
            <v>-122.82855999999447</v>
          </cell>
          <cell r="DW487">
            <v>0</v>
          </cell>
          <cell r="DX487">
            <v>-108.83595000000787</v>
          </cell>
          <cell r="DY487">
            <v>-368.25793000002159</v>
          </cell>
          <cell r="DZ487">
            <v>-438.02556000000914</v>
          </cell>
          <cell r="EA487">
            <v>-518.28628999998909</v>
          </cell>
          <cell r="EB487">
            <v>-201.59312999999383</v>
          </cell>
          <cell r="EC487">
            <v>-48.545140000001993</v>
          </cell>
          <cell r="ED487">
            <v>-663.9174500000081</v>
          </cell>
          <cell r="EE487">
            <v>0</v>
          </cell>
        </row>
        <row r="488">
          <cell r="C488" t="str">
            <v>Cholla - Gas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</row>
        <row r="489">
          <cell r="C489" t="str">
            <v>Currant Creek</v>
          </cell>
          <cell r="F489">
            <v>-248.13094999999157</v>
          </cell>
          <cell r="G489">
            <v>-19.506110000000263</v>
          </cell>
          <cell r="H489">
            <v>0</v>
          </cell>
          <cell r="I489">
            <v>0</v>
          </cell>
          <cell r="J489">
            <v>0</v>
          </cell>
          <cell r="K489">
            <v>-161.3041760000051</v>
          </cell>
          <cell r="L489">
            <v>-59.559657000005245</v>
          </cell>
          <cell r="M489">
            <v>-8</v>
          </cell>
          <cell r="N489">
            <v>-48.630757999955676</v>
          </cell>
          <cell r="O489">
            <v>-2</v>
          </cell>
          <cell r="P489">
            <v>-2.3399130000002515</v>
          </cell>
          <cell r="Q489">
            <v>-4.8566999999820837E-2</v>
          </cell>
          <cell r="R489">
            <v>-866.73129500076175</v>
          </cell>
          <cell r="S489">
            <v>-12.104831999999988</v>
          </cell>
          <cell r="T489">
            <v>-10.495256000023801</v>
          </cell>
          <cell r="U489">
            <v>4.8620000015944242E-2</v>
          </cell>
          <cell r="V489">
            <v>-161.55333599999722</v>
          </cell>
          <cell r="W489">
            <v>-212.68114200001583</v>
          </cell>
          <cell r="X489">
            <v>-204.24579499999527</v>
          </cell>
          <cell r="Y489">
            <v>-27.216341999999713</v>
          </cell>
          <cell r="Z489">
            <v>-17.712159999995492</v>
          </cell>
          <cell r="AA489">
            <v>-87.443291000032332</v>
          </cell>
          <cell r="AB489">
            <v>-57.646474999986822</v>
          </cell>
          <cell r="AC489">
            <v>-31.449645999993663</v>
          </cell>
          <cell r="AD489">
            <v>-44.23163999999997</v>
          </cell>
          <cell r="AE489">
            <v>-3130.6965369996615</v>
          </cell>
          <cell r="AF489">
            <v>-262.50032399999327</v>
          </cell>
          <cell r="AG489">
            <v>-686.98439999998664</v>
          </cell>
          <cell r="AH489">
            <v>-19.547038999968208</v>
          </cell>
          <cell r="AI489">
            <v>-227.34021200001007</v>
          </cell>
          <cell r="AJ489">
            <v>-231.03788600000553</v>
          </cell>
          <cell r="AK489">
            <v>-435.639869000006</v>
          </cell>
          <cell r="AL489">
            <v>-172.41091400000732</v>
          </cell>
          <cell r="AM489">
            <v>-250.71701799996663</v>
          </cell>
          <cell r="AN489">
            <v>-222.28973399993265</v>
          </cell>
          <cell r="AO489">
            <v>-182.93742099999508</v>
          </cell>
          <cell r="AP489">
            <v>-435.34369999996852</v>
          </cell>
          <cell r="AQ489">
            <v>-3.9480199999999854</v>
          </cell>
          <cell r="AR489">
            <v>-2431.8553000004031</v>
          </cell>
          <cell r="AS489">
            <v>-16.731203000000278</v>
          </cell>
          <cell r="AT489">
            <v>-248.33024999999907</v>
          </cell>
          <cell r="AU489">
            <v>-334.06807000000845</v>
          </cell>
          <cell r="AV489">
            <v>-231.20898299996043</v>
          </cell>
          <cell r="AW489">
            <v>-196.45263200002955</v>
          </cell>
          <cell r="AX489">
            <v>-254.79461500002071</v>
          </cell>
          <cell r="AY489">
            <v>-249.3572699999786</v>
          </cell>
          <cell r="AZ489">
            <v>-197.2019319999963</v>
          </cell>
          <cell r="BA489">
            <v>-162.55997699999716</v>
          </cell>
          <cell r="BB489">
            <v>-111.62080000000424</v>
          </cell>
          <cell r="BC489">
            <v>-429.52956800002721</v>
          </cell>
          <cell r="BD489">
            <v>0</v>
          </cell>
          <cell r="BE489">
            <v>-2386.4823169996962</v>
          </cell>
          <cell r="BF489">
            <v>-83.371867000001657</v>
          </cell>
          <cell r="BG489">
            <v>-252.25901199999498</v>
          </cell>
          <cell r="BH489">
            <v>-280.04440999997314</v>
          </cell>
          <cell r="BI489">
            <v>-78.181003000005148</v>
          </cell>
          <cell r="BJ489">
            <v>-164.67529500002274</v>
          </cell>
          <cell r="BK489">
            <v>-316.57561100000748</v>
          </cell>
          <cell r="BL489">
            <v>-250.07397299999138</v>
          </cell>
          <cell r="BM489">
            <v>-188.53144900000188</v>
          </cell>
          <cell r="BN489">
            <v>-183.90038499998627</v>
          </cell>
          <cell r="BO489">
            <v>-60</v>
          </cell>
          <cell r="BP489">
            <v>-344.41099000000395</v>
          </cell>
          <cell r="BQ489">
            <v>-184.45832199999859</v>
          </cell>
          <cell r="BR489">
            <v>-8471.9615660002455</v>
          </cell>
          <cell r="BS489">
            <v>-496.8354189999809</v>
          </cell>
          <cell r="BT489">
            <v>-325.88814999998431</v>
          </cell>
          <cell r="BU489">
            <v>-6107.6037369999976</v>
          </cell>
          <cell r="BV489">
            <v>-77.257419999979902</v>
          </cell>
          <cell r="BW489">
            <v>-325.24668999999994</v>
          </cell>
          <cell r="BX489">
            <v>-283.52950999999302</v>
          </cell>
          <cell r="BY489">
            <v>-266.98528399999486</v>
          </cell>
          <cell r="BZ489">
            <v>-187.9474399999599</v>
          </cell>
          <cell r="CA489">
            <v>48.799309000023641</v>
          </cell>
          <cell r="CB489">
            <v>-52.873019999999087</v>
          </cell>
          <cell r="CC489">
            <v>-315.76570999997784</v>
          </cell>
          <cell r="CD489">
            <v>-80.828494999999748</v>
          </cell>
          <cell r="CE489">
            <v>-1607.3487629999872</v>
          </cell>
          <cell r="CF489">
            <v>-195.22167400000035</v>
          </cell>
          <cell r="CG489">
            <v>-294.87163100001635</v>
          </cell>
          <cell r="CH489">
            <v>-119.67157999996562</v>
          </cell>
          <cell r="CI489">
            <v>-112</v>
          </cell>
          <cell r="CJ489">
            <v>-21.872940000001108</v>
          </cell>
          <cell r="CK489">
            <v>0</v>
          </cell>
          <cell r="CL489">
            <v>-239.93048999999883</v>
          </cell>
          <cell r="CM489">
            <v>-422.92121400000178</v>
          </cell>
          <cell r="CN489">
            <v>-230.98249599998235</v>
          </cell>
          <cell r="CO489">
            <v>-24.873010000002978</v>
          </cell>
          <cell r="CP489">
            <v>60.483984999969834</v>
          </cell>
          <cell r="CQ489">
            <v>-5.4877130000004399</v>
          </cell>
          <cell r="CR489">
            <v>-1041.4373989999294</v>
          </cell>
          <cell r="CS489">
            <v>-11.745735000000423</v>
          </cell>
          <cell r="CT489">
            <v>-104.53534300002502</v>
          </cell>
          <cell r="CU489">
            <v>-178.86204000000726</v>
          </cell>
          <cell r="CV489">
            <v>0</v>
          </cell>
          <cell r="CW489">
            <v>-1</v>
          </cell>
          <cell r="CX489">
            <v>-0.29101000000082422</v>
          </cell>
          <cell r="CY489">
            <v>-387.39256999999634</v>
          </cell>
          <cell r="CZ489">
            <v>-113.1207599999907</v>
          </cell>
          <cell r="DA489">
            <v>-148.63033099999302</v>
          </cell>
          <cell r="DB489">
            <v>-15.241050000004179</v>
          </cell>
          <cell r="DC489">
            <v>-80.618560000002617</v>
          </cell>
          <cell r="DD489">
            <v>0</v>
          </cell>
          <cell r="DE489">
            <v>-2032.1491539999843</v>
          </cell>
          <cell r="DF489">
            <v>-7</v>
          </cell>
          <cell r="DG489">
            <v>-156.60357500001555</v>
          </cell>
          <cell r="DH489">
            <v>-194.5270029999956</v>
          </cell>
          <cell r="DI489">
            <v>0</v>
          </cell>
          <cell r="DJ489">
            <v>0</v>
          </cell>
          <cell r="DK489">
            <v>-94.765229000011459</v>
          </cell>
          <cell r="DL489">
            <v>-366.89847899999586</v>
          </cell>
          <cell r="DM489">
            <v>-293.92749000000185</v>
          </cell>
          <cell r="DN489">
            <v>-353.88868900001398</v>
          </cell>
          <cell r="DO489">
            <v>96.185232999996515</v>
          </cell>
          <cell r="DP489">
            <v>-400.99535900002229</v>
          </cell>
          <cell r="DQ489">
            <v>-259.72856299998239</v>
          </cell>
          <cell r="DR489">
            <v>-2059.7651820003521</v>
          </cell>
          <cell r="DS489">
            <v>-454.53243300004397</v>
          </cell>
          <cell r="DT489">
            <v>-296.58141699997941</v>
          </cell>
          <cell r="DU489">
            <v>-267.71392000000924</v>
          </cell>
          <cell r="DV489">
            <v>0</v>
          </cell>
          <cell r="DW489">
            <v>0.85149600000022474</v>
          </cell>
          <cell r="DX489">
            <v>-279.29382000002079</v>
          </cell>
          <cell r="DY489">
            <v>-131.93758000002708</v>
          </cell>
          <cell r="DZ489">
            <v>-142.47037000002456</v>
          </cell>
          <cell r="EA489">
            <v>-122.86891700001433</v>
          </cell>
          <cell r="EB489">
            <v>-76.655769999997574</v>
          </cell>
          <cell r="EC489">
            <v>-282.56245100000524</v>
          </cell>
          <cell r="ED489">
            <v>-6</v>
          </cell>
          <cell r="EE489">
            <v>0</v>
          </cell>
        </row>
        <row r="490">
          <cell r="C490" t="str">
            <v>Gadsby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60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60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25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25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</row>
        <row r="491">
          <cell r="C491" t="str">
            <v>Gadsby CT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-10.5819019999999</v>
          </cell>
          <cell r="N491">
            <v>20</v>
          </cell>
          <cell r="O491">
            <v>40</v>
          </cell>
          <cell r="P491">
            <v>0</v>
          </cell>
          <cell r="Q491">
            <v>0</v>
          </cell>
          <cell r="R491">
            <v>-766.27123700000811</v>
          </cell>
          <cell r="S491">
            <v>0</v>
          </cell>
          <cell r="T491">
            <v>-0.87301699999989069</v>
          </cell>
          <cell r="U491">
            <v>10</v>
          </cell>
          <cell r="V491">
            <v>0</v>
          </cell>
          <cell r="W491">
            <v>-29.999998999999661</v>
          </cell>
          <cell r="X491">
            <v>-34.427964999998949</v>
          </cell>
          <cell r="Y491">
            <v>-154.54769999999553</v>
          </cell>
          <cell r="Z491">
            <v>-204.1864990000031</v>
          </cell>
          <cell r="AA491">
            <v>-96.09048900000198</v>
          </cell>
          <cell r="AB491">
            <v>-266.14556800000719</v>
          </cell>
          <cell r="AC491">
            <v>0</v>
          </cell>
          <cell r="AD491">
            <v>10</v>
          </cell>
          <cell r="AE491">
            <v>-514.31541999999899</v>
          </cell>
          <cell r="AF491">
            <v>-10</v>
          </cell>
          <cell r="AG491">
            <v>-0.87302300000010291</v>
          </cell>
          <cell r="AH491">
            <v>0</v>
          </cell>
          <cell r="AI491">
            <v>-49.713216500000271</v>
          </cell>
          <cell r="AJ491">
            <v>-88.282627000000502</v>
          </cell>
          <cell r="AK491">
            <v>-70.206614499998977</v>
          </cell>
          <cell r="AL491">
            <v>-131.48286299999745</v>
          </cell>
          <cell r="AM491">
            <v>-58.333644999998796</v>
          </cell>
          <cell r="AN491">
            <v>-11.164186999994854</v>
          </cell>
          <cell r="AO491">
            <v>-91.640181000002485</v>
          </cell>
          <cell r="AP491">
            <v>-2.6190630000000965</v>
          </cell>
          <cell r="AQ491">
            <v>0</v>
          </cell>
          <cell r="AR491">
            <v>-311.2558180000342</v>
          </cell>
          <cell r="AS491">
            <v>0</v>
          </cell>
          <cell r="AT491">
            <v>0</v>
          </cell>
          <cell r="AU491">
            <v>-10</v>
          </cell>
          <cell r="AV491">
            <v>-40.290994000002684</v>
          </cell>
          <cell r="AW491">
            <v>-2.0000010000003385</v>
          </cell>
          <cell r="AX491">
            <v>-1.7729900000013004</v>
          </cell>
          <cell r="AY491">
            <v>-81.755691999998817</v>
          </cell>
          <cell r="AZ491">
            <v>-116.02714800000103</v>
          </cell>
          <cell r="BA491">
            <v>-71.842788500001916</v>
          </cell>
          <cell r="BB491">
            <v>-7.566204499999003</v>
          </cell>
          <cell r="BC491">
            <v>20</v>
          </cell>
          <cell r="BD491">
            <v>0</v>
          </cell>
          <cell r="BE491">
            <v>-371.31366050001816</v>
          </cell>
          <cell r="BF491">
            <v>-0.29112999999961175</v>
          </cell>
          <cell r="BG491">
            <v>5.0531370000007882</v>
          </cell>
          <cell r="BH491">
            <v>-12.618928000001688</v>
          </cell>
          <cell r="BI491">
            <v>-94.03723500000342</v>
          </cell>
          <cell r="BJ491">
            <v>-29.999997999999323</v>
          </cell>
          <cell r="BK491">
            <v>-2.5291419999994105</v>
          </cell>
          <cell r="BL491">
            <v>-83.479789500001061</v>
          </cell>
          <cell r="BM491">
            <v>-166.98558449999837</v>
          </cell>
          <cell r="BN491">
            <v>-12.300363000002108</v>
          </cell>
          <cell r="BO491">
            <v>-10.632789000002958</v>
          </cell>
          <cell r="BP491">
            <v>6.5081614999980957</v>
          </cell>
          <cell r="BQ491">
            <v>30</v>
          </cell>
          <cell r="BR491">
            <v>-266.09873200001311</v>
          </cell>
          <cell r="BS491">
            <v>-0.73893600000155857</v>
          </cell>
          <cell r="BT491">
            <v>-22.312933000001067</v>
          </cell>
          <cell r="BU491">
            <v>-3.5175235000024259</v>
          </cell>
          <cell r="BV491">
            <v>-141.37230899999849</v>
          </cell>
          <cell r="BW491">
            <v>-0.87290200000097684</v>
          </cell>
          <cell r="BX491">
            <v>10</v>
          </cell>
          <cell r="BY491">
            <v>-27.565601499998593</v>
          </cell>
          <cell r="BZ491">
            <v>-57.416280000001279</v>
          </cell>
          <cell r="CA491">
            <v>-35.608939499998087</v>
          </cell>
          <cell r="CB491">
            <v>3.3066925000021001</v>
          </cell>
          <cell r="CC491">
            <v>0</v>
          </cell>
          <cell r="CD491">
            <v>10</v>
          </cell>
          <cell r="CE491">
            <v>38.663534499995876</v>
          </cell>
          <cell r="CF491">
            <v>0</v>
          </cell>
          <cell r="CG491">
            <v>0</v>
          </cell>
          <cell r="CH491">
            <v>0</v>
          </cell>
          <cell r="CI491">
            <v>-4.2550549999978102</v>
          </cell>
          <cell r="CJ491">
            <v>46.702054999999746</v>
          </cell>
          <cell r="CK491">
            <v>-0.87302400000044145</v>
          </cell>
          <cell r="CL491">
            <v>-10.582138999998278</v>
          </cell>
          <cell r="CM491">
            <v>8.5448360000009416</v>
          </cell>
          <cell r="CN491">
            <v>-10.873138499999186</v>
          </cell>
          <cell r="CO491">
            <v>10</v>
          </cell>
          <cell r="CP491">
            <v>10</v>
          </cell>
          <cell r="CQ491">
            <v>-10</v>
          </cell>
          <cell r="CR491">
            <v>-7.8571984999871347</v>
          </cell>
          <cell r="CS491">
            <v>-10</v>
          </cell>
          <cell r="CT491">
            <v>0</v>
          </cell>
          <cell r="CU491">
            <v>30</v>
          </cell>
          <cell r="CV491">
            <v>-10.582042000000001</v>
          </cell>
          <cell r="CW491">
            <v>-12.327798999999686</v>
          </cell>
          <cell r="CX491">
            <v>-0.29100800000014715</v>
          </cell>
          <cell r="CY491">
            <v>-0.58212999999886961</v>
          </cell>
          <cell r="CZ491">
            <v>-2.0370405000030587</v>
          </cell>
          <cell r="DA491">
            <v>-2.0371789999990142</v>
          </cell>
          <cell r="DB491">
            <v>0</v>
          </cell>
          <cell r="DC491">
            <v>0</v>
          </cell>
          <cell r="DD491">
            <v>0</v>
          </cell>
          <cell r="DE491">
            <v>-84.707200499949977</v>
          </cell>
          <cell r="DF491">
            <v>-30</v>
          </cell>
          <cell r="DG491">
            <v>0</v>
          </cell>
          <cell r="DH491">
            <v>-10</v>
          </cell>
          <cell r="DI491">
            <v>-1.45517800000016</v>
          </cell>
          <cell r="DJ491">
            <v>-0.58214700000007724</v>
          </cell>
          <cell r="DK491">
            <v>-0.58213899999918794</v>
          </cell>
          <cell r="DL491">
            <v>-10.873139999997875</v>
          </cell>
          <cell r="DM491">
            <v>-2.1097900000022491</v>
          </cell>
          <cell r="DN491">
            <v>-29.10480649999954</v>
          </cell>
          <cell r="DO491">
            <v>0</v>
          </cell>
          <cell r="DP491">
            <v>0</v>
          </cell>
          <cell r="DQ491">
            <v>0</v>
          </cell>
          <cell r="DR491">
            <v>45.925933000005898</v>
          </cell>
          <cell r="DS491">
            <v>0</v>
          </cell>
          <cell r="DT491">
            <v>0</v>
          </cell>
          <cell r="DU491">
            <v>-10</v>
          </cell>
          <cell r="DV491">
            <v>-0.58200099999976374</v>
          </cell>
          <cell r="DW491">
            <v>38.836105000000316</v>
          </cell>
          <cell r="DX491">
            <v>-0.29112199999963195</v>
          </cell>
          <cell r="DY491">
            <v>-0.29100100000141538</v>
          </cell>
          <cell r="DZ491">
            <v>9.4178539999993518</v>
          </cell>
          <cell r="EA491">
            <v>-1.1639020000002347</v>
          </cell>
          <cell r="EB491">
            <v>0</v>
          </cell>
          <cell r="EC491">
            <v>10</v>
          </cell>
          <cell r="ED491">
            <v>0</v>
          </cell>
          <cell r="EE491">
            <v>0</v>
          </cell>
        </row>
        <row r="492">
          <cell r="A492">
            <v>0</v>
          </cell>
          <cell r="C492" t="str">
            <v>Hermiston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-188.29547000001185</v>
          </cell>
          <cell r="S492">
            <v>-30</v>
          </cell>
          <cell r="T492">
            <v>0</v>
          </cell>
          <cell r="U492">
            <v>-50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-10</v>
          </cell>
          <cell r="AB492">
            <v>0</v>
          </cell>
          <cell r="AC492">
            <v>0</v>
          </cell>
          <cell r="AD492">
            <v>-98.295469999982743</v>
          </cell>
          <cell r="AE492">
            <v>-449.94853000040166</v>
          </cell>
          <cell r="AF492">
            <v>-108.62041999999201</v>
          </cell>
          <cell r="AG492">
            <v>-66.175580000010086</v>
          </cell>
          <cell r="AH492">
            <v>-20</v>
          </cell>
          <cell r="AI492">
            <v>-26.06349999998929</v>
          </cell>
          <cell r="AJ492">
            <v>-10</v>
          </cell>
          <cell r="AK492">
            <v>-30</v>
          </cell>
          <cell r="AL492">
            <v>-40</v>
          </cell>
          <cell r="AM492">
            <v>-30</v>
          </cell>
          <cell r="AN492">
            <v>-34.454360000003362</v>
          </cell>
          <cell r="AO492">
            <v>-64.63466999999946</v>
          </cell>
          <cell r="AP492">
            <v>0</v>
          </cell>
          <cell r="AQ492">
            <v>-20</v>
          </cell>
          <cell r="AR492">
            <v>-636.8757499998901</v>
          </cell>
          <cell r="AS492">
            <v>-38.735730000000331</v>
          </cell>
          <cell r="AT492">
            <v>-165.97243000002345</v>
          </cell>
          <cell r="AU492">
            <v>-85.190239999996265</v>
          </cell>
          <cell r="AV492">
            <v>-23.435850000008941</v>
          </cell>
          <cell r="AW492">
            <v>-3.7524999999986903</v>
          </cell>
          <cell r="AX492">
            <v>-10</v>
          </cell>
          <cell r="AY492">
            <v>-78.469119999994291</v>
          </cell>
          <cell r="AZ492">
            <v>-70</v>
          </cell>
          <cell r="BA492">
            <v>-22.5998799999943</v>
          </cell>
          <cell r="BB492">
            <v>-59.178959999990184</v>
          </cell>
          <cell r="BC492">
            <v>-79.54104000001098</v>
          </cell>
          <cell r="BD492">
            <v>0</v>
          </cell>
          <cell r="BE492">
            <v>-350.89462000015192</v>
          </cell>
          <cell r="BF492">
            <v>-38.843169999978272</v>
          </cell>
          <cell r="BG492">
            <v>-30</v>
          </cell>
          <cell r="BH492">
            <v>0</v>
          </cell>
          <cell r="BI492">
            <v>-21.335169999976642</v>
          </cell>
          <cell r="BJ492">
            <v>0</v>
          </cell>
          <cell r="BK492">
            <v>-10</v>
          </cell>
          <cell r="BL492">
            <v>-54.438890000019455</v>
          </cell>
          <cell r="BM492">
            <v>-20</v>
          </cell>
          <cell r="BN492">
            <v>-22.303590000024997</v>
          </cell>
          <cell r="BO492">
            <v>-27.698329999984708</v>
          </cell>
          <cell r="BP492">
            <v>-141.48872000002302</v>
          </cell>
          <cell r="BQ492">
            <v>15.213250000000698</v>
          </cell>
          <cell r="BR492">
            <v>-317.86625000019558</v>
          </cell>
          <cell r="BS492">
            <v>-30</v>
          </cell>
          <cell r="BT492">
            <v>-10</v>
          </cell>
          <cell r="BU492">
            <v>-54.692540000018198</v>
          </cell>
          <cell r="BV492">
            <v>-30</v>
          </cell>
          <cell r="BW492">
            <v>0</v>
          </cell>
          <cell r="BX492">
            <v>-1.2963199999940116</v>
          </cell>
          <cell r="BY492">
            <v>-44.811310000019148</v>
          </cell>
          <cell r="BZ492">
            <v>-30</v>
          </cell>
          <cell r="CA492">
            <v>-0.89035000000149012</v>
          </cell>
          <cell r="CB492">
            <v>-73.305220000009285</v>
          </cell>
          <cell r="CC492">
            <v>-42.870509999993374</v>
          </cell>
          <cell r="CD492">
            <v>0</v>
          </cell>
          <cell r="CE492">
            <v>193.38030000007711</v>
          </cell>
          <cell r="CF492">
            <v>-40</v>
          </cell>
          <cell r="CG492">
            <v>-29.966159999996307</v>
          </cell>
          <cell r="CH492">
            <v>-17.31760999999824</v>
          </cell>
          <cell r="CI492">
            <v>-29.999979999993229</v>
          </cell>
          <cell r="CJ492">
            <v>0</v>
          </cell>
          <cell r="CK492">
            <v>0</v>
          </cell>
          <cell r="CL492">
            <v>-39.957179999997607</v>
          </cell>
          <cell r="CM492">
            <v>-108.90197999999509</v>
          </cell>
          <cell r="CN492">
            <v>-50</v>
          </cell>
          <cell r="CO492">
            <v>414.11295999999857</v>
          </cell>
          <cell r="CP492">
            <v>116.62920000001031</v>
          </cell>
          <cell r="CQ492">
            <v>-21.218950000009499</v>
          </cell>
          <cell r="CR492">
            <v>-221.2515499999281</v>
          </cell>
          <cell r="CS492">
            <v>-19.477939999997034</v>
          </cell>
          <cell r="CT492">
            <v>-50</v>
          </cell>
          <cell r="CU492">
            <v>-35.090400000000955</v>
          </cell>
          <cell r="CV492">
            <v>365.36577999999281</v>
          </cell>
          <cell r="CW492">
            <v>0</v>
          </cell>
          <cell r="CX492">
            <v>0</v>
          </cell>
          <cell r="CY492">
            <v>-157.73814000000129</v>
          </cell>
          <cell r="CZ492">
            <v>-96.881649999995716</v>
          </cell>
          <cell r="DA492">
            <v>-70</v>
          </cell>
          <cell r="DB492">
            <v>-78.125480000016978</v>
          </cell>
          <cell r="DC492">
            <v>-20</v>
          </cell>
          <cell r="DD492">
            <v>-59.303720000025351</v>
          </cell>
          <cell r="DE492">
            <v>-426.72819000016898</v>
          </cell>
          <cell r="DF492">
            <v>-24.46492000001308</v>
          </cell>
          <cell r="DG492">
            <v>-10.87776999999187</v>
          </cell>
          <cell r="DH492">
            <v>0</v>
          </cell>
          <cell r="DI492">
            <v>-10</v>
          </cell>
          <cell r="DJ492">
            <v>0</v>
          </cell>
          <cell r="DK492">
            <v>-10.036560000007739</v>
          </cell>
          <cell r="DL492">
            <v>-127.76818000001367</v>
          </cell>
          <cell r="DM492">
            <v>-104.30501000001095</v>
          </cell>
          <cell r="DN492">
            <v>-68.744249999988824</v>
          </cell>
          <cell r="DO492">
            <v>-66.3978000000061</v>
          </cell>
          <cell r="DP492">
            <v>-4.1336999999912223</v>
          </cell>
          <cell r="DQ492">
            <v>0</v>
          </cell>
          <cell r="DR492">
            <v>-433.62593999993987</v>
          </cell>
          <cell r="DS492">
            <v>-40.525300000008428</v>
          </cell>
          <cell r="DT492">
            <v>-57.338749999995343</v>
          </cell>
          <cell r="DU492">
            <v>-70</v>
          </cell>
          <cell r="DV492">
            <v>-57.920809999981429</v>
          </cell>
          <cell r="DW492">
            <v>0</v>
          </cell>
          <cell r="DX492">
            <v>0</v>
          </cell>
          <cell r="DY492">
            <v>-16.977379999996629</v>
          </cell>
          <cell r="DZ492">
            <v>0</v>
          </cell>
          <cell r="EA492">
            <v>-20</v>
          </cell>
          <cell r="EB492">
            <v>-20.854099999996834</v>
          </cell>
          <cell r="EC492">
            <v>-28.39269000000786</v>
          </cell>
          <cell r="ED492">
            <v>-121.61691000001156</v>
          </cell>
          <cell r="EE492">
            <v>0</v>
          </cell>
        </row>
        <row r="493">
          <cell r="C493" t="str">
            <v>Lake Side 1</v>
          </cell>
          <cell r="F493">
            <v>-118.58820000000196</v>
          </cell>
          <cell r="G493">
            <v>0</v>
          </cell>
          <cell r="H493">
            <v>0</v>
          </cell>
          <cell r="I493">
            <v>0</v>
          </cell>
          <cell r="J493">
            <v>-122.84313999995356</v>
          </cell>
          <cell r="K493">
            <v>-110</v>
          </cell>
          <cell r="L493">
            <v>-23.315520000003744</v>
          </cell>
          <cell r="M493">
            <v>0</v>
          </cell>
          <cell r="N493">
            <v>-3.2624499999801628</v>
          </cell>
          <cell r="O493">
            <v>0</v>
          </cell>
          <cell r="P493">
            <v>0</v>
          </cell>
          <cell r="Q493">
            <v>-157.15723000001162</v>
          </cell>
          <cell r="R493">
            <v>-798.0836600009352</v>
          </cell>
          <cell r="S493">
            <v>-222.33563000004506</v>
          </cell>
          <cell r="T493">
            <v>-30</v>
          </cell>
          <cell r="U493">
            <v>-2.8900000000139698</v>
          </cell>
          <cell r="V493">
            <v>0</v>
          </cell>
          <cell r="W493">
            <v>-113.86452999996254</v>
          </cell>
          <cell r="X493">
            <v>0</v>
          </cell>
          <cell r="Y493">
            <v>-19.143710000033025</v>
          </cell>
          <cell r="Z493">
            <v>0</v>
          </cell>
          <cell r="AA493">
            <v>-40</v>
          </cell>
          <cell r="AB493">
            <v>0</v>
          </cell>
          <cell r="AC493">
            <v>0</v>
          </cell>
          <cell r="AD493">
            <v>-369.84978999994928</v>
          </cell>
          <cell r="AE493">
            <v>-5555.3892399999313</v>
          </cell>
          <cell r="AF493">
            <v>-1629.1528800000087</v>
          </cell>
          <cell r="AG493">
            <v>-562.66869999998016</v>
          </cell>
          <cell r="AH493">
            <v>-520.25706000000355</v>
          </cell>
          <cell r="AI493">
            <v>-227.69672999996692</v>
          </cell>
          <cell r="AJ493">
            <v>-437.63492000004044</v>
          </cell>
          <cell r="AK493">
            <v>-438.8162800000282</v>
          </cell>
          <cell r="AL493">
            <v>-200.00024999998277</v>
          </cell>
          <cell r="AM493">
            <v>-180.46023999998579</v>
          </cell>
          <cell r="AN493">
            <v>-392.9917799999821</v>
          </cell>
          <cell r="AO493">
            <v>-192.293479999993</v>
          </cell>
          <cell r="AP493">
            <v>-227.31851000001188</v>
          </cell>
          <cell r="AQ493">
            <v>-546.09841000003507</v>
          </cell>
          <cell r="AR493">
            <v>-2965.0405600001104</v>
          </cell>
          <cell r="AS493">
            <v>-534.39975000001141</v>
          </cell>
          <cell r="AT493">
            <v>-451.89887999999337</v>
          </cell>
          <cell r="AU493">
            <v>-364.11329999999725</v>
          </cell>
          <cell r="AV493">
            <v>-80</v>
          </cell>
          <cell r="AW493">
            <v>-254.14575999998488</v>
          </cell>
          <cell r="AX493">
            <v>-364.47161999996752</v>
          </cell>
          <cell r="AY493">
            <v>-307.72246999997878</v>
          </cell>
          <cell r="AZ493">
            <v>-270.27323000004981</v>
          </cell>
          <cell r="BA493">
            <v>-207.14251000003424</v>
          </cell>
          <cell r="BB493">
            <v>-120</v>
          </cell>
          <cell r="BC493">
            <v>-10.291019999996934</v>
          </cell>
          <cell r="BD493">
            <v>-0.58201999999801046</v>
          </cell>
          <cell r="BE493">
            <v>-3982.414979999885</v>
          </cell>
          <cell r="BF493">
            <v>-666.75946000003023</v>
          </cell>
          <cell r="BG493">
            <v>-527.42399000003934</v>
          </cell>
          <cell r="BH493">
            <v>-122.11280000000261</v>
          </cell>
          <cell r="BI493">
            <v>-123.36132999998517</v>
          </cell>
          <cell r="BJ493">
            <v>-181.1818599999533</v>
          </cell>
          <cell r="BK493">
            <v>-307.26930000004359</v>
          </cell>
          <cell r="BL493">
            <v>-391.34502999996766</v>
          </cell>
          <cell r="BM493">
            <v>-367.98460999998497</v>
          </cell>
          <cell r="BN493">
            <v>-217.48185999999987</v>
          </cell>
          <cell r="BO493">
            <v>-101.57355000000098</v>
          </cell>
          <cell r="BP493">
            <v>-571.35649999999441</v>
          </cell>
          <cell r="BQ493">
            <v>-404.56468999997014</v>
          </cell>
          <cell r="BR493">
            <v>-3827.6288299993612</v>
          </cell>
          <cell r="BS493">
            <v>-314.67105000000447</v>
          </cell>
          <cell r="BT493">
            <v>-411.17920000001322</v>
          </cell>
          <cell r="BU493">
            <v>-175.86100999999326</v>
          </cell>
          <cell r="BV493">
            <v>-168.71159999998054</v>
          </cell>
          <cell r="BW493">
            <v>-507.12260999996215</v>
          </cell>
          <cell r="BX493">
            <v>-278.33497000002535</v>
          </cell>
          <cell r="BY493">
            <v>-348.55687000002945</v>
          </cell>
          <cell r="BZ493">
            <v>-254.80327000003308</v>
          </cell>
          <cell r="CA493">
            <v>-382.8475600000238</v>
          </cell>
          <cell r="CB493">
            <v>-196.1168099999777</v>
          </cell>
          <cell r="CC493">
            <v>-402.46776000002865</v>
          </cell>
          <cell r="CD493">
            <v>-386.95612000004621</v>
          </cell>
          <cell r="CE493">
            <v>-2405.9419800001197</v>
          </cell>
          <cell r="CF493">
            <v>-43.492139999987558</v>
          </cell>
          <cell r="CG493">
            <v>-401.59745999996085</v>
          </cell>
          <cell r="CH493">
            <v>-180.53482000000076</v>
          </cell>
          <cell r="CI493">
            <v>-150</v>
          </cell>
          <cell r="CJ493">
            <v>-10</v>
          </cell>
          <cell r="CK493">
            <v>-25.519599999999627</v>
          </cell>
          <cell r="CL493">
            <v>-512.96094000001904</v>
          </cell>
          <cell r="CM493">
            <v>-561.48752000002423</v>
          </cell>
          <cell r="CN493">
            <v>-277.43355000001611</v>
          </cell>
          <cell r="CO493">
            <v>665.33272999999463</v>
          </cell>
          <cell r="CP493">
            <v>-661.92105000000447</v>
          </cell>
          <cell r="CQ493">
            <v>-246.32763000001432</v>
          </cell>
          <cell r="CR493">
            <v>-3433.5316999992356</v>
          </cell>
          <cell r="CS493">
            <v>-390.96587999997428</v>
          </cell>
          <cell r="CT493">
            <v>-332.80462000000989</v>
          </cell>
          <cell r="CU493">
            <v>-276.78161999999429</v>
          </cell>
          <cell r="CV493">
            <v>-11.140780000016093</v>
          </cell>
          <cell r="CW493">
            <v>-67.387310000020079</v>
          </cell>
          <cell r="CX493">
            <v>-54.947439999989001</v>
          </cell>
          <cell r="CY493">
            <v>-427.33399000001373</v>
          </cell>
          <cell r="CZ493">
            <v>-242.75555000000168</v>
          </cell>
          <cell r="DA493">
            <v>-515.86969000002136</v>
          </cell>
          <cell r="DB493">
            <v>-140.34742999999435</v>
          </cell>
          <cell r="DC493">
            <v>-511.64231999998447</v>
          </cell>
          <cell r="DD493">
            <v>-461.55507000000216</v>
          </cell>
          <cell r="DE493">
            <v>-3301.4573000003584</v>
          </cell>
          <cell r="DF493">
            <v>-326.20910999999614</v>
          </cell>
          <cell r="DG493">
            <v>-0.64934999999240972</v>
          </cell>
          <cell r="DH493">
            <v>-246.29445999997552</v>
          </cell>
          <cell r="DI493">
            <v>-170.8731399999815</v>
          </cell>
          <cell r="DJ493">
            <v>-118.72958999997354</v>
          </cell>
          <cell r="DK493">
            <v>-105.64292000001296</v>
          </cell>
          <cell r="DL493">
            <v>-456.18848999997135</v>
          </cell>
          <cell r="DM493">
            <v>-507.17102000000887</v>
          </cell>
          <cell r="DN493">
            <v>-409.38951000000816</v>
          </cell>
          <cell r="DO493">
            <v>-168.81465999998909</v>
          </cell>
          <cell r="DP493">
            <v>-205.57106999994721</v>
          </cell>
          <cell r="DQ493">
            <v>-585.9239800000214</v>
          </cell>
          <cell r="DR493">
            <v>-3231.6481000003405</v>
          </cell>
          <cell r="DS493">
            <v>-482.78395000001183</v>
          </cell>
          <cell r="DT493">
            <v>-316.2018800000078</v>
          </cell>
          <cell r="DU493">
            <v>-249.78080000000773</v>
          </cell>
          <cell r="DV493">
            <v>-141.7464199999813</v>
          </cell>
          <cell r="DW493">
            <v>164.87501000001794</v>
          </cell>
          <cell r="DX493">
            <v>-320.18515999999363</v>
          </cell>
          <cell r="DY493">
            <v>-275.72729000000982</v>
          </cell>
          <cell r="DZ493">
            <v>-256.39309000002686</v>
          </cell>
          <cell r="EA493">
            <v>-75.076599999971222</v>
          </cell>
          <cell r="EB493">
            <v>-179.15059999999357</v>
          </cell>
          <cell r="EC493">
            <v>-676.30663000000641</v>
          </cell>
          <cell r="ED493">
            <v>-423.17068999999901</v>
          </cell>
          <cell r="EE493">
            <v>0</v>
          </cell>
        </row>
        <row r="494">
          <cell r="C494" t="str">
            <v>Lake Side 2</v>
          </cell>
          <cell r="F494">
            <v>-8.7301800000132062</v>
          </cell>
          <cell r="G494">
            <v>-12.803820000000997</v>
          </cell>
          <cell r="H494">
            <v>-29.09006000001682</v>
          </cell>
          <cell r="I494">
            <v>0</v>
          </cell>
          <cell r="J494">
            <v>-179.75066999997944</v>
          </cell>
          <cell r="K494">
            <v>-363.44504999998026</v>
          </cell>
          <cell r="L494">
            <v>-245.26899999997113</v>
          </cell>
          <cell r="M494">
            <v>-15.449229000019841</v>
          </cell>
          <cell r="N494">
            <v>-95.968676000018604</v>
          </cell>
          <cell r="O494">
            <v>-20</v>
          </cell>
          <cell r="P494">
            <v>0</v>
          </cell>
          <cell r="Q494">
            <v>-1039.2725499999942</v>
          </cell>
          <cell r="R494">
            <v>-8596.7007619999349</v>
          </cell>
          <cell r="S494">
            <v>-210.45867000002181</v>
          </cell>
          <cell r="T494">
            <v>-5920.0593000000226</v>
          </cell>
          <cell r="U494">
            <v>-773.83157999999821</v>
          </cell>
          <cell r="V494">
            <v>-140.77027400000952</v>
          </cell>
          <cell r="W494">
            <v>-160</v>
          </cell>
          <cell r="X494">
            <v>-71.843900000007125</v>
          </cell>
          <cell r="Y494">
            <v>-354.5233780000126</v>
          </cell>
          <cell r="Z494">
            <v>-174.57982400001492</v>
          </cell>
          <cell r="AA494">
            <v>-248.58065799996257</v>
          </cell>
          <cell r="AB494">
            <v>-149.98112799995579</v>
          </cell>
          <cell r="AC494">
            <v>-110</v>
          </cell>
          <cell r="AD494">
            <v>-282.07205000001704</v>
          </cell>
          <cell r="AE494">
            <v>-2882.1884459997527</v>
          </cell>
          <cell r="AF494">
            <v>2135.433950000006</v>
          </cell>
          <cell r="AG494">
            <v>-384.35970000000088</v>
          </cell>
          <cell r="AH494">
            <v>-536.33164000004763</v>
          </cell>
          <cell r="AI494">
            <v>-323.50043899996672</v>
          </cell>
          <cell r="AJ494">
            <v>-417.19496299995808</v>
          </cell>
          <cell r="AK494">
            <v>-546.04318400006741</v>
          </cell>
          <cell r="AL494">
            <v>-357.27536099991994</v>
          </cell>
          <cell r="AM494">
            <v>-358.67085599998245</v>
          </cell>
          <cell r="AN494">
            <v>-257.7090320000425</v>
          </cell>
          <cell r="AO494">
            <v>-239.18203099997481</v>
          </cell>
          <cell r="AP494">
            <v>-1353.2427599999937</v>
          </cell>
          <cell r="AQ494">
            <v>-244.11243000000832</v>
          </cell>
          <cell r="AR494">
            <v>-3029.5198829998262</v>
          </cell>
          <cell r="AS494">
            <v>-271.70823000001837</v>
          </cell>
          <cell r="AT494">
            <v>-154.54081000000588</v>
          </cell>
          <cell r="AU494">
            <v>-196.87888000000385</v>
          </cell>
          <cell r="AV494">
            <v>-248.61813000001712</v>
          </cell>
          <cell r="AW494">
            <v>-427.99978300003568</v>
          </cell>
          <cell r="AX494">
            <v>-306.85417700005928</v>
          </cell>
          <cell r="AY494">
            <v>-350.13785999995889</v>
          </cell>
          <cell r="AZ494">
            <v>-272.20232300006319</v>
          </cell>
          <cell r="BA494">
            <v>-152.32781400001841</v>
          </cell>
          <cell r="BB494">
            <v>-243.39447600004496</v>
          </cell>
          <cell r="BC494">
            <v>-260.15961000000243</v>
          </cell>
          <cell r="BD494">
            <v>-144.69779000000563</v>
          </cell>
          <cell r="BE494">
            <v>-3242.621396000497</v>
          </cell>
          <cell r="BF494">
            <v>-246.58055000001332</v>
          </cell>
          <cell r="BG494">
            <v>-395.70200999997905</v>
          </cell>
          <cell r="BH494">
            <v>-301.43828000000212</v>
          </cell>
          <cell r="BI494">
            <v>-252.02578299999004</v>
          </cell>
          <cell r="BJ494">
            <v>-316.24859400000423</v>
          </cell>
          <cell r="BK494">
            <v>-269.32878000003984</v>
          </cell>
          <cell r="BL494">
            <v>-299.29231599997729</v>
          </cell>
          <cell r="BM494">
            <v>-244.47578999999678</v>
          </cell>
          <cell r="BN494">
            <v>-167.08203599997796</v>
          </cell>
          <cell r="BO494">
            <v>-172.910356999957</v>
          </cell>
          <cell r="BP494">
            <v>-333.27824000001419</v>
          </cell>
          <cell r="BQ494">
            <v>-244.25866000002134</v>
          </cell>
          <cell r="BR494">
            <v>2126.6773459999822</v>
          </cell>
          <cell r="BS494">
            <v>-260.05566000001272</v>
          </cell>
          <cell r="BT494">
            <v>-354.50682200002484</v>
          </cell>
          <cell r="BU494">
            <v>5005.9549300000072</v>
          </cell>
          <cell r="BV494">
            <v>-204.98437899997225</v>
          </cell>
          <cell r="BW494">
            <v>-396.14000000001397</v>
          </cell>
          <cell r="BX494">
            <v>-403.95956000001752</v>
          </cell>
          <cell r="BY494">
            <v>-234.37098800000967</v>
          </cell>
          <cell r="BZ494">
            <v>-196.13824099994963</v>
          </cell>
          <cell r="CA494">
            <v>-506.61895400000503</v>
          </cell>
          <cell r="CB494">
            <v>-244.39514999999665</v>
          </cell>
          <cell r="CC494">
            <v>-229.75488999998197</v>
          </cell>
          <cell r="CD494">
            <v>151.64706000001752</v>
          </cell>
          <cell r="CE494">
            <v>-2989.8119490002282</v>
          </cell>
          <cell r="CF494">
            <v>-938.59434000001056</v>
          </cell>
          <cell r="CG494">
            <v>-305.1205900000059</v>
          </cell>
          <cell r="CH494">
            <v>-192.08116000000155</v>
          </cell>
          <cell r="CI494">
            <v>-270</v>
          </cell>
          <cell r="CJ494">
            <v>-22.166729999997187</v>
          </cell>
          <cell r="CK494">
            <v>-45.131870000011986</v>
          </cell>
          <cell r="CL494">
            <v>-388.19795000000158</v>
          </cell>
          <cell r="CM494">
            <v>-260.69477000000188</v>
          </cell>
          <cell r="CN494">
            <v>-514.44680900001549</v>
          </cell>
          <cell r="CO494">
            <v>406.93073000002187</v>
          </cell>
          <cell r="CP494">
            <v>90.333180000016</v>
          </cell>
          <cell r="CQ494">
            <v>-550.6416400000453</v>
          </cell>
          <cell r="CR494">
            <v>-10095.546414999757</v>
          </cell>
          <cell r="CS494">
            <v>-182.98772999999346</v>
          </cell>
          <cell r="CT494">
            <v>-583.96396000002278</v>
          </cell>
          <cell r="CU494">
            <v>-129.560839999991</v>
          </cell>
          <cell r="CV494">
            <v>-3652.9366699999955</v>
          </cell>
          <cell r="CW494">
            <v>-91.36355999999796</v>
          </cell>
          <cell r="CX494">
            <v>-71.235400000005029</v>
          </cell>
          <cell r="CY494">
            <v>-209.71074999999837</v>
          </cell>
          <cell r="CZ494">
            <v>-4142.9543300000078</v>
          </cell>
          <cell r="DA494">
            <v>-252.52073500002734</v>
          </cell>
          <cell r="DB494">
            <v>-260.63379000005079</v>
          </cell>
          <cell r="DC494">
            <v>-238.49760000000242</v>
          </cell>
          <cell r="DD494">
            <v>-279.18105000001378</v>
          </cell>
          <cell r="DE494">
            <v>-6738.6733219996095</v>
          </cell>
          <cell r="DF494">
            <v>-231.41555000003427</v>
          </cell>
          <cell r="DG494">
            <v>-290.90951999998651</v>
          </cell>
          <cell r="DH494">
            <v>-208.16036000000895</v>
          </cell>
          <cell r="DI494">
            <v>-189.05267999999342</v>
          </cell>
          <cell r="DJ494">
            <v>-74.409429999999702</v>
          </cell>
          <cell r="DK494">
            <v>-85.227559999999357</v>
          </cell>
          <cell r="DL494">
            <v>-365.70577000000048</v>
          </cell>
          <cell r="DM494">
            <v>-704.36788000000524</v>
          </cell>
          <cell r="DN494">
            <v>-225.24003200000152</v>
          </cell>
          <cell r="DO494">
            <v>-3848.0113300000085</v>
          </cell>
          <cell r="DP494">
            <v>-253.42175999999745</v>
          </cell>
          <cell r="DQ494">
            <v>-262.75145000001066</v>
          </cell>
          <cell r="DR494">
            <v>-13602.117464000825</v>
          </cell>
          <cell r="DS494">
            <v>-191.6786200000206</v>
          </cell>
          <cell r="DT494">
            <v>-272.61753999997745</v>
          </cell>
          <cell r="DU494">
            <v>-149.11247999995248</v>
          </cell>
          <cell r="DV494">
            <v>-146.9939000000013</v>
          </cell>
          <cell r="DW494">
            <v>-10915.025880000001</v>
          </cell>
          <cell r="DX494">
            <v>-178.71400999999605</v>
          </cell>
          <cell r="DY494">
            <v>-198.72930000000633</v>
          </cell>
          <cell r="DZ494">
            <v>-694.10628000000725</v>
          </cell>
          <cell r="EA494">
            <v>-230.76925399998436</v>
          </cell>
          <cell r="EB494">
            <v>-206.17699000000721</v>
          </cell>
          <cell r="EC494">
            <v>-239.11570000002393</v>
          </cell>
          <cell r="ED494">
            <v>-179.0775099999737</v>
          </cell>
          <cell r="EE494">
            <v>0</v>
          </cell>
        </row>
        <row r="495">
          <cell r="A495">
            <v>0</v>
          </cell>
          <cell r="C495" t="str">
            <v>Naughton - Gas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</row>
        <row r="496">
          <cell r="A496">
            <v>0</v>
          </cell>
          <cell r="C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</row>
        <row r="497">
          <cell r="A497" t="str">
            <v>Total Gas Generation</v>
          </cell>
          <cell r="F497">
            <v>-375.449329999974</v>
          </cell>
          <cell r="G497">
            <v>-32.30993000001763</v>
          </cell>
          <cell r="H497">
            <v>-29.09006000001682</v>
          </c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-328.14417700003833</v>
          </cell>
          <cell r="M497">
            <v>-34.031130999792367</v>
          </cell>
          <cell r="N497">
            <v>-127.86188400024548</v>
          </cell>
          <cell r="O497">
            <v>18</v>
          </cell>
          <cell r="P497">
            <v>-12.048963000066578</v>
          </cell>
          <cell r="Q497">
            <v>-1196.4783469999675</v>
          </cell>
          <cell r="R497">
            <v>-13758.965324001387</v>
          </cell>
          <cell r="S497">
            <v>-1228.8467720001936</v>
          </cell>
          <cell r="T497">
            <v>-5929.4999330001883</v>
          </cell>
          <cell r="U497">
            <v>-1344.3670999999158</v>
          </cell>
          <cell r="V497">
            <v>-410.44857000000775</v>
          </cell>
          <cell r="W497">
            <v>-516.54567100002896</v>
          </cell>
          <cell r="X497">
            <v>-310.51766000001226</v>
          </cell>
          <cell r="Y497">
            <v>-555.43112999992445</v>
          </cell>
          <cell r="Z497">
            <v>-427.67518300004303</v>
          </cell>
          <cell r="AA497">
            <v>-639.14742799988016</v>
          </cell>
          <cell r="AB497">
            <v>-514.94655099976808</v>
          </cell>
          <cell r="AC497">
            <v>-141.44964600005187</v>
          </cell>
          <cell r="AD497">
            <v>-1740.0896799999755</v>
          </cell>
          <cell r="AE497">
            <v>-14496.252822998911</v>
          </cell>
          <cell r="AF497">
            <v>35.050285999896005</v>
          </cell>
          <cell r="AG497">
            <v>-1857.6474329999182</v>
          </cell>
          <cell r="AH497">
            <v>-1517.8349389999639</v>
          </cell>
          <cell r="AI497">
            <v>-1000.2864974997938</v>
          </cell>
          <cell r="AJ497">
            <v>-1254.1503960000118</v>
          </cell>
          <cell r="AK497">
            <v>-1590.7059475001879</v>
          </cell>
          <cell r="AL497">
            <v>-1135.6742579997517</v>
          </cell>
          <cell r="AM497">
            <v>-1106.0301489999983</v>
          </cell>
          <cell r="AN497">
            <v>-1045.4813729999587</v>
          </cell>
          <cell r="AO497">
            <v>-1084.9781730000395</v>
          </cell>
          <cell r="AP497">
            <v>-2098.5240329997614</v>
          </cell>
          <cell r="AQ497">
            <v>-839.98991000000387</v>
          </cell>
          <cell r="AR497">
            <v>-10710.890751000494</v>
          </cell>
          <cell r="AS497">
            <v>-972.19481300015468</v>
          </cell>
          <cell r="AT497">
            <v>-1063.6979200000642</v>
          </cell>
          <cell r="AU497">
            <v>-999.95951000007335</v>
          </cell>
          <cell r="AV497">
            <v>-845.88497699983418</v>
          </cell>
          <cell r="AW497">
            <v>-915.39230599999428</v>
          </cell>
          <cell r="AX497">
            <v>-1018.1590619999915</v>
          </cell>
          <cell r="AY497">
            <v>-1277.9926819996908</v>
          </cell>
          <cell r="AZ497">
            <v>-1160.0427030005958</v>
          </cell>
          <cell r="BA497">
            <v>-720.14478949992917</v>
          </cell>
          <cell r="BB497">
            <v>-793.67774050019216</v>
          </cell>
          <cell r="BC497">
            <v>-769.2302080001682</v>
          </cell>
          <cell r="BD497">
            <v>-174.51404000003822</v>
          </cell>
          <cell r="BE497">
            <v>-11574.755183501169</v>
          </cell>
          <cell r="BF497">
            <v>-1091.8479969999753</v>
          </cell>
          <cell r="BG497">
            <v>-1333.4361550001195</v>
          </cell>
          <cell r="BH497">
            <v>-934.73498800001107</v>
          </cell>
          <cell r="BI497">
            <v>-656.71896100020967</v>
          </cell>
          <cell r="BJ497">
            <v>-672.10574699984863</v>
          </cell>
          <cell r="BK497">
            <v>-965.70283300033771</v>
          </cell>
          <cell r="BL497">
            <v>-1305.4637084999122</v>
          </cell>
          <cell r="BM497">
            <v>-1254.826683500316</v>
          </cell>
          <cell r="BN497">
            <v>-663.06823399988934</v>
          </cell>
          <cell r="BO497">
            <v>-495.33719599992037</v>
          </cell>
          <cell r="BP497">
            <v>-1384.0262884999393</v>
          </cell>
          <cell r="BQ497">
            <v>-817.48639199999161</v>
          </cell>
          <cell r="BR497">
            <v>-15697.211812000722</v>
          </cell>
          <cell r="BS497">
            <v>-1141.8600750002079</v>
          </cell>
          <cell r="BT497">
            <v>-1340.9481150000356</v>
          </cell>
          <cell r="BU497">
            <v>-1559.0728605000768</v>
          </cell>
          <cell r="BV497">
            <v>-747.71606799983419</v>
          </cell>
          <cell r="BW497">
            <v>-1229.3822019998915</v>
          </cell>
          <cell r="BX497">
            <v>-980.08026000007521</v>
          </cell>
          <cell r="BY497">
            <v>-1141.2628635000437</v>
          </cell>
          <cell r="BZ497">
            <v>-1045.9082110000309</v>
          </cell>
          <cell r="CA497">
            <v>-1108.1798744997941</v>
          </cell>
          <cell r="CB497">
            <v>-4060.4216475000139</v>
          </cell>
          <cell r="CC497">
            <v>-1016.8241399999242</v>
          </cell>
          <cell r="CD497">
            <v>-325.55549500009511</v>
          </cell>
          <cell r="CE497">
            <v>-22121.164497500286</v>
          </cell>
          <cell r="CF497">
            <v>-1210.2562039997429</v>
          </cell>
          <cell r="CG497">
            <v>-1079.5690409999806</v>
          </cell>
          <cell r="CH497">
            <v>-558.95839999988675</v>
          </cell>
          <cell r="CI497">
            <v>-766.25503500015475</v>
          </cell>
          <cell r="CJ497">
            <v>-7.3376150000258349</v>
          </cell>
          <cell r="CK497">
            <v>-81.233483999967575</v>
          </cell>
          <cell r="CL497">
            <v>-1532.846639000345</v>
          </cell>
          <cell r="CM497">
            <v>-1438.059968000045</v>
          </cell>
          <cell r="CN497">
            <v>-1112.8970834998181</v>
          </cell>
          <cell r="CO497">
            <v>-11067.388760000002</v>
          </cell>
          <cell r="CP497">
            <v>-2405.0232150001684</v>
          </cell>
          <cell r="CQ497">
            <v>-861.33905300009064</v>
          </cell>
          <cell r="CR497">
            <v>-16377.363742498681</v>
          </cell>
          <cell r="CS497">
            <v>-764.63229500001762</v>
          </cell>
          <cell r="CT497">
            <v>-1110.8401130000129</v>
          </cell>
          <cell r="CU497">
            <v>-630.27186999982223</v>
          </cell>
          <cell r="CV497">
            <v>-3399.3041419999208</v>
          </cell>
          <cell r="CW497">
            <v>-172.07866900000954</v>
          </cell>
          <cell r="CX497">
            <v>-126.76485800003866</v>
          </cell>
          <cell r="CY497">
            <v>-1570.960670000175</v>
          </cell>
          <cell r="CZ497">
            <v>-4726.8147404999472</v>
          </cell>
          <cell r="DA497">
            <v>-1264.6929250003304</v>
          </cell>
          <cell r="DB497">
            <v>-882.56310000014491</v>
          </cell>
          <cell r="DC497">
            <v>-887.11990999989212</v>
          </cell>
          <cell r="DD497">
            <v>-841.32044999999925</v>
          </cell>
          <cell r="DE497">
            <v>-13469.661616500467</v>
          </cell>
          <cell r="DF497">
            <v>-594.11973999999464</v>
          </cell>
          <cell r="DG497">
            <v>-468.70894500007853</v>
          </cell>
          <cell r="DH497">
            <v>-691.23198299983051</v>
          </cell>
          <cell r="DI497">
            <v>-589.59544799989089</v>
          </cell>
          <cell r="DJ497">
            <v>-193.72116700001061</v>
          </cell>
          <cell r="DK497">
            <v>-304.39017800008878</v>
          </cell>
          <cell r="DL497">
            <v>-1641.9050690000877</v>
          </cell>
          <cell r="DM497">
            <v>-1664.8114100000821</v>
          </cell>
          <cell r="DN497">
            <v>-1301.9996675001457</v>
          </cell>
          <cell r="DO497">
            <v>-4016.9431269998895</v>
          </cell>
          <cell r="DP497">
            <v>-864.12188900006004</v>
          </cell>
          <cell r="DQ497">
            <v>-1138.1129930000752</v>
          </cell>
          <cell r="DR497">
            <v>-23220.660563001409</v>
          </cell>
          <cell r="DS497">
            <v>-1678.6312430000398</v>
          </cell>
          <cell r="DT497">
            <v>-1405.4732069999445</v>
          </cell>
          <cell r="DU497">
            <v>-1243.9024399999762</v>
          </cell>
          <cell r="DV497">
            <v>-470.0716910000192</v>
          </cell>
          <cell r="DW497">
            <v>-10710.463268999942</v>
          </cell>
          <cell r="DX497">
            <v>-887.32006199995521</v>
          </cell>
          <cell r="DY497">
            <v>-991.92048100009561</v>
          </cell>
          <cell r="DZ497">
            <v>-1521.577445999952</v>
          </cell>
          <cell r="EA497">
            <v>-968.16496299998835</v>
          </cell>
          <cell r="EB497">
            <v>-684.43059000000358</v>
          </cell>
          <cell r="EC497">
            <v>-1264.9226110000163</v>
          </cell>
          <cell r="ED497">
            <v>-1393.7825599999633</v>
          </cell>
          <cell r="EE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</row>
        <row r="499">
          <cell r="A499" t="str">
            <v>Hydro Generation</v>
          </cell>
          <cell r="C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</row>
        <row r="500">
          <cell r="A500">
            <v>0</v>
          </cell>
          <cell r="C500" t="str">
            <v>West Hydro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</row>
        <row r="501">
          <cell r="A501">
            <v>0</v>
          </cell>
          <cell r="C501" t="str">
            <v>East Hydro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</row>
        <row r="502">
          <cell r="A502">
            <v>0</v>
          </cell>
          <cell r="C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</row>
        <row r="503">
          <cell r="A503" t="str">
            <v>Total Hydro Generation</v>
          </cell>
          <cell r="C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</row>
        <row r="504">
          <cell r="A504">
            <v>0</v>
          </cell>
          <cell r="C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</row>
        <row r="505">
          <cell r="A505" t="str">
            <v>Other Generation</v>
          </cell>
          <cell r="C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</row>
        <row r="506">
          <cell r="C506" t="str">
            <v>Blundell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</row>
        <row r="524">
          <cell r="A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</row>
        <row r="525">
          <cell r="A525" t="str">
            <v>Total Other Generation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</row>
        <row r="527">
          <cell r="A527" t="str">
            <v>IRP Resources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</row>
        <row r="528">
          <cell r="A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</row>
        <row r="529">
          <cell r="A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</row>
        <row r="530">
          <cell r="A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</row>
        <row r="531">
          <cell r="A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-4160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-4160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</row>
        <row r="532">
          <cell r="A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</row>
        <row r="533">
          <cell r="A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</row>
        <row r="534">
          <cell r="A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</row>
        <row r="535">
          <cell r="A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</row>
        <row r="536">
          <cell r="A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</row>
        <row r="537">
          <cell r="A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</row>
        <row r="538">
          <cell r="A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</row>
        <row r="539">
          <cell r="A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</row>
        <row r="540">
          <cell r="A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</row>
        <row r="541">
          <cell r="A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</row>
        <row r="542">
          <cell r="A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</row>
        <row r="543">
          <cell r="A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</row>
        <row r="544">
          <cell r="A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</row>
        <row r="545">
          <cell r="A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</row>
        <row r="546">
          <cell r="A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</row>
        <row r="547">
          <cell r="A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</row>
        <row r="548">
          <cell r="A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</row>
        <row r="549">
          <cell r="A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</row>
        <row r="550">
          <cell r="A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</row>
        <row r="551">
          <cell r="A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</row>
        <row r="552">
          <cell r="A552" t="str">
            <v>Total IRP Resources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-4160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-4160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</row>
        <row r="553">
          <cell r="A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</row>
        <row r="554">
          <cell r="A554" t="str">
            <v>Growth Station Resources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</row>
        <row r="555">
          <cell r="A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</row>
        <row r="556">
          <cell r="A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</row>
        <row r="557">
          <cell r="A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</row>
        <row r="558">
          <cell r="A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</row>
        <row r="559">
          <cell r="A559">
            <v>0</v>
          </cell>
          <cell r="F559">
            <v>0</v>
          </cell>
          <cell r="G559">
            <v>-19.418089999999992</v>
          </cell>
          <cell r="H559">
            <v>-9.7088600000000014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-9.7090150000000079</v>
          </cell>
          <cell r="P559">
            <v>0</v>
          </cell>
          <cell r="Q559">
            <v>0</v>
          </cell>
          <cell r="R559">
            <v>-42.559489999999983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-9.7090000000000032</v>
          </cell>
          <cell r="X559">
            <v>-32.850490000000036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</row>
        <row r="560">
          <cell r="A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-29.127000000000407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-29.127000000000407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-29.127000000000407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-40.867410000000291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-40.867410000000291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</row>
        <row r="561">
          <cell r="A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-9.7090200000000095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-67.962799999999788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-67.962799999999788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-9.7091100000000097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-9.7091100000000097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</row>
        <row r="562">
          <cell r="A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</row>
        <row r="563">
          <cell r="A563" t="str">
            <v>Total Growth Station Resources</v>
          </cell>
          <cell r="F563">
            <v>0</v>
          </cell>
          <cell r="G563">
            <v>-19.418089999999992</v>
          </cell>
          <cell r="H563">
            <v>-9.7088599999999587</v>
          </cell>
          <cell r="I563">
            <v>0</v>
          </cell>
          <cell r="J563">
            <v>0</v>
          </cell>
          <cell r="K563">
            <v>-38.836020000000644</v>
          </cell>
          <cell r="L563">
            <v>0</v>
          </cell>
          <cell r="M563">
            <v>0</v>
          </cell>
          <cell r="N563">
            <v>0</v>
          </cell>
          <cell r="O563">
            <v>-9.7090149999999085</v>
          </cell>
          <cell r="P563">
            <v>0</v>
          </cell>
          <cell r="Q563">
            <v>0</v>
          </cell>
          <cell r="R563">
            <v>-139.6492900000012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-9.7089999999989232</v>
          </cell>
          <cell r="X563">
            <v>-129.94029000000046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-50.576520000000073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-50.576520000000073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A565" t="str">
            <v>Total Resources</v>
          </cell>
          <cell r="F565">
            <v>1788.5747830010951</v>
          </cell>
          <cell r="G565">
            <v>1048.1607820000499</v>
          </cell>
          <cell r="H565">
            <v>1445.0262829996645</v>
          </cell>
          <cell r="I565">
            <v>808.91473499964923</v>
          </cell>
          <cell r="J565">
            <v>641.29114700015634</v>
          </cell>
          <cell r="K565">
            <v>485.45545900054276</v>
          </cell>
          <cell r="L565">
            <v>1322.5502019990236</v>
          </cell>
          <cell r="M565">
            <v>180.6968339998275</v>
          </cell>
          <cell r="N565">
            <v>577.53527300059795</v>
          </cell>
          <cell r="O565">
            <v>799.07976600062102</v>
          </cell>
          <cell r="P565">
            <v>1671.4734509987757</v>
          </cell>
          <cell r="Q565">
            <v>1729.9480349998921</v>
          </cell>
          <cell r="R565">
            <v>3279.058920994401</v>
          </cell>
          <cell r="S565">
            <v>1117.8829320007935</v>
          </cell>
          <cell r="T565">
            <v>-571.53779800049961</v>
          </cell>
          <cell r="U565">
            <v>468.25269499979913</v>
          </cell>
          <cell r="V565">
            <v>1187.8568939995021</v>
          </cell>
          <cell r="W565">
            <v>502.23666200041771</v>
          </cell>
          <cell r="X565">
            <v>163.43548499979079</v>
          </cell>
          <cell r="Y565">
            <v>-1788.2910749996081</v>
          </cell>
          <cell r="Z565">
            <v>287.39517000038177</v>
          </cell>
          <cell r="AA565">
            <v>521.81261800043285</v>
          </cell>
          <cell r="AB565">
            <v>374.26261099986732</v>
          </cell>
          <cell r="AC565">
            <v>483.67707099951804</v>
          </cell>
          <cell r="AD565">
            <v>532.07565599959344</v>
          </cell>
          <cell r="AE565">
            <v>14057.756841987371</v>
          </cell>
          <cell r="AF565">
            <v>684.85870900098234</v>
          </cell>
          <cell r="AG565">
            <v>132.46375000011176</v>
          </cell>
          <cell r="AH565">
            <v>1344.7465650010854</v>
          </cell>
          <cell r="AI565">
            <v>3024.2913385005668</v>
          </cell>
          <cell r="AJ565">
            <v>2231.3789780000225</v>
          </cell>
          <cell r="AK565">
            <v>1860.5417494997382</v>
          </cell>
          <cell r="AL565">
            <v>668.68183500040323</v>
          </cell>
          <cell r="AM565">
            <v>604.05115099996328</v>
          </cell>
          <cell r="AN565">
            <v>1441.1273670000955</v>
          </cell>
          <cell r="AO565">
            <v>888.01618099957705</v>
          </cell>
          <cell r="AP565">
            <v>200.95578800048679</v>
          </cell>
          <cell r="AQ565">
            <v>976.64343000017107</v>
          </cell>
          <cell r="AR565">
            <v>22895.007036998868</v>
          </cell>
          <cell r="AS565">
            <v>749.92427300009876</v>
          </cell>
          <cell r="AT565">
            <v>1151.6506550004706</v>
          </cell>
          <cell r="AU565">
            <v>2441.5921460008249</v>
          </cell>
          <cell r="AV565">
            <v>3283.4756900006905</v>
          </cell>
          <cell r="AW565">
            <v>3461.9872749997303</v>
          </cell>
          <cell r="AX565">
            <v>3361.6750540006906</v>
          </cell>
          <cell r="AY565">
            <v>1235.0822090003639</v>
          </cell>
          <cell r="AZ565">
            <v>1200.6841869987547</v>
          </cell>
          <cell r="BA565">
            <v>2441.1485914988443</v>
          </cell>
          <cell r="BB565">
            <v>1504.9428655002266</v>
          </cell>
          <cell r="BC565">
            <v>1148.5110639985651</v>
          </cell>
          <cell r="BD565">
            <v>914.333027000539</v>
          </cell>
          <cell r="BE565">
            <v>21070.254134505987</v>
          </cell>
          <cell r="BF565">
            <v>538.43290599994361</v>
          </cell>
          <cell r="BG565">
            <v>802.60833799932152</v>
          </cell>
          <cell r="BH565">
            <v>2391.6904489994049</v>
          </cell>
          <cell r="BI565">
            <v>3182.9367570001632</v>
          </cell>
          <cell r="BJ565">
            <v>3675.3836350003257</v>
          </cell>
          <cell r="BK565">
            <v>3094.0519549995661</v>
          </cell>
          <cell r="BL565">
            <v>912.82616650033742</v>
          </cell>
          <cell r="BM565">
            <v>961.19464949984103</v>
          </cell>
          <cell r="BN565">
            <v>2167.6586219994351</v>
          </cell>
          <cell r="BO565">
            <v>1398.5447100009769</v>
          </cell>
          <cell r="BP565">
            <v>1271.9080595010892</v>
          </cell>
          <cell r="BQ565">
            <v>673.01788700092584</v>
          </cell>
          <cell r="BR565">
            <v>17880.889188498259</v>
          </cell>
          <cell r="BS565">
            <v>676.36044600047171</v>
          </cell>
          <cell r="BT565">
            <v>1006.5872719995677</v>
          </cell>
          <cell r="BU565">
            <v>2868.045399999246</v>
          </cell>
          <cell r="BV565">
            <v>3355.1550040002912</v>
          </cell>
          <cell r="BW565">
            <v>2815.6926930006593</v>
          </cell>
          <cell r="BX565">
            <v>2669.5739029999822</v>
          </cell>
          <cell r="BY565">
            <v>808.10599749907851</v>
          </cell>
          <cell r="BZ565">
            <v>901.91088700015098</v>
          </cell>
          <cell r="CA565">
            <v>1725.178462500684</v>
          </cell>
          <cell r="CB565">
            <v>-962.9830695008859</v>
          </cell>
          <cell r="CC565">
            <v>1175.0020620003343</v>
          </cell>
          <cell r="CD565">
            <v>842.26013100054115</v>
          </cell>
          <cell r="CE565">
            <v>13451.9070315063</v>
          </cell>
          <cell r="CF565">
            <v>677.35568499937654</v>
          </cell>
          <cell r="CG565">
            <v>1254.3126830011606</v>
          </cell>
          <cell r="CH565">
            <v>2562.2044700002298</v>
          </cell>
          <cell r="CI565">
            <v>3147.8378280000761</v>
          </cell>
          <cell r="CJ565">
            <v>1811.4522919999436</v>
          </cell>
          <cell r="CK565">
            <v>1830.9266149988398</v>
          </cell>
          <cell r="CL565">
            <v>923.74400199856609</v>
          </cell>
          <cell r="CM565">
            <v>954.81270499993116</v>
          </cell>
          <cell r="CN565">
            <v>1919.3056975007057</v>
          </cell>
          <cell r="CO565">
            <v>-2331.982282999903</v>
          </cell>
          <cell r="CP565">
            <v>-20.933173000812531</v>
          </cell>
          <cell r="CQ565">
            <v>722.87051000073552</v>
          </cell>
          <cell r="CR565">
            <v>15313.304294504225</v>
          </cell>
          <cell r="CS565">
            <v>520.74925399944186</v>
          </cell>
          <cell r="CT565">
            <v>847.59101600013673</v>
          </cell>
          <cell r="CU565">
            <v>2319.5100940009579</v>
          </cell>
          <cell r="CV565">
            <v>2592.8312510000542</v>
          </cell>
          <cell r="CW565">
            <v>1989.401484997943</v>
          </cell>
          <cell r="CX565">
            <v>1944.2087449999526</v>
          </cell>
          <cell r="CY565">
            <v>938.7885079998523</v>
          </cell>
          <cell r="CZ565">
            <v>-372.13592249993235</v>
          </cell>
          <cell r="DA565">
            <v>1888.7366080004722</v>
          </cell>
          <cell r="DB565">
            <v>1258.0852789990604</v>
          </cell>
          <cell r="DC565">
            <v>860.45361000020057</v>
          </cell>
          <cell r="DD565">
            <v>525.08436700049788</v>
          </cell>
          <cell r="DE565">
            <v>17418.941751487553</v>
          </cell>
          <cell r="DF565">
            <v>613.29504999890924</v>
          </cell>
          <cell r="DG565">
            <v>1084.9603529982269</v>
          </cell>
          <cell r="DH565">
            <v>2293.3574720006436</v>
          </cell>
          <cell r="DI565">
            <v>2921.9776119999588</v>
          </cell>
          <cell r="DJ565">
            <v>2127.8714959993958</v>
          </cell>
          <cell r="DK565">
            <v>2255.1829869989306</v>
          </cell>
          <cell r="DL565">
            <v>845.35698899906129</v>
          </cell>
          <cell r="DM565">
            <v>643.29573099967092</v>
          </cell>
          <cell r="DN565">
            <v>1680.3081034990028</v>
          </cell>
          <cell r="DO565">
            <v>1153.4422740004957</v>
          </cell>
          <cell r="DP565">
            <v>1233.1058740001172</v>
          </cell>
          <cell r="DQ565">
            <v>566.78780999965966</v>
          </cell>
          <cell r="DR565">
            <v>15055.724239997566</v>
          </cell>
          <cell r="DS565">
            <v>587.29966100025922</v>
          </cell>
          <cell r="DT565">
            <v>1038.3430380001664</v>
          </cell>
          <cell r="DU565">
            <v>2119.0904069999233</v>
          </cell>
          <cell r="DV565">
            <v>2653.729815999046</v>
          </cell>
          <cell r="DW565">
            <v>168.26314800046384</v>
          </cell>
          <cell r="DX565">
            <v>2059.6648439988494</v>
          </cell>
          <cell r="DY565">
            <v>930.23287999909371</v>
          </cell>
          <cell r="DZ565">
            <v>732.03408700041473</v>
          </cell>
          <cell r="EA565">
            <v>1956.5817610006779</v>
          </cell>
          <cell r="EB565">
            <v>1401.2859609993175</v>
          </cell>
          <cell r="EC565">
            <v>827.5943980012089</v>
          </cell>
          <cell r="ED565">
            <v>581.60423900093883</v>
          </cell>
          <cell r="EE565">
            <v>0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 t="str">
            <v>"The Rack"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 t="str">
            <v>"The Rack"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 t="str">
            <v>"The Rack"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 t="str">
            <v>"The Rack"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 t="str">
            <v>"The Rack"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 t="str">
            <v>"The Rack"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 t="str">
            <v>"The Rack"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 t="str">
            <v>"The Rack"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 t="str">
            <v>"The Rack"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 t="str">
            <v>"The Rack"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</row>
        <row r="571">
          <cell r="A571" t="str">
            <v>Fuel Burned  (MMBtu)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-4993</v>
          </cell>
          <cell r="G572">
            <v>-1595.3999999999069</v>
          </cell>
          <cell r="H572">
            <v>-728.70000000018626</v>
          </cell>
          <cell r="I572">
            <v>-304.90000000002328</v>
          </cell>
          <cell r="J572">
            <v>-247.30000000004657</v>
          </cell>
          <cell r="K572">
            <v>-96.800000000046566</v>
          </cell>
          <cell r="L572">
            <v>-576.39999999990687</v>
          </cell>
          <cell r="M572">
            <v>-947</v>
          </cell>
          <cell r="N572">
            <v>-484.5999999998603</v>
          </cell>
          <cell r="O572">
            <v>-1627.6999999999534</v>
          </cell>
          <cell r="P572">
            <v>-2875</v>
          </cell>
          <cell r="Q572">
            <v>-2431.8999999999069</v>
          </cell>
          <cell r="R572">
            <v>-15926.10000000149</v>
          </cell>
          <cell r="S572">
            <v>-3446.0999999998603</v>
          </cell>
          <cell r="T572">
            <v>-2498.3999999999069</v>
          </cell>
          <cell r="U572">
            <v>-2946.2999999998137</v>
          </cell>
          <cell r="V572">
            <v>-191</v>
          </cell>
          <cell r="W572">
            <v>0</v>
          </cell>
          <cell r="X572">
            <v>-95.5</v>
          </cell>
          <cell r="Y572">
            <v>-94</v>
          </cell>
          <cell r="Z572">
            <v>-8.7000000001862645</v>
          </cell>
          <cell r="AA572">
            <v>-129</v>
          </cell>
          <cell r="AB572">
            <v>-1659.1000000000931</v>
          </cell>
          <cell r="AC572">
            <v>-2205.6999999999534</v>
          </cell>
          <cell r="AD572">
            <v>-2652.3000000000466</v>
          </cell>
          <cell r="AE572">
            <v>-18636.699999999255</v>
          </cell>
          <cell r="AF572">
            <v>-3899.3999999999069</v>
          </cell>
          <cell r="AG572">
            <v>-1614.4000000001397</v>
          </cell>
          <cell r="AH572">
            <v>-2423.6000000000931</v>
          </cell>
          <cell r="AI572">
            <v>-300.89999999990687</v>
          </cell>
          <cell r="AJ572">
            <v>-2.8999999999068677</v>
          </cell>
          <cell r="AK572">
            <v>-132.5</v>
          </cell>
          <cell r="AL572">
            <v>-81.299999999813735</v>
          </cell>
          <cell r="AM572">
            <v>-260.70000000018626</v>
          </cell>
          <cell r="AN572">
            <v>-40.700000000069849</v>
          </cell>
          <cell r="AO572">
            <v>-933.60000000009313</v>
          </cell>
          <cell r="AP572">
            <v>-3653.3999999999069</v>
          </cell>
          <cell r="AQ572">
            <v>-5293.3000000000466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-517.41999999806285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-242.04000000003725</v>
          </cell>
          <cell r="X573">
            <v>-91.880000000004657</v>
          </cell>
          <cell r="Y573">
            <v>0</v>
          </cell>
          <cell r="Z573">
            <v>0</v>
          </cell>
          <cell r="AA573">
            <v>-183.5</v>
          </cell>
          <cell r="AB573">
            <v>0</v>
          </cell>
          <cell r="AC573">
            <v>0</v>
          </cell>
          <cell r="AD573">
            <v>0</v>
          </cell>
          <cell r="AE573">
            <v>-9195.4200000017881</v>
          </cell>
          <cell r="AF573">
            <v>-92.400000000139698</v>
          </cell>
          <cell r="AG573">
            <v>0</v>
          </cell>
          <cell r="AH573">
            <v>-1401.9499999999534</v>
          </cell>
          <cell r="AI573">
            <v>-273.70000000001164</v>
          </cell>
          <cell r="AJ573">
            <v>-1383.4599999999627</v>
          </cell>
          <cell r="AK573">
            <v>-1395.2900000000373</v>
          </cell>
          <cell r="AL573">
            <v>-827.32000000006519</v>
          </cell>
          <cell r="AM573">
            <v>-1645.6000000000931</v>
          </cell>
          <cell r="AN573">
            <v>-1697.6499999999069</v>
          </cell>
          <cell r="AO573">
            <v>-478.05000000004657</v>
          </cell>
          <cell r="AP573">
            <v>0</v>
          </cell>
          <cell r="AQ573">
            <v>0</v>
          </cell>
          <cell r="AR573">
            <v>-10868.259999999776</v>
          </cell>
          <cell r="AS573">
            <v>-468.69999999995343</v>
          </cell>
          <cell r="AT573">
            <v>-1179.1899999999441</v>
          </cell>
          <cell r="AU573">
            <v>-1000.7099999999627</v>
          </cell>
          <cell r="AV573">
            <v>-505.09999999997672</v>
          </cell>
          <cell r="AW573">
            <v>-610.57000000000698</v>
          </cell>
          <cell r="AX573">
            <v>-656.03000000002794</v>
          </cell>
          <cell r="AY573">
            <v>-1470.4799999999814</v>
          </cell>
          <cell r="AZ573">
            <v>-1197.6500000000233</v>
          </cell>
          <cell r="BA573">
            <v>-1434.1799999999348</v>
          </cell>
          <cell r="BB573">
            <v>-1246.0900000000838</v>
          </cell>
          <cell r="BC573">
            <v>-735.42000000004191</v>
          </cell>
          <cell r="BD573">
            <v>-364.14000000013039</v>
          </cell>
          <cell r="BE573">
            <v>-12060.89999999851</v>
          </cell>
          <cell r="BF573">
            <v>-455.19999999995343</v>
          </cell>
          <cell r="BG573">
            <v>-1032.4799999999814</v>
          </cell>
          <cell r="BH573">
            <v>-1033.4899999999907</v>
          </cell>
          <cell r="BI573">
            <v>-662.8300000000163</v>
          </cell>
          <cell r="BJ573">
            <v>-526.56000000005588</v>
          </cell>
          <cell r="BK573">
            <v>-673.31999999983236</v>
          </cell>
          <cell r="BL573">
            <v>-1601.2200000000885</v>
          </cell>
          <cell r="BM573">
            <v>-1656.2900000000373</v>
          </cell>
          <cell r="BN573">
            <v>-1177.7199999999721</v>
          </cell>
          <cell r="BO573">
            <v>-1850.9499999999534</v>
          </cell>
          <cell r="BP573">
            <v>-845.64000000001397</v>
          </cell>
          <cell r="BQ573">
            <v>-545.19999999995343</v>
          </cell>
          <cell r="BR573">
            <v>-11598.930000001565</v>
          </cell>
          <cell r="BS573">
            <v>-1273.6499999999069</v>
          </cell>
          <cell r="BT573">
            <v>-1324.1799999999348</v>
          </cell>
          <cell r="BU573">
            <v>-1863.4200000000419</v>
          </cell>
          <cell r="BV573">
            <v>-543.98000000003958</v>
          </cell>
          <cell r="BW573">
            <v>-1521.75</v>
          </cell>
          <cell r="BX573">
            <v>-974.8399999999674</v>
          </cell>
          <cell r="BY573">
            <v>-963.72999999986496</v>
          </cell>
          <cell r="BZ573">
            <v>-2108.6500000001397</v>
          </cell>
          <cell r="CA573">
            <v>-1093.9199999999255</v>
          </cell>
          <cell r="CB573">
            <v>1390.609999999986</v>
          </cell>
          <cell r="CC573">
            <v>-863.92999999993481</v>
          </cell>
          <cell r="CD573">
            <v>-457.48999999999069</v>
          </cell>
          <cell r="CE573">
            <v>-12807.070000000298</v>
          </cell>
          <cell r="CF573">
            <v>-720.84000000008382</v>
          </cell>
          <cell r="CG573">
            <v>-1688.8999999999069</v>
          </cell>
          <cell r="CH573">
            <v>-1189.9700000000885</v>
          </cell>
          <cell r="CI573">
            <v>-159.61999999999534</v>
          </cell>
          <cell r="CJ573">
            <v>-537.82000000006519</v>
          </cell>
          <cell r="CK573">
            <v>-1075.1199999999953</v>
          </cell>
          <cell r="CL573">
            <v>-1841.0500000000466</v>
          </cell>
          <cell r="CM573">
            <v>-851.63000000000466</v>
          </cell>
          <cell r="CN573">
            <v>-1402.8200000000652</v>
          </cell>
          <cell r="CO573">
            <v>-1080.4200000000419</v>
          </cell>
          <cell r="CP573">
            <v>-1507.2800000000279</v>
          </cell>
          <cell r="CQ573">
            <v>-751.5999999998603</v>
          </cell>
          <cell r="CR573">
            <v>-13586.430000001565</v>
          </cell>
          <cell r="CS573">
            <v>-286.20000000018626</v>
          </cell>
          <cell r="CT573">
            <v>-2224.8300000000745</v>
          </cell>
          <cell r="CU573">
            <v>-1847.4799999999814</v>
          </cell>
          <cell r="CV573">
            <v>-643.94000000000233</v>
          </cell>
          <cell r="CW573">
            <v>-1638.2800000000279</v>
          </cell>
          <cell r="CX573">
            <v>-1353.4000000000233</v>
          </cell>
          <cell r="CY573">
            <v>-942.1600000000326</v>
          </cell>
          <cell r="CZ573">
            <v>-1269.9099999999162</v>
          </cell>
          <cell r="DA573">
            <v>-1293.7200000000885</v>
          </cell>
          <cell r="DB573">
            <v>-1408.8299999999581</v>
          </cell>
          <cell r="DC573">
            <v>-492.02000000001863</v>
          </cell>
          <cell r="DD573">
            <v>-185.65999999991618</v>
          </cell>
          <cell r="DE573">
            <v>-14934.110000001267</v>
          </cell>
          <cell r="DF573">
            <v>-545.63999999989755</v>
          </cell>
          <cell r="DG573">
            <v>-1683.3900000001304</v>
          </cell>
          <cell r="DH573">
            <v>-1665.3199999999488</v>
          </cell>
          <cell r="DI573">
            <v>-629.72000000003027</v>
          </cell>
          <cell r="DJ573">
            <v>-1658.6499999999069</v>
          </cell>
          <cell r="DK573">
            <v>-1386.4599999999627</v>
          </cell>
          <cell r="DL573">
            <v>-1271.8799999998882</v>
          </cell>
          <cell r="DM573">
            <v>-504.98999999987427</v>
          </cell>
          <cell r="DN573">
            <v>-2036.5300000000279</v>
          </cell>
          <cell r="DO573">
            <v>-917.09000000008382</v>
          </cell>
          <cell r="DP573">
            <v>-2174.9499999999534</v>
          </cell>
          <cell r="DQ573">
            <v>-459.48999999999069</v>
          </cell>
          <cell r="DR573">
            <v>-10911.789999997243</v>
          </cell>
          <cell r="DS573">
            <v>-645.70999999996275</v>
          </cell>
          <cell r="DT573">
            <v>-2024.1500000001397</v>
          </cell>
          <cell r="DU573">
            <v>-1026.1800000000512</v>
          </cell>
          <cell r="DV573">
            <v>-888.65999999997439</v>
          </cell>
          <cell r="DW573">
            <v>2754.0999999999767</v>
          </cell>
          <cell r="DX573">
            <v>-1330.9399999999441</v>
          </cell>
          <cell r="DY573">
            <v>-2145.9099999999162</v>
          </cell>
          <cell r="DZ573">
            <v>-1927.8499999999767</v>
          </cell>
          <cell r="EA573">
            <v>-1213.0300000000279</v>
          </cell>
          <cell r="EB573">
            <v>-1021.5</v>
          </cell>
          <cell r="EC573">
            <v>-983.98999999999069</v>
          </cell>
          <cell r="ED573">
            <v>-457.96999999997206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-83.279999999329448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-83.279999999911524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-568.29999999888241</v>
          </cell>
          <cell r="AF574">
            <v>-98.160000000149012</v>
          </cell>
          <cell r="AG574">
            <v>0</v>
          </cell>
          <cell r="AH574">
            <v>0</v>
          </cell>
          <cell r="AI574">
            <v>0</v>
          </cell>
          <cell r="AJ574">
            <v>-99.85999999998603</v>
          </cell>
          <cell r="AK574">
            <v>-22.979999999981374</v>
          </cell>
          <cell r="AL574">
            <v>-293.39999999990687</v>
          </cell>
          <cell r="AM574">
            <v>0</v>
          </cell>
          <cell r="AN574">
            <v>0</v>
          </cell>
          <cell r="AO574">
            <v>-53.899999999906868</v>
          </cell>
          <cell r="AP574">
            <v>0</v>
          </cell>
          <cell r="AQ574">
            <v>0</v>
          </cell>
          <cell r="AR574">
            <v>-5054.359999999404</v>
          </cell>
          <cell r="AS574">
            <v>-600.9000000001397</v>
          </cell>
          <cell r="AT574">
            <v>-754.38000000000466</v>
          </cell>
          <cell r="AU574">
            <v>-494.37000000011176</v>
          </cell>
          <cell r="AV574">
            <v>0</v>
          </cell>
          <cell r="AW574">
            <v>0</v>
          </cell>
          <cell r="AX574">
            <v>-555.43999999994412</v>
          </cell>
          <cell r="AY574">
            <v>-1047.1200000001118</v>
          </cell>
          <cell r="AZ574">
            <v>-234.67000000004191</v>
          </cell>
          <cell r="BA574">
            <v>-409.23999999999069</v>
          </cell>
          <cell r="BB574">
            <v>-537.73999999975786</v>
          </cell>
          <cell r="BC574">
            <v>-420.5</v>
          </cell>
          <cell r="BD574">
            <v>0</v>
          </cell>
          <cell r="BE574">
            <v>-6132.2200000025332</v>
          </cell>
          <cell r="BF574">
            <v>-389.5999999998603</v>
          </cell>
          <cell r="BG574">
            <v>-747.5</v>
          </cell>
          <cell r="BH574">
            <v>-222.87000000011176</v>
          </cell>
          <cell r="BI574">
            <v>-99.100000000093132</v>
          </cell>
          <cell r="BJ574">
            <v>-386.94000000000233</v>
          </cell>
          <cell r="BK574">
            <v>-858.44000000006054</v>
          </cell>
          <cell r="BL574">
            <v>-1061.2000000001863</v>
          </cell>
          <cell r="BM574">
            <v>-559.60999999998603</v>
          </cell>
          <cell r="BN574">
            <v>-448.56000000005588</v>
          </cell>
          <cell r="BO574">
            <v>-566.5999999998603</v>
          </cell>
          <cell r="BP574">
            <v>-591.55000000004657</v>
          </cell>
          <cell r="BQ574">
            <v>-200.25</v>
          </cell>
          <cell r="BR574">
            <v>-6688.8240000000224</v>
          </cell>
          <cell r="BS574">
            <v>-1267.0999999999767</v>
          </cell>
          <cell r="BT574">
            <v>-369.01999999990221</v>
          </cell>
          <cell r="BU574">
            <v>-467.06000000005588</v>
          </cell>
          <cell r="BV574">
            <v>-473.02399999997579</v>
          </cell>
          <cell r="BW574">
            <v>-95.769999999960419</v>
          </cell>
          <cell r="BX574">
            <v>-569.88000000000466</v>
          </cell>
          <cell r="BY574">
            <v>-1056.2399999999907</v>
          </cell>
          <cell r="BZ574">
            <v>-914.2400000001071</v>
          </cell>
          <cell r="CA574">
            <v>-161.25</v>
          </cell>
          <cell r="CB574">
            <v>-478.71000000007916</v>
          </cell>
          <cell r="CC574">
            <v>-836.52999999991152</v>
          </cell>
          <cell r="CD574">
            <v>0</v>
          </cell>
          <cell r="CE574">
            <v>-7231.3960000015795</v>
          </cell>
          <cell r="CF574">
            <v>-426.41999999992549</v>
          </cell>
          <cell r="CG574">
            <v>-740.27999999991152</v>
          </cell>
          <cell r="CH574">
            <v>-272.86999999999534</v>
          </cell>
          <cell r="CI574">
            <v>-311.05999999993946</v>
          </cell>
          <cell r="CJ574">
            <v>-680.06999999994878</v>
          </cell>
          <cell r="CK574">
            <v>-822.06000000005588</v>
          </cell>
          <cell r="CL574">
            <v>-574.19000000006054</v>
          </cell>
          <cell r="CM574">
            <v>-740.60600000002887</v>
          </cell>
          <cell r="CN574">
            <v>-212.35000000009313</v>
          </cell>
          <cell r="CO574">
            <v>-1055.8100000000559</v>
          </cell>
          <cell r="CP574">
            <v>-1223.3700000001118</v>
          </cell>
          <cell r="CQ574">
            <v>-172.31000000005588</v>
          </cell>
          <cell r="CR574">
            <v>-6404.2099999999627</v>
          </cell>
          <cell r="CS574">
            <v>-104.17000000004191</v>
          </cell>
          <cell r="CT574">
            <v>-1045.4799999999814</v>
          </cell>
          <cell r="CU574">
            <v>-293.31999999994878</v>
          </cell>
          <cell r="CV574">
            <v>-955.9100000000326</v>
          </cell>
          <cell r="CW574">
            <v>-527.34000000002561</v>
          </cell>
          <cell r="CX574">
            <v>-739.4100000000326</v>
          </cell>
          <cell r="CY574">
            <v>-731.91999999992549</v>
          </cell>
          <cell r="CZ574">
            <v>-382.94000000006054</v>
          </cell>
          <cell r="DA574">
            <v>-411.18999999994412</v>
          </cell>
          <cell r="DB574">
            <v>-729.56999999994878</v>
          </cell>
          <cell r="DC574">
            <v>-482.96000000007916</v>
          </cell>
          <cell r="DD574">
            <v>0</v>
          </cell>
          <cell r="DE574">
            <v>-8476.359999999404</v>
          </cell>
          <cell r="DF574">
            <v>-297.79999999993015</v>
          </cell>
          <cell r="DG574">
            <v>-568.64000000001397</v>
          </cell>
          <cell r="DH574">
            <v>-622.45000000001164</v>
          </cell>
          <cell r="DI574">
            <v>-370.59999999997672</v>
          </cell>
          <cell r="DJ574">
            <v>-461.86999999999534</v>
          </cell>
          <cell r="DK574">
            <v>-826.6600000000326</v>
          </cell>
          <cell r="DL574">
            <v>-628.09999999997672</v>
          </cell>
          <cell r="DM574">
            <v>-863.13999999989755</v>
          </cell>
          <cell r="DN574">
            <v>-1086.9400000000023</v>
          </cell>
          <cell r="DO574">
            <v>-694.32000000000698</v>
          </cell>
          <cell r="DP574">
            <v>-1504.1000000000931</v>
          </cell>
          <cell r="DQ574">
            <v>-551.73999999999069</v>
          </cell>
          <cell r="DR574">
            <v>-9982.609999999404</v>
          </cell>
          <cell r="DS574">
            <v>-1572.5</v>
          </cell>
          <cell r="DT574">
            <v>-1316.4399999999441</v>
          </cell>
          <cell r="DU574">
            <v>-697.3399999999674</v>
          </cell>
          <cell r="DV574">
            <v>-889.12999999994645</v>
          </cell>
          <cell r="DW574">
            <v>-275.08000000000175</v>
          </cell>
          <cell r="DX574">
            <v>-657.19000000000233</v>
          </cell>
          <cell r="DY574">
            <v>-581.64000000001397</v>
          </cell>
          <cell r="DZ574">
            <v>-653.23999999999069</v>
          </cell>
          <cell r="EA574">
            <v>-567.29999999998836</v>
          </cell>
          <cell r="EB574">
            <v>-730.22000000003027</v>
          </cell>
          <cell r="EC574">
            <v>-670.02999999996973</v>
          </cell>
          <cell r="ED574">
            <v>-1372.5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-110.79999999981374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-10149.940000005066</v>
          </cell>
          <cell r="S575">
            <v>0</v>
          </cell>
          <cell r="T575">
            <v>0</v>
          </cell>
          <cell r="U575">
            <v>0</v>
          </cell>
          <cell r="V575">
            <v>-1658.0499999998137</v>
          </cell>
          <cell r="W575">
            <v>-4577.9399999994785</v>
          </cell>
          <cell r="X575">
            <v>-3691.6000000005588</v>
          </cell>
          <cell r="Y575">
            <v>-119.65000000037253</v>
          </cell>
          <cell r="Z575">
            <v>0</v>
          </cell>
          <cell r="AA575">
            <v>-102.69999999925494</v>
          </cell>
          <cell r="AB575">
            <v>0</v>
          </cell>
          <cell r="AC575">
            <v>0</v>
          </cell>
          <cell r="AD575">
            <v>0</v>
          </cell>
          <cell r="AE575">
            <v>-21870.840000003576</v>
          </cell>
          <cell r="AF575">
            <v>0</v>
          </cell>
          <cell r="AG575">
            <v>-206.19999999925494</v>
          </cell>
          <cell r="AH575">
            <v>-1224.7900000000373</v>
          </cell>
          <cell r="AI575">
            <v>-3037.3600000003353</v>
          </cell>
          <cell r="AJ575">
            <v>-3572.1899999999441</v>
          </cell>
          <cell r="AK575">
            <v>-3603.2700000000186</v>
          </cell>
          <cell r="AL575">
            <v>-3652.8400000007823</v>
          </cell>
          <cell r="AM575">
            <v>-2529.6999999992549</v>
          </cell>
          <cell r="AN575">
            <v>-1446.140000000596</v>
          </cell>
          <cell r="AO575">
            <v>-2456.3000000007451</v>
          </cell>
          <cell r="AP575">
            <v>-142.04999999981374</v>
          </cell>
          <cell r="AQ575">
            <v>0</v>
          </cell>
          <cell r="AR575">
            <v>-33616.600000016391</v>
          </cell>
          <cell r="AS575">
            <v>-786.20000000018626</v>
          </cell>
          <cell r="AT575">
            <v>-3265.6000000000931</v>
          </cell>
          <cell r="AU575">
            <v>-2419.9300000006333</v>
          </cell>
          <cell r="AV575">
            <v>-4903.6500000003725</v>
          </cell>
          <cell r="AW575">
            <v>-2793.2000000001863</v>
          </cell>
          <cell r="AX575">
            <v>-3218.5900000007823</v>
          </cell>
          <cell r="AY575">
            <v>-3543.570000000298</v>
          </cell>
          <cell r="AZ575">
            <v>-3718.8100000005215</v>
          </cell>
          <cell r="BA575">
            <v>-2011.0499999998137</v>
          </cell>
          <cell r="BB575">
            <v>-3644.7000000001863</v>
          </cell>
          <cell r="BC575">
            <v>-3311.2999999998137</v>
          </cell>
          <cell r="BD575">
            <v>0</v>
          </cell>
          <cell r="BE575">
            <v>-35729.25</v>
          </cell>
          <cell r="BF575">
            <v>-723.61000000033528</v>
          </cell>
          <cell r="BG575">
            <v>-2136</v>
          </cell>
          <cell r="BH575">
            <v>-2145.2900000005029</v>
          </cell>
          <cell r="BI575">
            <v>-3686.1000000000931</v>
          </cell>
          <cell r="BJ575">
            <v>-5138.9899999997579</v>
          </cell>
          <cell r="BK575">
            <v>-5833.6500000003725</v>
          </cell>
          <cell r="BL575">
            <v>-3241.4399999994785</v>
          </cell>
          <cell r="BM575">
            <v>-3967.1299999998882</v>
          </cell>
          <cell r="BN575">
            <v>-2120.5400000000373</v>
          </cell>
          <cell r="BO575">
            <v>-4027.0500000007451</v>
          </cell>
          <cell r="BP575">
            <v>-2259</v>
          </cell>
          <cell r="BQ575">
            <v>-450.45000000018626</v>
          </cell>
          <cell r="BR575">
            <v>-33954.119999997318</v>
          </cell>
          <cell r="BS575">
            <v>-816.44999999925494</v>
          </cell>
          <cell r="BT575">
            <v>-2984.679999999702</v>
          </cell>
          <cell r="BU575">
            <v>-2047.75</v>
          </cell>
          <cell r="BV575">
            <v>-4119.9199999999255</v>
          </cell>
          <cell r="BW575">
            <v>-4546.0599999995902</v>
          </cell>
          <cell r="BX575">
            <v>-5146</v>
          </cell>
          <cell r="BY575">
            <v>-5189.5400000000373</v>
          </cell>
          <cell r="BZ575">
            <v>-4066.570000000298</v>
          </cell>
          <cell r="CA575">
            <v>-271.5</v>
          </cell>
          <cell r="CB575">
            <v>-3218.1499999994412</v>
          </cell>
          <cell r="CC575">
            <v>-1337.5999999996275</v>
          </cell>
          <cell r="CD575">
            <v>-209.89999999944121</v>
          </cell>
          <cell r="CE575">
            <v>-44064.810000009835</v>
          </cell>
          <cell r="CF575">
            <v>-641.09999999962747</v>
          </cell>
          <cell r="CG575">
            <v>-2694.7999999998137</v>
          </cell>
          <cell r="CH575">
            <v>-1466.6299999998882</v>
          </cell>
          <cell r="CI575">
            <v>-1150.5</v>
          </cell>
          <cell r="CJ575">
            <v>-6858.7599999997765</v>
          </cell>
          <cell r="CK575">
            <v>-5691.7000000001863</v>
          </cell>
          <cell r="CL575">
            <v>-5179.6000000005588</v>
          </cell>
          <cell r="CM575">
            <v>-4046.679999999702</v>
          </cell>
          <cell r="CN575">
            <v>-2306.7900000000373</v>
          </cell>
          <cell r="CO575">
            <v>-8350.2599999997765</v>
          </cell>
          <cell r="CP575">
            <v>-5677.9900000002235</v>
          </cell>
          <cell r="CQ575">
            <v>0</v>
          </cell>
          <cell r="CR575">
            <v>-34766.779999986291</v>
          </cell>
          <cell r="CS575">
            <v>-114.70999999996275</v>
          </cell>
          <cell r="CT575">
            <v>-2203.6499999994412</v>
          </cell>
          <cell r="CU575">
            <v>-3180.6899999994785</v>
          </cell>
          <cell r="CV575">
            <v>-2249.7899999991059</v>
          </cell>
          <cell r="CW575">
            <v>-5245.4999999990687</v>
          </cell>
          <cell r="CX575">
            <v>-5032.7999999998137</v>
          </cell>
          <cell r="CY575">
            <v>-3874.980000000447</v>
          </cell>
          <cell r="CZ575">
            <v>-4048.2399999992922</v>
          </cell>
          <cell r="DA575">
            <v>-3624.4599999999627</v>
          </cell>
          <cell r="DB575">
            <v>-3926</v>
          </cell>
          <cell r="DC575">
            <v>-1265.9599999999627</v>
          </cell>
          <cell r="DD575">
            <v>0</v>
          </cell>
          <cell r="DE575">
            <v>-41859.930000007153</v>
          </cell>
          <cell r="DF575">
            <v>-463.05999999959022</v>
          </cell>
          <cell r="DG575">
            <v>-2662.7599999993108</v>
          </cell>
          <cell r="DH575">
            <v>-2214.179999999702</v>
          </cell>
          <cell r="DI575">
            <v>-2216.4600000008941</v>
          </cell>
          <cell r="DJ575">
            <v>-5295.1399999996647</v>
          </cell>
          <cell r="DK575">
            <v>-4587.1900000004098</v>
          </cell>
          <cell r="DL575">
            <v>-4460.9599999999627</v>
          </cell>
          <cell r="DM575">
            <v>-5770.0100000007078</v>
          </cell>
          <cell r="DN575">
            <v>-3049.9199999999255</v>
          </cell>
          <cell r="DO575">
            <v>-7560.9400000004098</v>
          </cell>
          <cell r="DP575">
            <v>-2587.109999999404</v>
          </cell>
          <cell r="DQ575">
            <v>-992.20000000018626</v>
          </cell>
          <cell r="DR575">
            <v>-11890.649999991059</v>
          </cell>
          <cell r="DS575">
            <v>-101</v>
          </cell>
          <cell r="DT575">
            <v>-1545.0599999995902</v>
          </cell>
          <cell r="DU575">
            <v>-2877.160000000149</v>
          </cell>
          <cell r="DV575">
            <v>-3209.5400000000373</v>
          </cell>
          <cell r="DW575">
            <v>19188.500000000931</v>
          </cell>
          <cell r="DX575">
            <v>-5096.890000000596</v>
          </cell>
          <cell r="DY575">
            <v>-4504.589999999851</v>
          </cell>
          <cell r="DZ575">
            <v>-3934.7000000001863</v>
          </cell>
          <cell r="EA575">
            <v>-3229.7599999997765</v>
          </cell>
          <cell r="EB575">
            <v>-3442.339999999851</v>
          </cell>
          <cell r="EC575">
            <v>-3138.1100000003353</v>
          </cell>
          <cell r="ED575">
            <v>0</v>
          </cell>
        </row>
        <row r="576">
          <cell r="F576">
            <v>-1029.929999999993</v>
          </cell>
          <cell r="G576">
            <v>-802.17000000004191</v>
          </cell>
          <cell r="H576">
            <v>-472.04999999998836</v>
          </cell>
          <cell r="I576">
            <v>0</v>
          </cell>
          <cell r="J576">
            <v>0</v>
          </cell>
          <cell r="K576">
            <v>3.029999999969732</v>
          </cell>
          <cell r="L576">
            <v>-293.57000000000698</v>
          </cell>
          <cell r="M576">
            <v>-291.5</v>
          </cell>
          <cell r="N576">
            <v>-271.09000000008382</v>
          </cell>
          <cell r="O576">
            <v>-230.54999999998836</v>
          </cell>
          <cell r="P576">
            <v>-1013.2339999999967</v>
          </cell>
          <cell r="Q576">
            <v>-881.90000000002328</v>
          </cell>
          <cell r="R576">
            <v>-3810.0700000012293</v>
          </cell>
          <cell r="S576">
            <v>-346.6500000001397</v>
          </cell>
          <cell r="T576">
            <v>-343.6699999999837</v>
          </cell>
          <cell r="U576">
            <v>-713.84000000008382</v>
          </cell>
          <cell r="V576">
            <v>-8.6399999999557622</v>
          </cell>
          <cell r="W576">
            <v>-100.93999999994412</v>
          </cell>
          <cell r="X576">
            <v>-158.98000000003958</v>
          </cell>
          <cell r="Y576">
            <v>-231.47999999998137</v>
          </cell>
          <cell r="Z576">
            <v>0</v>
          </cell>
          <cell r="AA576">
            <v>-69.959999999962747</v>
          </cell>
          <cell r="AB576">
            <v>-494.56000000005588</v>
          </cell>
          <cell r="AC576">
            <v>-571.80999999999767</v>
          </cell>
          <cell r="AD576">
            <v>-769.54000000003725</v>
          </cell>
          <cell r="AE576">
            <v>-2525.3000000007451</v>
          </cell>
          <cell r="AF576">
            <v>-349.21999999997206</v>
          </cell>
          <cell r="AG576">
            <v>-493.05999999993946</v>
          </cell>
          <cell r="AH576">
            <v>-523.83000000007451</v>
          </cell>
          <cell r="AI576">
            <v>0</v>
          </cell>
          <cell r="AJ576">
            <v>0</v>
          </cell>
          <cell r="AK576">
            <v>2.8599999999860302</v>
          </cell>
          <cell r="AL576">
            <v>-4.9899999999906868</v>
          </cell>
          <cell r="AM576">
            <v>-171.92999999999302</v>
          </cell>
          <cell r="AN576">
            <v>-30.580000000016298</v>
          </cell>
          <cell r="AO576">
            <v>6.110000000015134</v>
          </cell>
          <cell r="AP576">
            <v>-60.980000000039581</v>
          </cell>
          <cell r="AQ576">
            <v>-899.67999999999302</v>
          </cell>
          <cell r="AR576">
            <v>-3361.2499999990687</v>
          </cell>
          <cell r="AS576">
            <v>-863.96999999997206</v>
          </cell>
          <cell r="AT576">
            <v>-187.28000000002794</v>
          </cell>
          <cell r="AU576">
            <v>-46.029999999969732</v>
          </cell>
          <cell r="AV576">
            <v>0</v>
          </cell>
          <cell r="AW576">
            <v>-100.84000000002561</v>
          </cell>
          <cell r="AX576">
            <v>0</v>
          </cell>
          <cell r="AY576">
            <v>-245.02999999996973</v>
          </cell>
          <cell r="AZ576">
            <v>-219.75</v>
          </cell>
          <cell r="BA576">
            <v>0</v>
          </cell>
          <cell r="BB576">
            <v>-349.89000000001397</v>
          </cell>
          <cell r="BC576">
            <v>-964.72000000003027</v>
          </cell>
          <cell r="BD576">
            <v>-383.73999999999069</v>
          </cell>
          <cell r="BE576">
            <v>-2944.4399999985471</v>
          </cell>
          <cell r="BF576">
            <v>-636.72999999998137</v>
          </cell>
          <cell r="BG576">
            <v>-746.9100000000326</v>
          </cell>
          <cell r="BH576">
            <v>-533.51000000000931</v>
          </cell>
          <cell r="BI576">
            <v>0</v>
          </cell>
          <cell r="BJ576">
            <v>0</v>
          </cell>
          <cell r="BK576">
            <v>0</v>
          </cell>
          <cell r="BL576">
            <v>-540.70999999996275</v>
          </cell>
          <cell r="BM576">
            <v>-69.899999999965075</v>
          </cell>
          <cell r="BN576">
            <v>-196.8300000000163</v>
          </cell>
          <cell r="BO576">
            <v>-219.85000000000582</v>
          </cell>
          <cell r="BP576">
            <v>0</v>
          </cell>
          <cell r="BQ576">
            <v>0</v>
          </cell>
          <cell r="BR576">
            <v>-164.80200000014156</v>
          </cell>
          <cell r="BS576">
            <v>-61.756000000052154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-8.6660000000265427</v>
          </cell>
          <cell r="BZ576">
            <v>-94.380000000004657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-553.62600000016391</v>
          </cell>
          <cell r="CF576">
            <v>-99.400000000023283</v>
          </cell>
          <cell r="CG576">
            <v>0</v>
          </cell>
          <cell r="CH576">
            <v>0</v>
          </cell>
          <cell r="CI576">
            <v>-49.346000000019558</v>
          </cell>
          <cell r="CJ576">
            <v>-108.13000000000466</v>
          </cell>
          <cell r="CK576">
            <v>0</v>
          </cell>
          <cell r="CL576">
            <v>0</v>
          </cell>
          <cell r="CM576">
            <v>-225.49999999994179</v>
          </cell>
          <cell r="CN576">
            <v>-62.619999999995343</v>
          </cell>
          <cell r="CO576">
            <v>74.880000000004657</v>
          </cell>
          <cell r="CP576">
            <v>0</v>
          </cell>
          <cell r="CQ576">
            <v>-83.510000000009313</v>
          </cell>
          <cell r="CR576">
            <v>-505.13800000026822</v>
          </cell>
          <cell r="CS576">
            <v>0</v>
          </cell>
          <cell r="CT576">
            <v>10.589999999967404</v>
          </cell>
          <cell r="CU576">
            <v>0</v>
          </cell>
          <cell r="CV576">
            <v>-41.025000000023283</v>
          </cell>
          <cell r="CW576">
            <v>-225.75</v>
          </cell>
          <cell r="CX576">
            <v>0</v>
          </cell>
          <cell r="CY576">
            <v>-44.679999999993015</v>
          </cell>
          <cell r="CZ576">
            <v>-99.810000000055879</v>
          </cell>
          <cell r="DA576">
            <v>0</v>
          </cell>
          <cell r="DB576">
            <v>-102.43299999998999</v>
          </cell>
          <cell r="DC576">
            <v>0</v>
          </cell>
          <cell r="DD576">
            <v>-2.029999999969732</v>
          </cell>
          <cell r="DE576">
            <v>-2795.9830000009388</v>
          </cell>
          <cell r="DF576">
            <v>-326.72999999998137</v>
          </cell>
          <cell r="DG576">
            <v>-224.69000000000233</v>
          </cell>
          <cell r="DH576">
            <v>-344.9199999999837</v>
          </cell>
          <cell r="DI576">
            <v>-279.68499999999767</v>
          </cell>
          <cell r="DJ576">
            <v>-345.27000000001863</v>
          </cell>
          <cell r="DK576">
            <v>-77.180000000051223</v>
          </cell>
          <cell r="DL576">
            <v>-447.26000000000931</v>
          </cell>
          <cell r="DM576">
            <v>-167.93000000005122</v>
          </cell>
          <cell r="DN576">
            <v>-283.60000000003492</v>
          </cell>
          <cell r="DO576">
            <v>3.885999999998603</v>
          </cell>
          <cell r="DP576">
            <v>-230.02400000003399</v>
          </cell>
          <cell r="DQ576">
            <v>-72.57999999995809</v>
          </cell>
          <cell r="DR576">
            <v>-1679.1350000002421</v>
          </cell>
          <cell r="DS576">
            <v>-135.84000000002561</v>
          </cell>
          <cell r="DT576">
            <v>-182.77000000001863</v>
          </cell>
          <cell r="DU576">
            <v>-232.63000000000466</v>
          </cell>
          <cell r="DV576">
            <v>-9.2700000000186265</v>
          </cell>
          <cell r="DW576">
            <v>923.71000000002095</v>
          </cell>
          <cell r="DX576">
            <v>-81.85999999998603</v>
          </cell>
          <cell r="DY576">
            <v>-180.23999999999069</v>
          </cell>
          <cell r="DZ576">
            <v>-373.21999999997206</v>
          </cell>
          <cell r="EA576">
            <v>-434.89999999996508</v>
          </cell>
          <cell r="EB576">
            <v>-438.11499999999069</v>
          </cell>
          <cell r="EC576">
            <v>-204.41999999992549</v>
          </cell>
          <cell r="ED576">
            <v>-329.58000000007451</v>
          </cell>
        </row>
        <row r="577">
          <cell r="F577">
            <v>-578.5</v>
          </cell>
          <cell r="G577">
            <v>-442.79999999981374</v>
          </cell>
          <cell r="H577">
            <v>-1348.7000000001863</v>
          </cell>
          <cell r="I577">
            <v>-10394.099999999627</v>
          </cell>
          <cell r="J577">
            <v>-13211.900000000373</v>
          </cell>
          <cell r="K577">
            <v>-11777.199999999255</v>
          </cell>
          <cell r="L577">
            <v>-13493.799999999814</v>
          </cell>
          <cell r="M577">
            <v>-9387</v>
          </cell>
          <cell r="N577">
            <v>-13998.699999999255</v>
          </cell>
          <cell r="O577">
            <v>-8006.5</v>
          </cell>
          <cell r="P577">
            <v>-5448.1999999992549</v>
          </cell>
          <cell r="Q577">
            <v>-4529.7000000001863</v>
          </cell>
          <cell r="R577">
            <v>-149011.80000001192</v>
          </cell>
          <cell r="S577">
            <v>-254.20000000018626</v>
          </cell>
          <cell r="T577">
            <v>-7531.7999999988824</v>
          </cell>
          <cell r="U577">
            <v>-13572.899999999441</v>
          </cell>
          <cell r="V577">
            <v>-7996.6000000005588</v>
          </cell>
          <cell r="W577">
            <v>-12822.400000000373</v>
          </cell>
          <cell r="X577">
            <v>-14272.399999999441</v>
          </cell>
          <cell r="Y577">
            <v>-12908.199999999255</v>
          </cell>
          <cell r="Z577">
            <v>-13565.099999999627</v>
          </cell>
          <cell r="AA577">
            <v>-19327</v>
          </cell>
          <cell r="AB577">
            <v>-17439.200000000186</v>
          </cell>
          <cell r="AC577">
            <v>-23723.799999999814</v>
          </cell>
          <cell r="AD577">
            <v>-5598.2000000001863</v>
          </cell>
          <cell r="AE577">
            <v>-117830.10000000894</v>
          </cell>
          <cell r="AF577">
            <v>-14347.400000000373</v>
          </cell>
          <cell r="AG577">
            <v>-13471.800000000745</v>
          </cell>
          <cell r="AH577">
            <v>-6524.2000000001863</v>
          </cell>
          <cell r="AI577">
            <v>-5396.5</v>
          </cell>
          <cell r="AJ577">
            <v>-3774.7000000011176</v>
          </cell>
          <cell r="AK577">
            <v>-5154.0999999996275</v>
          </cell>
          <cell r="AL577">
            <v>-15688.89999999851</v>
          </cell>
          <cell r="AM577">
            <v>-11803.599999999627</v>
          </cell>
          <cell r="AN577">
            <v>-8784.1999999992549</v>
          </cell>
          <cell r="AO577">
            <v>-15427.299999998882</v>
          </cell>
          <cell r="AP577">
            <v>-14224.700000000186</v>
          </cell>
          <cell r="AQ577">
            <v>-3232.7000000001863</v>
          </cell>
          <cell r="AR577">
            <v>-107126.49000000209</v>
          </cell>
          <cell r="AS577">
            <v>-15836.100000000559</v>
          </cell>
          <cell r="AT577">
            <v>-8978.5999999996275</v>
          </cell>
          <cell r="AU577">
            <v>-8570.4000000003725</v>
          </cell>
          <cell r="AV577">
            <v>-5108.339999999851</v>
          </cell>
          <cell r="AW577">
            <v>-2709.8500000000931</v>
          </cell>
          <cell r="AX577">
            <v>-2195.8999999999069</v>
          </cell>
          <cell r="AY577">
            <v>-9436.2999999998137</v>
          </cell>
          <cell r="AZ577">
            <v>-11915.199999999255</v>
          </cell>
          <cell r="BA577">
            <v>-9600.2000000001863</v>
          </cell>
          <cell r="BB577">
            <v>-10500.099999999627</v>
          </cell>
          <cell r="BC577">
            <v>-13881.499999999069</v>
          </cell>
          <cell r="BD577">
            <v>-8394.0000000009313</v>
          </cell>
          <cell r="BE577">
            <v>-120958.54000000656</v>
          </cell>
          <cell r="BF577">
            <v>-12776.400000000373</v>
          </cell>
          <cell r="BG577">
            <v>-9992.7000000001863</v>
          </cell>
          <cell r="BH577">
            <v>-9542.9799999995157</v>
          </cell>
          <cell r="BI577">
            <v>-5835.4600000004284</v>
          </cell>
          <cell r="BJ577">
            <v>-3267.4000000003725</v>
          </cell>
          <cell r="BK577">
            <v>-3830.1000000000931</v>
          </cell>
          <cell r="BL577">
            <v>-12082.400000000373</v>
          </cell>
          <cell r="BM577">
            <v>-11441.799999999814</v>
          </cell>
          <cell r="BN577">
            <v>-9942.1000000005588</v>
          </cell>
          <cell r="BO577">
            <v>-13164.500000000931</v>
          </cell>
          <cell r="BP577">
            <v>-12016.699999999255</v>
          </cell>
          <cell r="BQ577">
            <v>-17065.999999999069</v>
          </cell>
          <cell r="BR577">
            <v>-115444.9999999851</v>
          </cell>
          <cell r="BS577">
            <v>-18255.900000000373</v>
          </cell>
          <cell r="BT577">
            <v>-7746.5</v>
          </cell>
          <cell r="BU577">
            <v>-5507.5499999988824</v>
          </cell>
          <cell r="BV577">
            <v>-4577.4500000001863</v>
          </cell>
          <cell r="BW577">
            <v>-4935.2000000001863</v>
          </cell>
          <cell r="BX577">
            <v>-5660.7999999998137</v>
          </cell>
          <cell r="BY577">
            <v>-9905.5</v>
          </cell>
          <cell r="BZ577">
            <v>-12290.700000000186</v>
          </cell>
          <cell r="CA577">
            <v>-11061.199999999255</v>
          </cell>
          <cell r="CB577">
            <v>-7406.1000000005588</v>
          </cell>
          <cell r="CC577">
            <v>-12140.900000000373</v>
          </cell>
          <cell r="CD577">
            <v>-15957.200000000186</v>
          </cell>
          <cell r="CE577">
            <v>-111988.99000000954</v>
          </cell>
          <cell r="CF577">
            <v>-16255.599999999627</v>
          </cell>
          <cell r="CG577">
            <v>-9063</v>
          </cell>
          <cell r="CH577">
            <v>-8097</v>
          </cell>
          <cell r="CI577">
            <v>-8422.3899999996647</v>
          </cell>
          <cell r="CJ577">
            <v>-8562.3999999994412</v>
          </cell>
          <cell r="CK577">
            <v>-9025.3999999994412</v>
          </cell>
          <cell r="CL577">
            <v>-8549.8999999994412</v>
          </cell>
          <cell r="CM577">
            <v>-8164.5999999996275</v>
          </cell>
          <cell r="CN577">
            <v>-8576.7999999998137</v>
          </cell>
          <cell r="CO577">
            <v>-1041.8999999994412</v>
          </cell>
          <cell r="CP577">
            <v>-13057.299999998882</v>
          </cell>
          <cell r="CQ577">
            <v>-13172.700000000186</v>
          </cell>
          <cell r="CR577">
            <v>-98393.899999991059</v>
          </cell>
          <cell r="CS577">
            <v>-13766.500000000931</v>
          </cell>
          <cell r="CT577">
            <v>-8198.4000000003725</v>
          </cell>
          <cell r="CU577">
            <v>-8246.2000000001863</v>
          </cell>
          <cell r="CV577">
            <v>-653</v>
          </cell>
          <cell r="CW577">
            <v>-9106.6999999992549</v>
          </cell>
          <cell r="CX577">
            <v>-7413.0999999996275</v>
          </cell>
          <cell r="CY577">
            <v>-8744.5</v>
          </cell>
          <cell r="CZ577">
            <v>-5224.5</v>
          </cell>
          <cell r="DA577">
            <v>-5399.9000000003725</v>
          </cell>
          <cell r="DB577">
            <v>-7996.2000000001863</v>
          </cell>
          <cell r="DC577">
            <v>-11139.900000000373</v>
          </cell>
          <cell r="DD577">
            <v>-12505</v>
          </cell>
          <cell r="DE577">
            <v>-116917.80000001192</v>
          </cell>
          <cell r="DF577">
            <v>-14230.299999999814</v>
          </cell>
          <cell r="DG577">
            <v>-12048.5</v>
          </cell>
          <cell r="DH577">
            <v>-8661.5</v>
          </cell>
          <cell r="DI577">
            <v>-5690.7000000001863</v>
          </cell>
          <cell r="DJ577">
            <v>-8262.7000000011176</v>
          </cell>
          <cell r="DK577">
            <v>-8308.3999999994412</v>
          </cell>
          <cell r="DL577">
            <v>-8702.1000000005588</v>
          </cell>
          <cell r="DM577">
            <v>-9959.4000000003725</v>
          </cell>
          <cell r="DN577">
            <v>-6542.8000000007451</v>
          </cell>
          <cell r="DO577">
            <v>-7912.7000000011176</v>
          </cell>
          <cell r="DP577">
            <v>-12637.999999999069</v>
          </cell>
          <cell r="DQ577">
            <v>-13960.700000000186</v>
          </cell>
          <cell r="DR577">
            <v>-110996.0000000149</v>
          </cell>
          <cell r="DS577">
            <v>-16319.400000000373</v>
          </cell>
          <cell r="DT577">
            <v>-9854.1000000005588</v>
          </cell>
          <cell r="DU577">
            <v>-9503</v>
          </cell>
          <cell r="DV577">
            <v>-7505.6999999997206</v>
          </cell>
          <cell r="DW577">
            <v>4342.2000000001863</v>
          </cell>
          <cell r="DX577">
            <v>-6234.9000000003725</v>
          </cell>
          <cell r="DY577">
            <v>-8663.6000000005588</v>
          </cell>
          <cell r="DZ577">
            <v>-8530.6999999992549</v>
          </cell>
          <cell r="EA577">
            <v>-9621.0999999996275</v>
          </cell>
          <cell r="EB577">
            <v>-8591.4000000003725</v>
          </cell>
          <cell r="EC577">
            <v>-17752.600000000559</v>
          </cell>
          <cell r="ED577">
            <v>-12761.700000001118</v>
          </cell>
        </row>
        <row r="578">
          <cell r="F578">
            <v>-8718.2999999998137</v>
          </cell>
          <cell r="G578">
            <v>-3847</v>
          </cell>
          <cell r="H578">
            <v>-4176</v>
          </cell>
          <cell r="I578">
            <v>-10211.200000000186</v>
          </cell>
          <cell r="J578">
            <v>-6605.9399999999441</v>
          </cell>
          <cell r="K578">
            <v>-6791.8999999999069</v>
          </cell>
          <cell r="L578">
            <v>-12324.5</v>
          </cell>
          <cell r="M578">
            <v>-10479.5</v>
          </cell>
          <cell r="N578">
            <v>-13897.000000000466</v>
          </cell>
          <cell r="O578">
            <v>-11871.199999999721</v>
          </cell>
          <cell r="P578">
            <v>-9172.5999999996275</v>
          </cell>
          <cell r="Q578">
            <v>-10559.900000000373</v>
          </cell>
          <cell r="R578">
            <v>-154645.33999999613</v>
          </cell>
          <cell r="S578">
            <v>-4713.2999999998137</v>
          </cell>
          <cell r="T578">
            <v>-11800.100000000559</v>
          </cell>
          <cell r="U578">
            <v>-18183.599999999627</v>
          </cell>
          <cell r="V578">
            <v>-9350.1000000000931</v>
          </cell>
          <cell r="W578">
            <v>-12090.540000000037</v>
          </cell>
          <cell r="X578">
            <v>-11869.699999999721</v>
          </cell>
          <cell r="Y578">
            <v>-10996.899999999441</v>
          </cell>
          <cell r="Z578">
            <v>-13176.499999999069</v>
          </cell>
          <cell r="AA578">
            <v>-13309.600000000093</v>
          </cell>
          <cell r="AB578">
            <v>-16424.199999999721</v>
          </cell>
          <cell r="AC578">
            <v>-21240.799999999814</v>
          </cell>
          <cell r="AD578">
            <v>-11490</v>
          </cell>
          <cell r="AE578">
            <v>-83394.30000000447</v>
          </cell>
          <cell r="AF578">
            <v>-7412.2000000001863</v>
          </cell>
          <cell r="AG578">
            <v>-7147.5</v>
          </cell>
          <cell r="AH578">
            <v>-9281.7999999998137</v>
          </cell>
          <cell r="AI578">
            <v>-4065.6000000005588</v>
          </cell>
          <cell r="AJ578">
            <v>-3753.8000000002794</v>
          </cell>
          <cell r="AK578">
            <v>-4628.5</v>
          </cell>
          <cell r="AL578">
            <v>-9279.1000000000931</v>
          </cell>
          <cell r="AM578">
            <v>-6486.6000000000931</v>
          </cell>
          <cell r="AN578">
            <v>-9023.5999999996275</v>
          </cell>
          <cell r="AO578">
            <v>-6765</v>
          </cell>
          <cell r="AP578">
            <v>-5919.6000000000931</v>
          </cell>
          <cell r="AQ578">
            <v>-9631</v>
          </cell>
          <cell r="AR578">
            <v>-95689.709999993443</v>
          </cell>
          <cell r="AS578">
            <v>-15491.200000000186</v>
          </cell>
          <cell r="AT578">
            <v>-11987.400000000373</v>
          </cell>
          <cell r="AU578">
            <v>-6108.2999999998137</v>
          </cell>
          <cell r="AV578">
            <v>-4768.8999999999069</v>
          </cell>
          <cell r="AW578">
            <v>-2112.1599999996834</v>
          </cell>
          <cell r="AX578">
            <v>-2336.75</v>
          </cell>
          <cell r="AY578">
            <v>-8260.4000000003725</v>
          </cell>
          <cell r="AZ578">
            <v>-9311</v>
          </cell>
          <cell r="BA578">
            <v>-5158.2000000001863</v>
          </cell>
          <cell r="BB578">
            <v>-7282.8000000002794</v>
          </cell>
          <cell r="BC578">
            <v>-12823.500000000466</v>
          </cell>
          <cell r="BD578">
            <v>-10049.099999999627</v>
          </cell>
          <cell r="BE578">
            <v>-94157.710000000894</v>
          </cell>
          <cell r="BF578">
            <v>-13765.699999999255</v>
          </cell>
          <cell r="BG578">
            <v>-8171.5</v>
          </cell>
          <cell r="BH578">
            <v>-8040.2999999998137</v>
          </cell>
          <cell r="BI578">
            <v>-5435.5</v>
          </cell>
          <cell r="BJ578">
            <v>-1866.9599999999627</v>
          </cell>
          <cell r="BK578">
            <v>-2626.3500000000931</v>
          </cell>
          <cell r="BL578">
            <v>-8180.2999999998137</v>
          </cell>
          <cell r="BM578">
            <v>-7911.0999999996275</v>
          </cell>
          <cell r="BN578">
            <v>-6789.3999999994412</v>
          </cell>
          <cell r="BO578">
            <v>-8161.3999999999069</v>
          </cell>
          <cell r="BP578">
            <v>-7630.0999999996275</v>
          </cell>
          <cell r="BQ578">
            <v>-15579.100000000559</v>
          </cell>
          <cell r="BR578">
            <v>-106427.46000000834</v>
          </cell>
          <cell r="BS578">
            <v>-12372.899999999441</v>
          </cell>
          <cell r="BT578">
            <v>-10210.100000000093</v>
          </cell>
          <cell r="BU578">
            <v>-8370.8999999999069</v>
          </cell>
          <cell r="BV578">
            <v>-4812.1000000000931</v>
          </cell>
          <cell r="BW578">
            <v>-5171.4599999999627</v>
          </cell>
          <cell r="BX578">
            <v>-6586.5</v>
          </cell>
          <cell r="BY578">
            <v>-10429.599999999627</v>
          </cell>
          <cell r="BZ578">
            <v>-8451.5999999996275</v>
          </cell>
          <cell r="CA578">
            <v>-6875.3999999999069</v>
          </cell>
          <cell r="CB578">
            <v>-8861.2000000001863</v>
          </cell>
          <cell r="CC578">
            <v>-11077.5</v>
          </cell>
          <cell r="CD578">
            <v>-13208.200000000186</v>
          </cell>
          <cell r="CE578">
            <v>-119148.30000000447</v>
          </cell>
          <cell r="CF578">
            <v>-9606.0999999996275</v>
          </cell>
          <cell r="CG578">
            <v>-10247.099999999627</v>
          </cell>
          <cell r="CH578">
            <v>-10065.500000000466</v>
          </cell>
          <cell r="CI578">
            <v>-7335</v>
          </cell>
          <cell r="CJ578">
            <v>-6865.8000000002794</v>
          </cell>
          <cell r="CK578">
            <v>-6064.1999999997206</v>
          </cell>
          <cell r="CL578">
            <v>-11116.599999999627</v>
          </cell>
          <cell r="CM578">
            <v>-11282.400000000373</v>
          </cell>
          <cell r="CN578">
            <v>-9237</v>
          </cell>
          <cell r="CO578">
            <v>-13216.800000000279</v>
          </cell>
          <cell r="CP578">
            <v>-12184.700000000186</v>
          </cell>
          <cell r="CQ578">
            <v>-11927.100000000559</v>
          </cell>
          <cell r="CR578">
            <v>-121168.60000000149</v>
          </cell>
          <cell r="CS578">
            <v>-10840.599999999627</v>
          </cell>
          <cell r="CT578">
            <v>-11088.299999999814</v>
          </cell>
          <cell r="CU578">
            <v>-11539.100000000559</v>
          </cell>
          <cell r="CV578">
            <v>-4176.2000000001863</v>
          </cell>
          <cell r="CW578">
            <v>-7355.2999999998137</v>
          </cell>
          <cell r="CX578">
            <v>-7337.3999999999069</v>
          </cell>
          <cell r="CY578">
            <v>-11210.099999999627</v>
          </cell>
          <cell r="CZ578">
            <v>-8300</v>
          </cell>
          <cell r="DA578">
            <v>-8713.8000000002794</v>
          </cell>
          <cell r="DB578">
            <v>-11235.900000000373</v>
          </cell>
          <cell r="DC578">
            <v>-16518.400000000373</v>
          </cell>
          <cell r="DD578">
            <v>-12853.5</v>
          </cell>
          <cell r="DE578">
            <v>-119775.80000000447</v>
          </cell>
          <cell r="DF578">
            <v>-10015.300000000745</v>
          </cell>
          <cell r="DG578">
            <v>-9753.6999999997206</v>
          </cell>
          <cell r="DH578">
            <v>-9999.6000000000931</v>
          </cell>
          <cell r="DI578">
            <v>-10561.800000000279</v>
          </cell>
          <cell r="DJ578">
            <v>-6026.8999999999069</v>
          </cell>
          <cell r="DK578">
            <v>-6368.3999999999069</v>
          </cell>
          <cell r="DL578">
            <v>-11024.700000000186</v>
          </cell>
          <cell r="DM578">
            <v>-13258.599999999627</v>
          </cell>
          <cell r="DN578">
            <v>-9568.7999999998137</v>
          </cell>
          <cell r="DO578">
            <v>-5844.8000000002794</v>
          </cell>
          <cell r="DP578">
            <v>-10798.5</v>
          </cell>
          <cell r="DQ578">
            <v>-16554.700000001118</v>
          </cell>
          <cell r="DR578">
            <v>-80347.39999999851</v>
          </cell>
          <cell r="DS578">
            <v>-10641.900000000373</v>
          </cell>
          <cell r="DT578">
            <v>-8792.5</v>
          </cell>
          <cell r="DU578">
            <v>-5603.4000000003725</v>
          </cell>
          <cell r="DV578">
            <v>-3933</v>
          </cell>
          <cell r="DW578">
            <v>4130</v>
          </cell>
          <cell r="DX578">
            <v>-9011</v>
          </cell>
          <cell r="DY578">
            <v>-8556</v>
          </cell>
          <cell r="DZ578">
            <v>-7955.7999999998137</v>
          </cell>
          <cell r="EA578">
            <v>-5285.7999999998137</v>
          </cell>
          <cell r="EB578">
            <v>-7042.9000000003725</v>
          </cell>
          <cell r="EC578">
            <v>-9776.7000000001863</v>
          </cell>
          <cell r="ED578">
            <v>-7878.4000000003725</v>
          </cell>
        </row>
        <row r="579">
          <cell r="F579">
            <v>-5864.7000000011176</v>
          </cell>
          <cell r="G579">
            <v>-527.09999999962747</v>
          </cell>
          <cell r="H579">
            <v>-2777.1000000014901</v>
          </cell>
          <cell r="I579">
            <v>-14543.299999999814</v>
          </cell>
          <cell r="J579">
            <v>-12251.400000000373</v>
          </cell>
          <cell r="K579">
            <v>-12785.800000000745</v>
          </cell>
          <cell r="L579">
            <v>-8994.5</v>
          </cell>
          <cell r="M579">
            <v>-29834.599999999627</v>
          </cell>
          <cell r="N579">
            <v>-22616.600000000559</v>
          </cell>
          <cell r="O579">
            <v>-27304.600000000559</v>
          </cell>
          <cell r="P579">
            <v>-22820.299999999814</v>
          </cell>
          <cell r="Q579">
            <v>-6062.6999999992549</v>
          </cell>
          <cell r="R579">
            <v>-138492.53999999166</v>
          </cell>
          <cell r="S579">
            <v>-33227.599999999627</v>
          </cell>
          <cell r="T579">
            <v>-794</v>
          </cell>
          <cell r="U579">
            <v>-10968.139999999665</v>
          </cell>
          <cell r="V579">
            <v>-208.15999999968335</v>
          </cell>
          <cell r="W579">
            <v>-1333.5600000005215</v>
          </cell>
          <cell r="X579">
            <v>-5222.1000000000931</v>
          </cell>
          <cell r="Y579">
            <v>-12794.5</v>
          </cell>
          <cell r="Z579">
            <v>-13740.399999999441</v>
          </cell>
          <cell r="AA579">
            <v>-12762.200000000186</v>
          </cell>
          <cell r="AB579">
            <v>-14643.479999998584</v>
          </cell>
          <cell r="AC579">
            <v>-13815.899999999441</v>
          </cell>
          <cell r="AD579">
            <v>-18982.499999999069</v>
          </cell>
          <cell r="AE579">
            <v>-173185.6099999845</v>
          </cell>
          <cell r="AF579">
            <v>-26629.60000000149</v>
          </cell>
          <cell r="AG579">
            <v>-18083.199999999255</v>
          </cell>
          <cell r="AH579">
            <v>-15297.399999999441</v>
          </cell>
          <cell r="AI579">
            <v>-8780.5699999998324</v>
          </cell>
          <cell r="AJ579">
            <v>-5253.089999999851</v>
          </cell>
          <cell r="AK579">
            <v>-4794.0500000007451</v>
          </cell>
          <cell r="AL579">
            <v>-12827.099999999627</v>
          </cell>
          <cell r="AM579">
            <v>-22302.000000000931</v>
          </cell>
          <cell r="AN579">
            <v>-10705.900000000373</v>
          </cell>
          <cell r="AO579">
            <v>-18755</v>
          </cell>
          <cell r="AP579">
            <v>-21443.400000000373</v>
          </cell>
          <cell r="AQ579">
            <v>-8314.2999999998137</v>
          </cell>
          <cell r="AR579">
            <v>-125374.8599999994</v>
          </cell>
          <cell r="AS579">
            <v>-13140.400000000373</v>
          </cell>
          <cell r="AT579">
            <v>-13035.900000000373</v>
          </cell>
          <cell r="AU579">
            <v>-13050.159999999218</v>
          </cell>
          <cell r="AV579">
            <v>-5925.1000000005588</v>
          </cell>
          <cell r="AW579">
            <v>-3594.589999999851</v>
          </cell>
          <cell r="AX579">
            <v>-3544.609999999404</v>
          </cell>
          <cell r="AY579">
            <v>-13902.899999999441</v>
          </cell>
          <cell r="AZ579">
            <v>-14562.100000000559</v>
          </cell>
          <cell r="BA579">
            <v>-12475.700000000186</v>
          </cell>
          <cell r="BB579">
            <v>-14331.100000000559</v>
          </cell>
          <cell r="BC579">
            <v>-9627.0999999996275</v>
          </cell>
          <cell r="BD579">
            <v>-8185.1999999992549</v>
          </cell>
          <cell r="BE579">
            <v>-143397.3900000006</v>
          </cell>
          <cell r="BF579">
            <v>-14023.200000000186</v>
          </cell>
          <cell r="BG579">
            <v>-12877.500000000931</v>
          </cell>
          <cell r="BH579">
            <v>-12091.640000000596</v>
          </cell>
          <cell r="BI579">
            <v>-7646.75</v>
          </cell>
          <cell r="BJ579">
            <v>-4344.160000000149</v>
          </cell>
          <cell r="BK579">
            <v>-4217.9399999999441</v>
          </cell>
          <cell r="BL579">
            <v>-15752.799999999814</v>
          </cell>
          <cell r="BM579">
            <v>-17165.500000000931</v>
          </cell>
          <cell r="BN579">
            <v>-15504.899999999441</v>
          </cell>
          <cell r="BO579">
            <v>-13038.700000001118</v>
          </cell>
          <cell r="BP579">
            <v>-13852.299999999814</v>
          </cell>
          <cell r="BQ579">
            <v>-12882</v>
          </cell>
          <cell r="BR579">
            <v>-147107.92000002414</v>
          </cell>
          <cell r="BS579">
            <v>-12943.700000000186</v>
          </cell>
          <cell r="BT579">
            <v>-13213.200000000186</v>
          </cell>
          <cell r="BU579">
            <v>-6207.0500000007451</v>
          </cell>
          <cell r="BV579">
            <v>-8134.5400000000373</v>
          </cell>
          <cell r="BW579">
            <v>-6350.8299999996088</v>
          </cell>
          <cell r="BX579">
            <v>-6940.1000000005588</v>
          </cell>
          <cell r="BY579">
            <v>-17396.800000000745</v>
          </cell>
          <cell r="BZ579">
            <v>-17570.199999999255</v>
          </cell>
          <cell r="CA579">
            <v>-15575.100000000559</v>
          </cell>
          <cell r="CB579">
            <v>-13077.300000000745</v>
          </cell>
          <cell r="CC579">
            <v>-15044.699999999255</v>
          </cell>
          <cell r="CD579">
            <v>-14654.400000000373</v>
          </cell>
          <cell r="CE579">
            <v>-152654.01999998093</v>
          </cell>
          <cell r="CF579">
            <v>-17685.799999999814</v>
          </cell>
          <cell r="CG579">
            <v>-14537.099999999627</v>
          </cell>
          <cell r="CH579">
            <v>-13777.839999999851</v>
          </cell>
          <cell r="CI579">
            <v>-9749.839999999851</v>
          </cell>
          <cell r="CJ579">
            <v>-13180.540000000037</v>
          </cell>
          <cell r="CK579">
            <v>-11133.500000001863</v>
          </cell>
          <cell r="CL579">
            <v>-10931.499999999069</v>
          </cell>
          <cell r="CM579">
            <v>-13595.600000000559</v>
          </cell>
          <cell r="CN579">
            <v>-10332</v>
          </cell>
          <cell r="CO579">
            <v>-9747.8999999994412</v>
          </cell>
          <cell r="CP579">
            <v>-15199.599999999627</v>
          </cell>
          <cell r="CQ579">
            <v>-12782.800000000745</v>
          </cell>
          <cell r="CR579">
            <v>-104874.40000000596</v>
          </cell>
          <cell r="CS579">
            <v>-15420.800000000745</v>
          </cell>
          <cell r="CT579">
            <v>-10918.5</v>
          </cell>
          <cell r="CU579">
            <v>-11159.600000000559</v>
          </cell>
          <cell r="CV579">
            <v>3505.4000000003725</v>
          </cell>
          <cell r="CW579">
            <v>-9499.9000000003725</v>
          </cell>
          <cell r="CX579">
            <v>-10883</v>
          </cell>
          <cell r="CY579">
            <v>-9902</v>
          </cell>
          <cell r="CZ579">
            <v>-1238.2999999998137</v>
          </cell>
          <cell r="DA579">
            <v>-8582.0000000009313</v>
          </cell>
          <cell r="DB579">
            <v>-9356.3000000007451</v>
          </cell>
          <cell r="DC579">
            <v>-8931.2999999998137</v>
          </cell>
          <cell r="DD579">
            <v>-12488.099999999627</v>
          </cell>
          <cell r="DE579">
            <v>-127587.20000000298</v>
          </cell>
          <cell r="DF579">
            <v>-17410.099999999627</v>
          </cell>
          <cell r="DG579">
            <v>-11742.699999999255</v>
          </cell>
          <cell r="DH579">
            <v>-14201.099999999627</v>
          </cell>
          <cell r="DI579">
            <v>-7917.9000000003725</v>
          </cell>
          <cell r="DJ579">
            <v>-10465.599999999627</v>
          </cell>
          <cell r="DK579">
            <v>-9581.1000000005588</v>
          </cell>
          <cell r="DL579">
            <v>-10264.599999999627</v>
          </cell>
          <cell r="DM579">
            <v>-13325.299999998882</v>
          </cell>
          <cell r="DN579">
            <v>-8102.1000000005588</v>
          </cell>
          <cell r="DO579">
            <v>-172.70000000018626</v>
          </cell>
          <cell r="DP579">
            <v>-11344.800000000745</v>
          </cell>
          <cell r="DQ579">
            <v>-13059.200000001118</v>
          </cell>
          <cell r="DR579">
            <v>-118759.10000000894</v>
          </cell>
          <cell r="DS579">
            <v>-12082.100000000559</v>
          </cell>
          <cell r="DT579">
            <v>-11441.040000000037</v>
          </cell>
          <cell r="DU579">
            <v>-10752.399999999441</v>
          </cell>
          <cell r="DV579">
            <v>-5007.2999999998137</v>
          </cell>
          <cell r="DW579">
            <v>8458.089999999851</v>
          </cell>
          <cell r="DX579">
            <v>-5235.0600000005215</v>
          </cell>
          <cell r="DY579">
            <v>-17104.099999999627</v>
          </cell>
          <cell r="DZ579">
            <v>-15738.600000000559</v>
          </cell>
          <cell r="EA579">
            <v>-10463.150000000373</v>
          </cell>
          <cell r="EB579">
            <v>-16720.299999998882</v>
          </cell>
          <cell r="EC579">
            <v>-10978.039999999572</v>
          </cell>
          <cell r="ED579">
            <v>-11695.099999999627</v>
          </cell>
        </row>
        <row r="580">
          <cell r="F580">
            <v>0</v>
          </cell>
          <cell r="G580">
            <v>-14.200000000186265</v>
          </cell>
          <cell r="H580">
            <v>0</v>
          </cell>
          <cell r="I580">
            <v>0</v>
          </cell>
          <cell r="J580">
            <v>-1957.5999999998603</v>
          </cell>
          <cell r="K580">
            <v>-6379.1000000000931</v>
          </cell>
          <cell r="L580">
            <v>-72.100000000093132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-35122.500000003725</v>
          </cell>
          <cell r="S580">
            <v>0</v>
          </cell>
          <cell r="T580">
            <v>0</v>
          </cell>
          <cell r="U580">
            <v>-1900.9000000003725</v>
          </cell>
          <cell r="V580">
            <v>-8484.1000000000931</v>
          </cell>
          <cell r="W580">
            <v>-3760.2000000001863</v>
          </cell>
          <cell r="X580">
            <v>-8539.5000000004657</v>
          </cell>
          <cell r="Y580">
            <v>-3027.4000000003725</v>
          </cell>
          <cell r="Z580">
            <v>-2220</v>
          </cell>
          <cell r="AA580">
            <v>-4523.1999999997206</v>
          </cell>
          <cell r="AB580">
            <v>-2468.6999999997206</v>
          </cell>
          <cell r="AC580">
            <v>0</v>
          </cell>
          <cell r="AD580">
            <v>-198.5</v>
          </cell>
          <cell r="AE580">
            <v>-17720.830000000075</v>
          </cell>
          <cell r="AF580">
            <v>-2002.9000000000233</v>
          </cell>
          <cell r="AG580">
            <v>-1916.660000000149</v>
          </cell>
          <cell r="AH580">
            <v>-1846.0400000000373</v>
          </cell>
          <cell r="AI580">
            <v>-173.98999999999069</v>
          </cell>
          <cell r="AJ580">
            <v>0</v>
          </cell>
          <cell r="AK580">
            <v>-172.79999999993015</v>
          </cell>
          <cell r="AL580">
            <v>-1229.3800000001211</v>
          </cell>
          <cell r="AM580">
            <v>-944.27000000001863</v>
          </cell>
          <cell r="AN580">
            <v>-889.71999999997206</v>
          </cell>
          <cell r="AO580">
            <v>-1591.160000000149</v>
          </cell>
          <cell r="AP580">
            <v>-1349.1700000001583</v>
          </cell>
          <cell r="AQ580">
            <v>-5604.7399999999907</v>
          </cell>
          <cell r="AR580">
            <v>-16786.449999999255</v>
          </cell>
          <cell r="AS580">
            <v>-3747.1500000000233</v>
          </cell>
          <cell r="AT580">
            <v>-1405.8400000000838</v>
          </cell>
          <cell r="AU580">
            <v>-1727.5699999999488</v>
          </cell>
          <cell r="AV580">
            <v>-266.47999999998137</v>
          </cell>
          <cell r="AW580">
            <v>0</v>
          </cell>
          <cell r="AX580">
            <v>0</v>
          </cell>
          <cell r="AY580">
            <v>-1321.8199999999488</v>
          </cell>
          <cell r="AZ580">
            <v>-964.93000000005122</v>
          </cell>
          <cell r="BA580">
            <v>-356</v>
          </cell>
          <cell r="BB580">
            <v>-1531.1799999999348</v>
          </cell>
          <cell r="BC580">
            <v>-1416.2399999999907</v>
          </cell>
          <cell r="BD580">
            <v>-4049.2399999999907</v>
          </cell>
          <cell r="BE580">
            <v>-13901.389999996871</v>
          </cell>
          <cell r="BF580">
            <v>-1788.2899999999208</v>
          </cell>
          <cell r="BG580">
            <v>-1962.9799999999814</v>
          </cell>
          <cell r="BH580">
            <v>-612.07999999995809</v>
          </cell>
          <cell r="BI580">
            <v>-354.3499999998603</v>
          </cell>
          <cell r="BJ580">
            <v>0</v>
          </cell>
          <cell r="BK580">
            <v>-85.649999999906868</v>
          </cell>
          <cell r="BL580">
            <v>-1275.3499999999767</v>
          </cell>
          <cell r="BM580">
            <v>-1279.8399999999674</v>
          </cell>
          <cell r="BN580">
            <v>-1041.5200000000186</v>
          </cell>
          <cell r="BO580">
            <v>-2659.3600000001024</v>
          </cell>
          <cell r="BP580">
            <v>-1500.1800000000512</v>
          </cell>
          <cell r="BQ580">
            <v>-1341.7899999999208</v>
          </cell>
          <cell r="BR580">
            <v>-15965.570000002161</v>
          </cell>
          <cell r="BS580">
            <v>-2090.7800000000279</v>
          </cell>
          <cell r="BT580">
            <v>-1476.4099999999162</v>
          </cell>
          <cell r="BU580">
            <v>-959.59000000008382</v>
          </cell>
          <cell r="BV580">
            <v>0</v>
          </cell>
          <cell r="BW580">
            <v>-148.79999999993015</v>
          </cell>
          <cell r="BX580">
            <v>-432.61999999999534</v>
          </cell>
          <cell r="BY580">
            <v>-1201.6100000001024</v>
          </cell>
          <cell r="BZ580">
            <v>-1107.4699999999721</v>
          </cell>
          <cell r="CA580">
            <v>-886.08000000007451</v>
          </cell>
          <cell r="CB580">
            <v>-2185.5300000000279</v>
          </cell>
          <cell r="CC580">
            <v>-2654.1900000000605</v>
          </cell>
          <cell r="CD580">
            <v>-2822.4899999999907</v>
          </cell>
          <cell r="CE580">
            <v>-4877.8600000012666</v>
          </cell>
          <cell r="CF580">
            <v>-1729.6000000000931</v>
          </cell>
          <cell r="CG580">
            <v>-1360.1600000000326</v>
          </cell>
          <cell r="CH580">
            <v>-1903.6600000000326</v>
          </cell>
          <cell r="CI580">
            <v>-10.5</v>
          </cell>
          <cell r="CJ580">
            <v>-829.20000000018626</v>
          </cell>
          <cell r="CK580">
            <v>-721.06999999994878</v>
          </cell>
          <cell r="CL580">
            <v>-1876.6999999999534</v>
          </cell>
          <cell r="CM580">
            <v>-2307.6600000000326</v>
          </cell>
          <cell r="CN580">
            <v>-2081.4199999999255</v>
          </cell>
          <cell r="CO580">
            <v>6659.059999999823</v>
          </cell>
          <cell r="CP580">
            <v>3894.3000000000466</v>
          </cell>
          <cell r="CQ580">
            <v>-2611.25</v>
          </cell>
          <cell r="CR580">
            <v>-27364.529999999329</v>
          </cell>
          <cell r="CS580">
            <v>-2038.3200000000652</v>
          </cell>
          <cell r="CT580">
            <v>-1952.4300000000512</v>
          </cell>
          <cell r="CU580">
            <v>-2365.3400000000838</v>
          </cell>
          <cell r="CV580">
            <v>-78.599999999976717</v>
          </cell>
          <cell r="CW580">
            <v>-1222.3000000000466</v>
          </cell>
          <cell r="CX580">
            <v>-559.65000000002328</v>
          </cell>
          <cell r="CY580">
            <v>-2793.1800000000512</v>
          </cell>
          <cell r="CZ580">
            <v>-1131.3199999999488</v>
          </cell>
          <cell r="DA580">
            <v>-3091.5600000000559</v>
          </cell>
          <cell r="DB580">
            <v>-3649.1500000001397</v>
          </cell>
          <cell r="DC580">
            <v>-3362.859999999986</v>
          </cell>
          <cell r="DD580">
            <v>-5119.8200000000652</v>
          </cell>
          <cell r="DE580">
            <v>-21232.009999999776</v>
          </cell>
          <cell r="DF580">
            <v>-1978.1100000001024</v>
          </cell>
          <cell r="DG580">
            <v>-4050.5500000000466</v>
          </cell>
          <cell r="DH580">
            <v>-1616.859999999986</v>
          </cell>
          <cell r="DI580">
            <v>-769.60999999998603</v>
          </cell>
          <cell r="DJ580">
            <v>-948.5099999998929</v>
          </cell>
          <cell r="DK580">
            <v>-694.19999999995343</v>
          </cell>
          <cell r="DL580">
            <v>-2465.4200000000419</v>
          </cell>
          <cell r="DM580">
            <v>-2237.4000000000233</v>
          </cell>
          <cell r="DN580">
            <v>-2160.0700000000652</v>
          </cell>
          <cell r="DO580">
            <v>961.39999999990687</v>
          </cell>
          <cell r="DP580">
            <v>-2580.0099999998929</v>
          </cell>
          <cell r="DQ580">
            <v>-2692.6700000000419</v>
          </cell>
          <cell r="DR580">
            <v>-29686.910000000149</v>
          </cell>
          <cell r="DS580">
            <v>-2940.1500000000233</v>
          </cell>
          <cell r="DT580">
            <v>-2308.5</v>
          </cell>
          <cell r="DU580">
            <v>-2430.5300000000279</v>
          </cell>
          <cell r="DV580">
            <v>-1117.9700000000885</v>
          </cell>
          <cell r="DW580">
            <v>-528.37999999988824</v>
          </cell>
          <cell r="DX580">
            <v>-889.78000000002794</v>
          </cell>
          <cell r="DY580">
            <v>-3174.0400000000373</v>
          </cell>
          <cell r="DZ580">
            <v>-3463.3600000001024</v>
          </cell>
          <cell r="EA580">
            <v>-2631.6000000000931</v>
          </cell>
          <cell r="EB580">
            <v>-2918.7600000000093</v>
          </cell>
          <cell r="EC580">
            <v>-2687.0799999999581</v>
          </cell>
          <cell r="ED580">
            <v>-4596.7600000000093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-1086.6000000014901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-1086.6000000000931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-11984.500000003725</v>
          </cell>
          <cell r="AF581">
            <v>0</v>
          </cell>
          <cell r="AG581">
            <v>-333.60000000009313</v>
          </cell>
          <cell r="AH581">
            <v>-1356.7000000001863</v>
          </cell>
          <cell r="AI581">
            <v>-599.69999999995343</v>
          </cell>
          <cell r="AJ581">
            <v>-2434.7000000001863</v>
          </cell>
          <cell r="AK581">
            <v>-1195.5</v>
          </cell>
          <cell r="AL581">
            <v>-1613.6000000000931</v>
          </cell>
          <cell r="AM581">
            <v>-2039.3000000000466</v>
          </cell>
          <cell r="AN581">
            <v>-1589.1000000000931</v>
          </cell>
          <cell r="AO581">
            <v>-822.30000000004657</v>
          </cell>
          <cell r="AP581">
            <v>0</v>
          </cell>
          <cell r="AQ581">
            <v>0</v>
          </cell>
          <cell r="AR581">
            <v>-14532.30000000447</v>
          </cell>
          <cell r="AS581">
            <v>0</v>
          </cell>
          <cell r="AT581">
            <v>-980.19999999995343</v>
          </cell>
          <cell r="AU581">
            <v>-1277.5999999998603</v>
          </cell>
          <cell r="AV581">
            <v>-2190.0999999998603</v>
          </cell>
          <cell r="AW581">
            <v>-2017.0999999998603</v>
          </cell>
          <cell r="AX581">
            <v>-1550.1999999999534</v>
          </cell>
          <cell r="AY581">
            <v>-1076.3000000000466</v>
          </cell>
          <cell r="AZ581">
            <v>-1934.6000000000931</v>
          </cell>
          <cell r="BA581">
            <v>-944.69999999995343</v>
          </cell>
          <cell r="BB581">
            <v>-2001.5999999998603</v>
          </cell>
          <cell r="BC581">
            <v>-559.9000000001397</v>
          </cell>
          <cell r="BD581">
            <v>0</v>
          </cell>
          <cell r="BE581">
            <v>-15479.800000000745</v>
          </cell>
          <cell r="BF581">
            <v>-111.5999999998603</v>
          </cell>
          <cell r="BG581">
            <v>-474.20000000018626</v>
          </cell>
          <cell r="BH581">
            <v>-1978.9000000001397</v>
          </cell>
          <cell r="BI581">
            <v>-1481.1000000000931</v>
          </cell>
          <cell r="BJ581">
            <v>-2352.8999999999069</v>
          </cell>
          <cell r="BK581">
            <v>-1745</v>
          </cell>
          <cell r="BL581">
            <v>-1091</v>
          </cell>
          <cell r="BM581">
            <v>-1098.5</v>
          </cell>
          <cell r="BN581">
            <v>-1093.1999999999534</v>
          </cell>
          <cell r="BO581">
            <v>-2325.2999999998137</v>
          </cell>
          <cell r="BP581">
            <v>-1490.5</v>
          </cell>
          <cell r="BQ581">
            <v>-237.60000000009313</v>
          </cell>
          <cell r="BR581">
            <v>-14281.300000000745</v>
          </cell>
          <cell r="BS581">
            <v>-222</v>
          </cell>
          <cell r="BT581">
            <v>-879.69999999995343</v>
          </cell>
          <cell r="BU581">
            <v>-816</v>
          </cell>
          <cell r="BV581">
            <v>-1205.5999999998603</v>
          </cell>
          <cell r="BW581">
            <v>-1785.4000000001397</v>
          </cell>
          <cell r="BX581">
            <v>-2075.2000000001863</v>
          </cell>
          <cell r="BY581">
            <v>-1561.5999999998603</v>
          </cell>
          <cell r="BZ581">
            <v>-1522.7999999998137</v>
          </cell>
          <cell r="CA581">
            <v>-1496.3000000000466</v>
          </cell>
          <cell r="CB581">
            <v>-1136.3999999999069</v>
          </cell>
          <cell r="CC581">
            <v>-1358.1000000000931</v>
          </cell>
          <cell r="CD581">
            <v>-222.19999999995343</v>
          </cell>
          <cell r="CE581">
            <v>-11944.60000000149</v>
          </cell>
          <cell r="CF581">
            <v>-17.5</v>
          </cell>
          <cell r="CG581">
            <v>-652.89999999990687</v>
          </cell>
          <cell r="CH581">
            <v>-1337</v>
          </cell>
          <cell r="CI581">
            <v>-333.80000000004657</v>
          </cell>
          <cell r="CJ581">
            <v>-1374.7999999998137</v>
          </cell>
          <cell r="CK581">
            <v>-1824</v>
          </cell>
          <cell r="CL581">
            <v>-1667.8999999999069</v>
          </cell>
          <cell r="CM581">
            <v>-1382.3000000000466</v>
          </cell>
          <cell r="CN581">
            <v>-888.9000000001397</v>
          </cell>
          <cell r="CO581">
            <v>-1235.8000000000466</v>
          </cell>
          <cell r="CP581">
            <v>-1229.6999999999534</v>
          </cell>
          <cell r="CQ581">
            <v>0</v>
          </cell>
          <cell r="CR581">
            <v>-13693.39999999851</v>
          </cell>
          <cell r="CS581">
            <v>-211</v>
          </cell>
          <cell r="CT581">
            <v>-1759.0999999998603</v>
          </cell>
          <cell r="CU581">
            <v>-1086.6999999999534</v>
          </cell>
          <cell r="CV581">
            <v>-841.10000000009313</v>
          </cell>
          <cell r="CW581">
            <v>-1991.7000000001863</v>
          </cell>
          <cell r="CX581">
            <v>-1568.3999999999069</v>
          </cell>
          <cell r="CY581">
            <v>-1227.6999999999534</v>
          </cell>
          <cell r="CZ581">
            <v>-935.30000000004657</v>
          </cell>
          <cell r="DA581">
            <v>-1931.8000000000466</v>
          </cell>
          <cell r="DB581">
            <v>-1341.6000000000931</v>
          </cell>
          <cell r="DC581">
            <v>-799</v>
          </cell>
          <cell r="DD581">
            <v>0</v>
          </cell>
          <cell r="DE581">
            <v>-16743.5</v>
          </cell>
          <cell r="DF581">
            <v>-113</v>
          </cell>
          <cell r="DG581">
            <v>-1241.5</v>
          </cell>
          <cell r="DH581">
            <v>-580.30000000004657</v>
          </cell>
          <cell r="DI581">
            <v>-1028.4000000001397</v>
          </cell>
          <cell r="DJ581">
            <v>-2222.1000000000931</v>
          </cell>
          <cell r="DK581">
            <v>-2068</v>
          </cell>
          <cell r="DL581">
            <v>-1912</v>
          </cell>
          <cell r="DM581">
            <v>-1524.1999999999534</v>
          </cell>
          <cell r="DN581">
            <v>-1158.8000000000466</v>
          </cell>
          <cell r="DO581">
            <v>-3677.3000000000466</v>
          </cell>
          <cell r="DP581">
            <v>-1107.6000000000931</v>
          </cell>
          <cell r="DQ581">
            <v>-110.30000000004657</v>
          </cell>
          <cell r="DR581">
            <v>-11167.999999996275</v>
          </cell>
          <cell r="DS581">
            <v>0</v>
          </cell>
          <cell r="DT581">
            <v>-372.60000000009313</v>
          </cell>
          <cell r="DU581">
            <v>-1255.5</v>
          </cell>
          <cell r="DV581">
            <v>-1967.8000000000466</v>
          </cell>
          <cell r="DW581">
            <v>201.19999999995343</v>
          </cell>
          <cell r="DX581">
            <v>-1813.5</v>
          </cell>
          <cell r="DY581">
            <v>-1557.3999999999069</v>
          </cell>
          <cell r="DZ581">
            <v>-1283</v>
          </cell>
          <cell r="EA581">
            <v>-1557.2000000001863</v>
          </cell>
          <cell r="EB581">
            <v>-1229.5</v>
          </cell>
          <cell r="EC581">
            <v>-332.69999999995343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-61.600000000005821</v>
          </cell>
          <cell r="Q583">
            <v>0</v>
          </cell>
          <cell r="R583">
            <v>-15580.79999999702</v>
          </cell>
          <cell r="S583">
            <v>-4623</v>
          </cell>
          <cell r="T583">
            <v>143.19999999995343</v>
          </cell>
          <cell r="U583">
            <v>-3207.5</v>
          </cell>
          <cell r="V583">
            <v>-656.70000000018626</v>
          </cell>
          <cell r="W583">
            <v>0</v>
          </cell>
          <cell r="X583">
            <v>0</v>
          </cell>
          <cell r="Y583">
            <v>0</v>
          </cell>
          <cell r="Z583">
            <v>-185.20000000018626</v>
          </cell>
          <cell r="AA583">
            <v>-959.20000000018626</v>
          </cell>
          <cell r="AB583">
            <v>-259.39999999990687</v>
          </cell>
          <cell r="AC583">
            <v>0</v>
          </cell>
          <cell r="AD583">
            <v>-5833</v>
          </cell>
          <cell r="AE583">
            <v>-11866.150000002235</v>
          </cell>
          <cell r="AF583">
            <v>-536.5999999998603</v>
          </cell>
          <cell r="AG583">
            <v>-944.79999999981374</v>
          </cell>
          <cell r="AH583">
            <v>-2564.3000000000466</v>
          </cell>
          <cell r="AI583">
            <v>-887.29999999981374</v>
          </cell>
          <cell r="AJ583">
            <v>-429.68999999994412</v>
          </cell>
          <cell r="AK583">
            <v>-421.39999999996508</v>
          </cell>
          <cell r="AL583">
            <v>-1400</v>
          </cell>
          <cell r="AM583">
            <v>-1365.5</v>
          </cell>
          <cell r="AN583">
            <v>-765.40000000037253</v>
          </cell>
          <cell r="AO583">
            <v>-1909.9000000001397</v>
          </cell>
          <cell r="AP583">
            <v>-486.39999999990687</v>
          </cell>
          <cell r="AQ583">
            <v>-154.86000000001513</v>
          </cell>
          <cell r="AR583">
            <v>-8105.9700000006706</v>
          </cell>
          <cell r="AS583">
            <v>-663.70000000018626</v>
          </cell>
          <cell r="AT583">
            <v>-256.30000000004657</v>
          </cell>
          <cell r="AU583">
            <v>-57.100000000093132</v>
          </cell>
          <cell r="AV583">
            <v>-1375.5</v>
          </cell>
          <cell r="AW583">
            <v>-187</v>
          </cell>
          <cell r="AX583">
            <v>-490.18999999994412</v>
          </cell>
          <cell r="AY583">
            <v>-1273</v>
          </cell>
          <cell r="AZ583">
            <v>-1424.8000000000466</v>
          </cell>
          <cell r="BA583">
            <v>-621</v>
          </cell>
          <cell r="BB583">
            <v>-1522.6999999999534</v>
          </cell>
          <cell r="BC583">
            <v>-58.960000000079162</v>
          </cell>
          <cell r="BD583">
            <v>-175.72000000000116</v>
          </cell>
          <cell r="BE583">
            <v>-7877.9399999976158</v>
          </cell>
          <cell r="BF583">
            <v>-332.89999999990687</v>
          </cell>
          <cell r="BG583">
            <v>-805.18999999994412</v>
          </cell>
          <cell r="BH583">
            <v>-1316.1000000000931</v>
          </cell>
          <cell r="BI583">
            <v>-539</v>
          </cell>
          <cell r="BJ583">
            <v>-243.5</v>
          </cell>
          <cell r="BK583">
            <v>-366.34999999997672</v>
          </cell>
          <cell r="BL583">
            <v>-1385.7000000001863</v>
          </cell>
          <cell r="BM583">
            <v>-1618.1999999999534</v>
          </cell>
          <cell r="BN583">
            <v>-360</v>
          </cell>
          <cell r="BO583">
            <v>-736.5999999998603</v>
          </cell>
          <cell r="BP583">
            <v>0</v>
          </cell>
          <cell r="BQ583">
            <v>-174.39999999990687</v>
          </cell>
          <cell r="BR583">
            <v>-36015.559999998659</v>
          </cell>
          <cell r="BS583">
            <v>-232</v>
          </cell>
          <cell r="BT583">
            <v>-1316</v>
          </cell>
          <cell r="BU583">
            <v>-1359.8000000000466</v>
          </cell>
          <cell r="BV583">
            <v>-767.29999999981374</v>
          </cell>
          <cell r="BW583">
            <v>0</v>
          </cell>
          <cell r="BX583">
            <v>-139.46000000007916</v>
          </cell>
          <cell r="BY583">
            <v>-1331.6999999999534</v>
          </cell>
          <cell r="BZ583">
            <v>-1922</v>
          </cell>
          <cell r="CA583">
            <v>-1414.7000000001863</v>
          </cell>
          <cell r="CB583">
            <v>-27262.29999999993</v>
          </cell>
          <cell r="CC583">
            <v>-157.0999999998603</v>
          </cell>
          <cell r="CD583">
            <v>-113.20000000018626</v>
          </cell>
          <cell r="CE583">
            <v>-115696.28399999999</v>
          </cell>
          <cell r="CF583">
            <v>38.200000000186265</v>
          </cell>
          <cell r="CG583">
            <v>-289.70000000018626</v>
          </cell>
          <cell r="CH583">
            <v>-288</v>
          </cell>
          <cell r="CI583">
            <v>-1224</v>
          </cell>
          <cell r="CJ583">
            <v>0</v>
          </cell>
          <cell r="CK583">
            <v>-58.5740000000078</v>
          </cell>
          <cell r="CL583">
            <v>-2052.6000000000931</v>
          </cell>
          <cell r="CM583">
            <v>-547.89999999990687</v>
          </cell>
          <cell r="CN583">
            <v>-331.4000000001397</v>
          </cell>
          <cell r="CO583">
            <v>-95207.959999999963</v>
          </cell>
          <cell r="CP583">
            <v>-15565.25</v>
          </cell>
          <cell r="CQ583">
            <v>-169.10000000009313</v>
          </cell>
          <cell r="CR583">
            <v>-9474.2399999983609</v>
          </cell>
          <cell r="CS583">
            <v>-897.4000000001397</v>
          </cell>
          <cell r="CT583">
            <v>-231.10000000009313</v>
          </cell>
          <cell r="CU583">
            <v>-237.60000000009313</v>
          </cell>
          <cell r="CV583">
            <v>-536.70000000018626</v>
          </cell>
          <cell r="CW583">
            <v>0</v>
          </cell>
          <cell r="CX583">
            <v>0</v>
          </cell>
          <cell r="CY583">
            <v>-2329.1999999999534</v>
          </cell>
          <cell r="CZ583">
            <v>-762.0999999998603</v>
          </cell>
          <cell r="DA583">
            <v>-1651.8000000000466</v>
          </cell>
          <cell r="DB583">
            <v>-2362.9000000001397</v>
          </cell>
          <cell r="DC583">
            <v>-222.13999999989755</v>
          </cell>
          <cell r="DD583">
            <v>-243.30000000004657</v>
          </cell>
          <cell r="DE583">
            <v>-5326.4500000011176</v>
          </cell>
          <cell r="DF583">
            <v>168.19999999995343</v>
          </cell>
          <cell r="DG583">
            <v>-56.199999999953434</v>
          </cell>
          <cell r="DH583">
            <v>-190.69999999995343</v>
          </cell>
          <cell r="DI583">
            <v>-1304.1999999999534</v>
          </cell>
          <cell r="DJ583">
            <v>0</v>
          </cell>
          <cell r="DK583">
            <v>-48.340000000025611</v>
          </cell>
          <cell r="DL583">
            <v>-1900</v>
          </cell>
          <cell r="DM583">
            <v>-315.60000000009313</v>
          </cell>
          <cell r="DN583">
            <v>-1308.6000000000931</v>
          </cell>
          <cell r="DO583">
            <v>-194.81000000005588</v>
          </cell>
          <cell r="DP583">
            <v>0</v>
          </cell>
          <cell r="DQ583">
            <v>-176.19999999995343</v>
          </cell>
          <cell r="DR583">
            <v>-23899.20000000298</v>
          </cell>
          <cell r="DS583">
            <v>-3113</v>
          </cell>
          <cell r="DT583">
            <v>-2805.0999999998603</v>
          </cell>
          <cell r="DU583">
            <v>-3008.8999999999069</v>
          </cell>
          <cell r="DV583">
            <v>-749.9000000001397</v>
          </cell>
          <cell r="DW583">
            <v>0</v>
          </cell>
          <cell r="DX583">
            <v>-663.5</v>
          </cell>
          <cell r="DY583">
            <v>-2226.3000000000466</v>
          </cell>
          <cell r="DZ583">
            <v>-2642.8000000000466</v>
          </cell>
          <cell r="EA583">
            <v>-3127.6000000000931</v>
          </cell>
          <cell r="EB583">
            <v>-1230.6000000000931</v>
          </cell>
          <cell r="EC583">
            <v>-289.30000000004657</v>
          </cell>
          <cell r="ED583">
            <v>-4042.2000000001863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-1415.2999999998137</v>
          </cell>
          <cell r="G585">
            <v>-113.52400000000489</v>
          </cell>
          <cell r="H585">
            <v>0</v>
          </cell>
          <cell r="I585">
            <v>0</v>
          </cell>
          <cell r="J585">
            <v>0</v>
          </cell>
          <cell r="K585">
            <v>-959.8070000000298</v>
          </cell>
          <cell r="L585">
            <v>-375.6300000003539</v>
          </cell>
          <cell r="M585">
            <v>-73.589999999850988</v>
          </cell>
          <cell r="N585">
            <v>-318.29999999981374</v>
          </cell>
          <cell r="O585">
            <v>-18.400000000023283</v>
          </cell>
          <cell r="P585">
            <v>-21.527000000001863</v>
          </cell>
          <cell r="Q585">
            <v>-0.44900000000052387</v>
          </cell>
          <cell r="R585">
            <v>-6951.8780000060797</v>
          </cell>
          <cell r="S585">
            <v>-111.36299999999756</v>
          </cell>
          <cell r="T585">
            <v>-65.658000000054017</v>
          </cell>
          <cell r="U585">
            <v>-18.199999999953434</v>
          </cell>
          <cell r="V585">
            <v>-1486.2799999999697</v>
          </cell>
          <cell r="W585">
            <v>-1602.2700000000186</v>
          </cell>
          <cell r="X585">
            <v>-1778.6999999999534</v>
          </cell>
          <cell r="Y585">
            <v>-193.41000000014901</v>
          </cell>
          <cell r="Z585">
            <v>-162.9499999997206</v>
          </cell>
          <cell r="AA585">
            <v>-647.06000000005588</v>
          </cell>
          <cell r="AB585">
            <v>-362.15800000005402</v>
          </cell>
          <cell r="AC585">
            <v>-197.33499999996275</v>
          </cell>
          <cell r="AD585">
            <v>-326.4939999999915</v>
          </cell>
          <cell r="AE585">
            <v>-19277.47460000217</v>
          </cell>
          <cell r="AF585">
            <v>-1592.6969999999274</v>
          </cell>
          <cell r="AG585">
            <v>-4042.9640000001527</v>
          </cell>
          <cell r="AH585">
            <v>-121.56300000031479</v>
          </cell>
          <cell r="AI585">
            <v>-1623.8000000002794</v>
          </cell>
          <cell r="AJ585">
            <v>-1351.9299999999348</v>
          </cell>
          <cell r="AK585">
            <v>-2646.9760000000242</v>
          </cell>
          <cell r="AL585">
            <v>-1096.4399999999441</v>
          </cell>
          <cell r="AM585">
            <v>-1639.6200000001118</v>
          </cell>
          <cell r="AN585">
            <v>-1455.184999999823</v>
          </cell>
          <cell r="AO585">
            <v>-1093.9800000000978</v>
          </cell>
          <cell r="AP585">
            <v>-2575.9980000001378</v>
          </cell>
          <cell r="AQ585">
            <v>-36.321599999999762</v>
          </cell>
          <cell r="AR585">
            <v>-14789.899000003934</v>
          </cell>
          <cell r="AS585">
            <v>-153.92799999999988</v>
          </cell>
          <cell r="AT585">
            <v>-1468.4229999999516</v>
          </cell>
          <cell r="AU585">
            <v>-1949.5</v>
          </cell>
          <cell r="AV585">
            <v>-1683.0699999998324</v>
          </cell>
          <cell r="AW585">
            <v>-1272.3999999999069</v>
          </cell>
          <cell r="AX585">
            <v>-1523.0840000000317</v>
          </cell>
          <cell r="AY585">
            <v>-1451.2999999998137</v>
          </cell>
          <cell r="AZ585">
            <v>-1138.9600000001956</v>
          </cell>
          <cell r="BA585">
            <v>-958.85600000014529</v>
          </cell>
          <cell r="BB585">
            <v>-665.79999999993015</v>
          </cell>
          <cell r="BC585">
            <v>-2524.5779999999795</v>
          </cell>
          <cell r="BD585">
            <v>0</v>
          </cell>
          <cell r="BE585">
            <v>-14338.663000002503</v>
          </cell>
          <cell r="BF585">
            <v>-501.52999999996973</v>
          </cell>
          <cell r="BG585">
            <v>-1569.3199999998324</v>
          </cell>
          <cell r="BH585">
            <v>-1683.3000000000466</v>
          </cell>
          <cell r="BI585">
            <v>-499.17000000015832</v>
          </cell>
          <cell r="BJ585">
            <v>-999.02600000007078</v>
          </cell>
          <cell r="BK585">
            <v>-1925.660000000149</v>
          </cell>
          <cell r="BL585">
            <v>-1476.8999999999069</v>
          </cell>
          <cell r="BM585">
            <v>-1091.2900000002701</v>
          </cell>
          <cell r="BN585">
            <v>-1079.5709999999963</v>
          </cell>
          <cell r="BO585">
            <v>-351.79999999993015</v>
          </cell>
          <cell r="BP585">
            <v>-2019.5</v>
          </cell>
          <cell r="BQ585">
            <v>-1141.5960000000196</v>
          </cell>
          <cell r="BR585">
            <v>-58117.541000001132</v>
          </cell>
          <cell r="BS585">
            <v>-2975.4699999997392</v>
          </cell>
          <cell r="BT585">
            <v>-1916</v>
          </cell>
          <cell r="BU585">
            <v>-44204.760000000009</v>
          </cell>
          <cell r="BV585">
            <v>-449.80000000004657</v>
          </cell>
          <cell r="BW585">
            <v>-1886</v>
          </cell>
          <cell r="BX585">
            <v>-1625.8000000000466</v>
          </cell>
          <cell r="BY585">
            <v>-1532.6699999999255</v>
          </cell>
          <cell r="BZ585">
            <v>-1089.3999999999069</v>
          </cell>
          <cell r="CA585">
            <v>263.55000000004657</v>
          </cell>
          <cell r="CB585">
            <v>-317.72999999998137</v>
          </cell>
          <cell r="CC585">
            <v>-1874.3670000000857</v>
          </cell>
          <cell r="CD585">
            <v>-509.09399999999732</v>
          </cell>
          <cell r="CE585">
            <v>-9063.7849999982864</v>
          </cell>
          <cell r="CF585">
            <v>-1233.6960000002291</v>
          </cell>
          <cell r="CG585">
            <v>-1751.4150000000373</v>
          </cell>
          <cell r="CH585">
            <v>-692.23999999999069</v>
          </cell>
          <cell r="CI585">
            <v>-666.89999999990687</v>
          </cell>
          <cell r="CJ585">
            <v>-125.38899999999558</v>
          </cell>
          <cell r="CK585">
            <v>0</v>
          </cell>
          <cell r="CL585">
            <v>-1395</v>
          </cell>
          <cell r="CM585">
            <v>-2487.3899999998976</v>
          </cell>
          <cell r="CN585">
            <v>-1375.8799999998882</v>
          </cell>
          <cell r="CO585">
            <v>-121.80600000001141</v>
          </cell>
          <cell r="CP585">
            <v>836.41800000006333</v>
          </cell>
          <cell r="CQ585">
            <v>-50.48700000000099</v>
          </cell>
          <cell r="CR585">
            <v>-6239.0340000009164</v>
          </cell>
          <cell r="CS585">
            <v>-108.06399999999849</v>
          </cell>
          <cell r="CT585">
            <v>-684.19599999999627</v>
          </cell>
          <cell r="CU585">
            <v>-1063.4639999999199</v>
          </cell>
          <cell r="CV585">
            <v>0</v>
          </cell>
          <cell r="CW585">
            <v>-9.2000000000007276</v>
          </cell>
          <cell r="CX585">
            <v>-1.7799999999988358</v>
          </cell>
          <cell r="CY585">
            <v>-2263.8999999999069</v>
          </cell>
          <cell r="CZ585">
            <v>-655.56500000017695</v>
          </cell>
          <cell r="DA585">
            <v>-874.26000000000931</v>
          </cell>
          <cell r="DB585">
            <v>-83.879999999946449</v>
          </cell>
          <cell r="DC585">
            <v>-494.72499999997672</v>
          </cell>
          <cell r="DD585">
            <v>0</v>
          </cell>
          <cell r="DE585">
            <v>-12081.417999999598</v>
          </cell>
          <cell r="DF585">
            <v>-64.400000000001455</v>
          </cell>
          <cell r="DG585">
            <v>-988.13100000005215</v>
          </cell>
          <cell r="DH585">
            <v>-1131.4299999999348</v>
          </cell>
          <cell r="DI585">
            <v>0</v>
          </cell>
          <cell r="DJ585">
            <v>0</v>
          </cell>
          <cell r="DK585">
            <v>-558.4419999999227</v>
          </cell>
          <cell r="DL585">
            <v>-2177.1639999998733</v>
          </cell>
          <cell r="DM585">
            <v>-1704.2999999998137</v>
          </cell>
          <cell r="DN585">
            <v>-2070.4940000001807</v>
          </cell>
          <cell r="DO585">
            <v>482.86799999990035</v>
          </cell>
          <cell r="DP585">
            <v>-2340.1999999999534</v>
          </cell>
          <cell r="DQ585">
            <v>-1529.7249999998603</v>
          </cell>
          <cell r="DR585">
            <v>-12205.922999998555</v>
          </cell>
          <cell r="DS585">
            <v>-2740.1050000002142</v>
          </cell>
          <cell r="DT585">
            <v>-1782.3079999999609</v>
          </cell>
          <cell r="DU585">
            <v>-1591.1000000000931</v>
          </cell>
          <cell r="DV585">
            <v>0</v>
          </cell>
          <cell r="DW585">
            <v>7.8319999999985157</v>
          </cell>
          <cell r="DX585">
            <v>-1626.8000000000466</v>
          </cell>
          <cell r="DY585">
            <v>-769.54000000003725</v>
          </cell>
          <cell r="DZ585">
            <v>-808.10000000009313</v>
          </cell>
          <cell r="EA585">
            <v>-751.29000000003725</v>
          </cell>
          <cell r="EB585">
            <v>-436.76300000015181</v>
          </cell>
          <cell r="EC585">
            <v>-1652.5500000000466</v>
          </cell>
          <cell r="ED585">
            <v>-55.199000000000524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1000.3360000001267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1000.335999999952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393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393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-166.10500000001048</v>
          </cell>
          <cell r="N587">
            <v>322.875</v>
          </cell>
          <cell r="O587">
            <v>645.75100000000384</v>
          </cell>
          <cell r="P587">
            <v>0</v>
          </cell>
          <cell r="Q587">
            <v>0</v>
          </cell>
          <cell r="R587">
            <v>-5950.1940000001341</v>
          </cell>
          <cell r="S587">
            <v>0</v>
          </cell>
          <cell r="T587">
            <v>-7.0960000000050059</v>
          </cell>
          <cell r="U587">
            <v>161.43799999999464</v>
          </cell>
          <cell r="V587">
            <v>0</v>
          </cell>
          <cell r="W587">
            <v>-244.29999999993015</v>
          </cell>
          <cell r="X587">
            <v>-285.31899999998859</v>
          </cell>
          <cell r="Y587">
            <v>-1252.1739999999991</v>
          </cell>
          <cell r="Z587">
            <v>-1631.5900000000838</v>
          </cell>
          <cell r="AA587">
            <v>-700.9199999999837</v>
          </cell>
          <cell r="AB587">
            <v>-2151.6700000000419</v>
          </cell>
          <cell r="AC587">
            <v>0</v>
          </cell>
          <cell r="AD587">
            <v>161.43700000000536</v>
          </cell>
          <cell r="AE587">
            <v>-4055.734999999404</v>
          </cell>
          <cell r="AF587">
            <v>-161.44200000001001</v>
          </cell>
          <cell r="AG587">
            <v>-6.9330000000045402</v>
          </cell>
          <cell r="AH587">
            <v>0</v>
          </cell>
          <cell r="AI587">
            <v>-397.00999999995111</v>
          </cell>
          <cell r="AJ587">
            <v>-710.92499999998836</v>
          </cell>
          <cell r="AK587">
            <v>-569.75500000000466</v>
          </cell>
          <cell r="AL587">
            <v>-1062.3699999999953</v>
          </cell>
          <cell r="AM587">
            <v>-308.72999999998137</v>
          </cell>
          <cell r="AN587">
            <v>-89.604999999981374</v>
          </cell>
          <cell r="AO587">
            <v>-728.15000000002328</v>
          </cell>
          <cell r="AP587">
            <v>-20.815000000002328</v>
          </cell>
          <cell r="AQ587">
            <v>0</v>
          </cell>
          <cell r="AR587">
            <v>-2418.8219999996945</v>
          </cell>
          <cell r="AS587">
            <v>0</v>
          </cell>
          <cell r="AT587">
            <v>0</v>
          </cell>
          <cell r="AU587">
            <v>-161.43799999999464</v>
          </cell>
          <cell r="AV587">
            <v>-321.63000000000466</v>
          </cell>
          <cell r="AW587">
            <v>-15.673999999999069</v>
          </cell>
          <cell r="AX587">
            <v>-15.089999999996508</v>
          </cell>
          <cell r="AY587">
            <v>-660.21999999997206</v>
          </cell>
          <cell r="AZ587">
            <v>-930.80999999999767</v>
          </cell>
          <cell r="BA587">
            <v>-576.01000000000931</v>
          </cell>
          <cell r="BB587">
            <v>-60.824999999953434</v>
          </cell>
          <cell r="BC587">
            <v>322.875</v>
          </cell>
          <cell r="BD587">
            <v>0</v>
          </cell>
          <cell r="BE587">
            <v>-2505.7429999997839</v>
          </cell>
          <cell r="BF587">
            <v>-2.246999999973923</v>
          </cell>
          <cell r="BG587">
            <v>199.92699999999604</v>
          </cell>
          <cell r="BH587">
            <v>-104.86500000001979</v>
          </cell>
          <cell r="BI587">
            <v>-758.17999999993481</v>
          </cell>
          <cell r="BJ587">
            <v>-241.64000000001397</v>
          </cell>
          <cell r="BK587">
            <v>-19.209999999962747</v>
          </cell>
          <cell r="BL587">
            <v>-674.77000000001863</v>
          </cell>
          <cell r="BM587">
            <v>-1342.0100000000675</v>
          </cell>
          <cell r="BN587">
            <v>-96.82999999995809</v>
          </cell>
          <cell r="BO587">
            <v>-84.043999999994412</v>
          </cell>
          <cell r="BP587">
            <v>133.81300000002375</v>
          </cell>
          <cell r="BQ587">
            <v>484.31299999999464</v>
          </cell>
          <cell r="BR587">
            <v>-1804.4249999998137</v>
          </cell>
          <cell r="BS587">
            <v>75.615000000019791</v>
          </cell>
          <cell r="BT587">
            <v>-173.75900000000547</v>
          </cell>
          <cell r="BU587">
            <v>-28.11999999996624</v>
          </cell>
          <cell r="BV587">
            <v>-1134.3299999999581</v>
          </cell>
          <cell r="BW587">
            <v>-6.7149999999965075</v>
          </cell>
          <cell r="BX587">
            <v>161.43799999999464</v>
          </cell>
          <cell r="BY587">
            <v>-219.86000000004424</v>
          </cell>
          <cell r="BZ587">
            <v>-462.72000000003027</v>
          </cell>
          <cell r="CA587">
            <v>-284.47600000002421</v>
          </cell>
          <cell r="CB587">
            <v>107.06399999995483</v>
          </cell>
          <cell r="CC587">
            <v>0</v>
          </cell>
          <cell r="CD587">
            <v>161.43799999999464</v>
          </cell>
          <cell r="CE587">
            <v>639.03599999984726</v>
          </cell>
          <cell r="CF587">
            <v>0</v>
          </cell>
          <cell r="CG587">
            <v>0</v>
          </cell>
          <cell r="CH587">
            <v>0</v>
          </cell>
          <cell r="CI587">
            <v>-34.12599999998929</v>
          </cell>
          <cell r="CJ587">
            <v>538.39299999999639</v>
          </cell>
          <cell r="CK587">
            <v>-7.1760000000067521</v>
          </cell>
          <cell r="CL587">
            <v>-82.209999999991851</v>
          </cell>
          <cell r="CM587">
            <v>149.73999999999069</v>
          </cell>
          <cell r="CN587">
            <v>-87.01600000000326</v>
          </cell>
          <cell r="CO587">
            <v>161.42999999999302</v>
          </cell>
          <cell r="CP587">
            <v>161.43799999999464</v>
          </cell>
          <cell r="CQ587">
            <v>-161.43700000000536</v>
          </cell>
          <cell r="CR587">
            <v>-62.804999999701977</v>
          </cell>
          <cell r="CS587">
            <v>-161.43799999999464</v>
          </cell>
          <cell r="CT587">
            <v>0</v>
          </cell>
          <cell r="CU587">
            <v>484.31299999999464</v>
          </cell>
          <cell r="CV587">
            <v>-166.34999999999127</v>
          </cell>
          <cell r="CW587">
            <v>-180.16099999999278</v>
          </cell>
          <cell r="CX587">
            <v>-2.338000000003376</v>
          </cell>
          <cell r="CY587">
            <v>-4.4349999999976717</v>
          </cell>
          <cell r="CZ587">
            <v>-16.300000000046566</v>
          </cell>
          <cell r="DA587">
            <v>-16.09599999996135</v>
          </cell>
          <cell r="DB587">
            <v>0</v>
          </cell>
          <cell r="DC587">
            <v>0</v>
          </cell>
          <cell r="DD587">
            <v>0</v>
          </cell>
          <cell r="DE587">
            <v>-1006.6409999998286</v>
          </cell>
          <cell r="DF587">
            <v>-484.31399999998393</v>
          </cell>
          <cell r="DG587">
            <v>0</v>
          </cell>
          <cell r="DH587">
            <v>-161.43700000000536</v>
          </cell>
          <cell r="DI587">
            <v>-11.50099999998929</v>
          </cell>
          <cell r="DJ587">
            <v>-4.783000000010361</v>
          </cell>
          <cell r="DK587">
            <v>-4.6270000000076834</v>
          </cell>
          <cell r="DL587">
            <v>-89.693999999988591</v>
          </cell>
          <cell r="DM587">
            <v>-17.59599999996135</v>
          </cell>
          <cell r="DN587">
            <v>-232.68900000001304</v>
          </cell>
          <cell r="DO587">
            <v>0</v>
          </cell>
          <cell r="DP587">
            <v>0</v>
          </cell>
          <cell r="DQ587">
            <v>0</v>
          </cell>
          <cell r="DR587">
            <v>774.54499999992549</v>
          </cell>
          <cell r="DS587">
            <v>0</v>
          </cell>
          <cell r="DT587">
            <v>-1.0000000038417056E-3</v>
          </cell>
          <cell r="DU587">
            <v>-161.43700000000536</v>
          </cell>
          <cell r="DV587">
            <v>-4.6900000000023283</v>
          </cell>
          <cell r="DW587">
            <v>636.49100000000908</v>
          </cell>
          <cell r="DX587">
            <v>-2.3169999999809079</v>
          </cell>
          <cell r="DY587">
            <v>-2.3399999999965075</v>
          </cell>
          <cell r="DZ587">
            <v>156.71999999997206</v>
          </cell>
          <cell r="EA587">
            <v>-9.3209999999962747</v>
          </cell>
          <cell r="EB587">
            <v>0</v>
          </cell>
          <cell r="EC587">
            <v>161.44000000000233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-537.12999999988824</v>
          </cell>
          <cell r="S588">
            <v>-84.430000000051223</v>
          </cell>
          <cell r="T588">
            <v>0</v>
          </cell>
          <cell r="U588">
            <v>-146.5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-29</v>
          </cell>
          <cell r="AB588">
            <v>0</v>
          </cell>
          <cell r="AC588">
            <v>0</v>
          </cell>
          <cell r="AD588">
            <v>-277.20000000006985</v>
          </cell>
          <cell r="AE588">
            <v>-1296.5525000011548</v>
          </cell>
          <cell r="AF588">
            <v>-316.17499999998836</v>
          </cell>
          <cell r="AG588">
            <v>-191.94999999995343</v>
          </cell>
          <cell r="AH588">
            <v>-55.949999999953434</v>
          </cell>
          <cell r="AI588">
            <v>-77.899999999906868</v>
          </cell>
          <cell r="AJ588">
            <v>-29.217499999998836</v>
          </cell>
          <cell r="AK588">
            <v>-86.810000000055879</v>
          </cell>
          <cell r="AL588">
            <v>-113</v>
          </cell>
          <cell r="AM588">
            <v>-85.400000000023283</v>
          </cell>
          <cell r="AN588">
            <v>-100.5</v>
          </cell>
          <cell r="AO588">
            <v>-179.89999999990687</v>
          </cell>
          <cell r="AP588">
            <v>0</v>
          </cell>
          <cell r="AQ588">
            <v>-59.75</v>
          </cell>
          <cell r="AR588">
            <v>-1832.375</v>
          </cell>
          <cell r="AS588">
            <v>-114.43000000005122</v>
          </cell>
          <cell r="AT588">
            <v>-474.25</v>
          </cell>
          <cell r="AU588">
            <v>-249.38000000000466</v>
          </cell>
          <cell r="AV588">
            <v>-66.199999999953434</v>
          </cell>
          <cell r="AW588">
            <v>-11.404999999998836</v>
          </cell>
          <cell r="AX588">
            <v>-28.310000000055879</v>
          </cell>
          <cell r="AY588">
            <v>-223.04999999993015</v>
          </cell>
          <cell r="AZ588">
            <v>-201.94999999995343</v>
          </cell>
          <cell r="BA588">
            <v>-67.099999999976717</v>
          </cell>
          <cell r="BB588">
            <v>-170.64999999990687</v>
          </cell>
          <cell r="BC588">
            <v>-225.65000000002328</v>
          </cell>
          <cell r="BD588">
            <v>0</v>
          </cell>
          <cell r="BE588">
            <v>-1008.5500000007451</v>
          </cell>
          <cell r="BF588">
            <v>-111</v>
          </cell>
          <cell r="BG588">
            <v>-88.949999999953434</v>
          </cell>
          <cell r="BH588">
            <v>0</v>
          </cell>
          <cell r="BI588">
            <v>-61</v>
          </cell>
          <cell r="BJ588">
            <v>0</v>
          </cell>
          <cell r="BK588">
            <v>-29.950000000011642</v>
          </cell>
          <cell r="BL588">
            <v>-157</v>
          </cell>
          <cell r="BM588">
            <v>-57.300000000046566</v>
          </cell>
          <cell r="BN588">
            <v>-63.600000000093132</v>
          </cell>
          <cell r="BO588">
            <v>-78.900000000023283</v>
          </cell>
          <cell r="BP588">
            <v>-401.84999999997672</v>
          </cell>
          <cell r="BQ588">
            <v>41</v>
          </cell>
          <cell r="BR588">
            <v>-923.47999999951571</v>
          </cell>
          <cell r="BS588">
            <v>-85.480000000039581</v>
          </cell>
          <cell r="BT588">
            <v>-29.100000000093132</v>
          </cell>
          <cell r="BU588">
            <v>-158.85000000009313</v>
          </cell>
          <cell r="BV588">
            <v>-87</v>
          </cell>
          <cell r="BW588">
            <v>0</v>
          </cell>
          <cell r="BX588">
            <v>-3.6000000000349246</v>
          </cell>
          <cell r="BY588">
            <v>-128.35000000009313</v>
          </cell>
          <cell r="BZ588">
            <v>-87.899999999906868</v>
          </cell>
          <cell r="CA588">
            <v>-2.3500000000931323</v>
          </cell>
          <cell r="CB588">
            <v>-215.35000000009313</v>
          </cell>
          <cell r="CC588">
            <v>-125.5</v>
          </cell>
          <cell r="CD588">
            <v>0</v>
          </cell>
          <cell r="CE588">
            <v>562.95500000100583</v>
          </cell>
          <cell r="CF588">
            <v>-115.72499999997672</v>
          </cell>
          <cell r="CG588">
            <v>-84.75</v>
          </cell>
          <cell r="CH588">
            <v>-49.600000000034925</v>
          </cell>
          <cell r="CI588">
            <v>-85.25</v>
          </cell>
          <cell r="CJ588">
            <v>0</v>
          </cell>
          <cell r="CK588">
            <v>0</v>
          </cell>
          <cell r="CL588">
            <v>-118.09499999997206</v>
          </cell>
          <cell r="CM588">
            <v>-310.07500000001164</v>
          </cell>
          <cell r="CN588">
            <v>-140.54999999993015</v>
          </cell>
          <cell r="CO588">
            <v>1191.1500000000233</v>
          </cell>
          <cell r="CP588">
            <v>338.52500000002328</v>
          </cell>
          <cell r="CQ588">
            <v>-62.674999999988358</v>
          </cell>
          <cell r="CR588">
            <v>-622.55000000167638</v>
          </cell>
          <cell r="CS588">
            <v>-58.550000000046566</v>
          </cell>
          <cell r="CT588">
            <v>-142.45000000001164</v>
          </cell>
          <cell r="CU588">
            <v>-95.680000000051223</v>
          </cell>
          <cell r="CV588">
            <v>1047.9800000000396</v>
          </cell>
          <cell r="CW588">
            <v>0</v>
          </cell>
          <cell r="CX588">
            <v>0</v>
          </cell>
          <cell r="CY588">
            <v>-450.15000000002328</v>
          </cell>
          <cell r="CZ588">
            <v>-271.71999999997206</v>
          </cell>
          <cell r="DA588">
            <v>-201.59999999997672</v>
          </cell>
          <cell r="DB588">
            <v>-220.25</v>
          </cell>
          <cell r="DC588">
            <v>-58.680000000051223</v>
          </cell>
          <cell r="DD588">
            <v>-171.45000000001164</v>
          </cell>
          <cell r="DE588">
            <v>-1230.5849999990314</v>
          </cell>
          <cell r="DF588">
            <v>-72.174999999988358</v>
          </cell>
          <cell r="DG588">
            <v>-31.75</v>
          </cell>
          <cell r="DH588">
            <v>0</v>
          </cell>
          <cell r="DI588">
            <v>-29.619999999995343</v>
          </cell>
          <cell r="DJ588">
            <v>0</v>
          </cell>
          <cell r="DK588">
            <v>-27.910000000003492</v>
          </cell>
          <cell r="DL588">
            <v>-367.88000000000466</v>
          </cell>
          <cell r="DM588">
            <v>-301.55000000004657</v>
          </cell>
          <cell r="DN588">
            <v>-198.34999999997672</v>
          </cell>
          <cell r="DO588">
            <v>-188.75</v>
          </cell>
          <cell r="DP588">
            <v>-12.599999999976717</v>
          </cell>
          <cell r="DQ588">
            <v>0</v>
          </cell>
          <cell r="DR588">
            <v>-1252.6899999994785</v>
          </cell>
          <cell r="DS588">
            <v>-116</v>
          </cell>
          <cell r="DT588">
            <v>-168.4199999999837</v>
          </cell>
          <cell r="DU588">
            <v>-200.67499999998836</v>
          </cell>
          <cell r="DV588">
            <v>-165.84499999997206</v>
          </cell>
          <cell r="DW588">
            <v>0</v>
          </cell>
          <cell r="DX588">
            <v>0</v>
          </cell>
          <cell r="DY588">
            <v>-48.800000000046566</v>
          </cell>
          <cell r="DZ588">
            <v>0</v>
          </cell>
          <cell r="EA588">
            <v>-58</v>
          </cell>
          <cell r="EB588">
            <v>-59.800000000046566</v>
          </cell>
          <cell r="EC588">
            <v>-83</v>
          </cell>
          <cell r="ED588">
            <v>-352.15000000002328</v>
          </cell>
        </row>
        <row r="589">
          <cell r="F589">
            <v>-689.57000000000698</v>
          </cell>
          <cell r="G589">
            <v>0</v>
          </cell>
          <cell r="H589">
            <v>0</v>
          </cell>
          <cell r="I589">
            <v>0</v>
          </cell>
          <cell r="J589">
            <v>-718.89999999990687</v>
          </cell>
          <cell r="K589">
            <v>-634</v>
          </cell>
          <cell r="L589">
            <v>-133.29999999981374</v>
          </cell>
          <cell r="M589">
            <v>0</v>
          </cell>
          <cell r="N589">
            <v>-20.700000000186265</v>
          </cell>
          <cell r="O589">
            <v>0</v>
          </cell>
          <cell r="P589">
            <v>0</v>
          </cell>
          <cell r="Q589">
            <v>-919</v>
          </cell>
          <cell r="R589">
            <v>-4627.3000000007451</v>
          </cell>
          <cell r="S589">
            <v>-1326</v>
          </cell>
          <cell r="T589">
            <v>-173.29999999981374</v>
          </cell>
          <cell r="U589">
            <v>-22.699999999953434</v>
          </cell>
          <cell r="V589">
            <v>0</v>
          </cell>
          <cell r="W589">
            <v>-638</v>
          </cell>
          <cell r="X589">
            <v>0</v>
          </cell>
          <cell r="Y589">
            <v>-110.5</v>
          </cell>
          <cell r="Z589">
            <v>0</v>
          </cell>
          <cell r="AA589">
            <v>-243.79999999981374</v>
          </cell>
          <cell r="AB589">
            <v>0</v>
          </cell>
          <cell r="AC589">
            <v>0</v>
          </cell>
          <cell r="AD589">
            <v>-2113</v>
          </cell>
          <cell r="AE589">
            <v>-32281.699999999255</v>
          </cell>
          <cell r="AF589">
            <v>-9320.5</v>
          </cell>
          <cell r="AG589">
            <v>-3277.7999999998137</v>
          </cell>
          <cell r="AH589">
            <v>-3474</v>
          </cell>
          <cell r="AI589">
            <v>-1283.3000000002794</v>
          </cell>
          <cell r="AJ589">
            <v>-2510</v>
          </cell>
          <cell r="AK589">
            <v>-2487</v>
          </cell>
          <cell r="AL589">
            <v>-1147.7999999998137</v>
          </cell>
          <cell r="AM589">
            <v>-1009</v>
          </cell>
          <cell r="AN589">
            <v>-2234</v>
          </cell>
          <cell r="AO589">
            <v>-1111.3999999999069</v>
          </cell>
          <cell r="AP589">
            <v>-1329.7000000001863</v>
          </cell>
          <cell r="AQ589">
            <v>-3097.2000000001863</v>
          </cell>
          <cell r="AR589">
            <v>-16791.536000005901</v>
          </cell>
          <cell r="AS589">
            <v>-3020.6999999997206</v>
          </cell>
          <cell r="AT589">
            <v>-2589.9000000001397</v>
          </cell>
          <cell r="AU589">
            <v>-2068.3999999999069</v>
          </cell>
          <cell r="AV589">
            <v>-447.89999999990687</v>
          </cell>
          <cell r="AW589">
            <v>-1431</v>
          </cell>
          <cell r="AX589">
            <v>-2046.6000000000931</v>
          </cell>
          <cell r="AY589">
            <v>-1751.2000000001863</v>
          </cell>
          <cell r="AZ589">
            <v>-1531</v>
          </cell>
          <cell r="BA589">
            <v>-1154</v>
          </cell>
          <cell r="BB589">
            <v>-685.0999999998603</v>
          </cell>
          <cell r="BC589">
            <v>-62.349999999976717</v>
          </cell>
          <cell r="BD589">
            <v>-3.385999999998603</v>
          </cell>
          <cell r="BE589">
            <v>-22596</v>
          </cell>
          <cell r="BF589">
            <v>-3806.7000000001863</v>
          </cell>
          <cell r="BG589">
            <v>-2995.2000000001863</v>
          </cell>
          <cell r="BH589">
            <v>-711.29999999981374</v>
          </cell>
          <cell r="BI589">
            <v>-722.20000000018626</v>
          </cell>
          <cell r="BJ589">
            <v>-1010</v>
          </cell>
          <cell r="BK589">
            <v>-1733</v>
          </cell>
          <cell r="BL589">
            <v>-2179</v>
          </cell>
          <cell r="BM589">
            <v>-2067</v>
          </cell>
          <cell r="BN589">
            <v>-1191.5999999996275</v>
          </cell>
          <cell r="BO589">
            <v>-575.30000000004657</v>
          </cell>
          <cell r="BP589">
            <v>-3293.5</v>
          </cell>
          <cell r="BQ589">
            <v>-2311.2000000001863</v>
          </cell>
          <cell r="BR589">
            <v>-22273.749999992549</v>
          </cell>
          <cell r="BS589">
            <v>-1815.8999999999069</v>
          </cell>
          <cell r="BT589">
            <v>-2352.3999999999069</v>
          </cell>
          <cell r="BU589">
            <v>-966.69999999995343</v>
          </cell>
          <cell r="BV589">
            <v>-972.59999999962747</v>
          </cell>
          <cell r="BW589">
            <v>-2886.7000000001863</v>
          </cell>
          <cell r="BX589">
            <v>-1598.2000000001863</v>
          </cell>
          <cell r="BY589">
            <v>-1986.5999999996275</v>
          </cell>
          <cell r="BZ589">
            <v>-1424.7000000001863</v>
          </cell>
          <cell r="CA589">
            <v>-2690.6999999997206</v>
          </cell>
          <cell r="CB589">
            <v>-1095.6500000000233</v>
          </cell>
          <cell r="CC589">
            <v>-2272.3000000002794</v>
          </cell>
          <cell r="CD589">
            <v>-2211.2999999998137</v>
          </cell>
          <cell r="CE589">
            <v>-12454.460000004619</v>
          </cell>
          <cell r="CF589">
            <v>-208.29999999981374</v>
          </cell>
          <cell r="CG589">
            <v>-2312</v>
          </cell>
          <cell r="CH589">
            <v>-997.70000000018626</v>
          </cell>
          <cell r="CI589">
            <v>-857</v>
          </cell>
          <cell r="CJ589">
            <v>-59.659999999974389</v>
          </cell>
          <cell r="CK589">
            <v>-139.94999999995343</v>
          </cell>
          <cell r="CL589">
            <v>-2885.7000000001863</v>
          </cell>
          <cell r="CM589">
            <v>-3144.7000000001863</v>
          </cell>
          <cell r="CN589">
            <v>-1588.1999999999534</v>
          </cell>
          <cell r="CO589">
            <v>5425.6500000000233</v>
          </cell>
          <cell r="CP589">
            <v>-4288</v>
          </cell>
          <cell r="CQ589">
            <v>-1398.8999999999069</v>
          </cell>
          <cell r="CR589">
            <v>-19394.199999999255</v>
          </cell>
          <cell r="CS589">
            <v>-2234</v>
          </cell>
          <cell r="CT589">
            <v>-1914.7999999998137</v>
          </cell>
          <cell r="CU589">
            <v>-1561.5999999998603</v>
          </cell>
          <cell r="CV589">
            <v>-94.100000000093132</v>
          </cell>
          <cell r="CW589">
            <v>-374.70000000006985</v>
          </cell>
          <cell r="CX589">
            <v>-308.5</v>
          </cell>
          <cell r="CY589">
            <v>-2392.6999999997206</v>
          </cell>
          <cell r="CZ589">
            <v>-1319.6000000000931</v>
          </cell>
          <cell r="DA589">
            <v>-2873.1999999999534</v>
          </cell>
          <cell r="DB589">
            <v>-792</v>
          </cell>
          <cell r="DC589">
            <v>-2883.1000000000931</v>
          </cell>
          <cell r="DD589">
            <v>-2645.8999999999069</v>
          </cell>
          <cell r="DE589">
            <v>-18767.160000000149</v>
          </cell>
          <cell r="DF589">
            <v>-1858.5</v>
          </cell>
          <cell r="DG589">
            <v>-66.099999999860302</v>
          </cell>
          <cell r="DH589">
            <v>-1396.1999999999534</v>
          </cell>
          <cell r="DI589">
            <v>-944.9000000001397</v>
          </cell>
          <cell r="DJ589">
            <v>-649.79999999981374</v>
          </cell>
          <cell r="DK589">
            <v>-619.60000000009313</v>
          </cell>
          <cell r="DL589">
            <v>-2586.5</v>
          </cell>
          <cell r="DM589">
            <v>-2857.1999999997206</v>
          </cell>
          <cell r="DN589">
            <v>-2309.1000000000931</v>
          </cell>
          <cell r="DO589">
            <v>-905.06000000005588</v>
          </cell>
          <cell r="DP589">
            <v>-1196.9000000003725</v>
          </cell>
          <cell r="DQ589">
            <v>-3377.3000000002794</v>
          </cell>
          <cell r="DR589">
            <v>-18408.859999999404</v>
          </cell>
          <cell r="DS589">
            <v>-2771.5999999998603</v>
          </cell>
          <cell r="DT589">
            <v>-1815.5</v>
          </cell>
          <cell r="DU589">
            <v>-1413.3000000000466</v>
          </cell>
          <cell r="DV589">
            <v>-802.29999999981374</v>
          </cell>
          <cell r="DW589">
            <v>916.20000000018626</v>
          </cell>
          <cell r="DX589">
            <v>-1799.5</v>
          </cell>
          <cell r="DY589">
            <v>-1530.2999999998137</v>
          </cell>
          <cell r="DZ589">
            <v>-1452.2999999998137</v>
          </cell>
          <cell r="EA589">
            <v>-436.20000000018626</v>
          </cell>
          <cell r="EB589">
            <v>-1006.6600000000326</v>
          </cell>
          <cell r="EC589">
            <v>-3872</v>
          </cell>
          <cell r="ED589">
            <v>-2425.4000000003725</v>
          </cell>
        </row>
        <row r="590">
          <cell r="F590">
            <v>-47.899999999906868</v>
          </cell>
          <cell r="G590">
            <v>-72.349999999976717</v>
          </cell>
          <cell r="H590">
            <v>-162.5999999998603</v>
          </cell>
          <cell r="I590">
            <v>0</v>
          </cell>
          <cell r="J590">
            <v>-1092.8000000000466</v>
          </cell>
          <cell r="K590">
            <v>-2238</v>
          </cell>
          <cell r="L590">
            <v>-1516.0659999996424</v>
          </cell>
          <cell r="M590">
            <v>-133.2550000003539</v>
          </cell>
          <cell r="N590">
            <v>-654.52000000001863</v>
          </cell>
          <cell r="O590">
            <v>-116</v>
          </cell>
          <cell r="P590">
            <v>0</v>
          </cell>
          <cell r="Q590">
            <v>-6639.7999999998137</v>
          </cell>
          <cell r="R590">
            <v>-59049.110000003129</v>
          </cell>
          <cell r="S590">
            <v>-1256.8000000000466</v>
          </cell>
          <cell r="T590">
            <v>-40082.900000000373</v>
          </cell>
          <cell r="U590">
            <v>-5149.5</v>
          </cell>
          <cell r="V590">
            <v>-1194.2000000001863</v>
          </cell>
          <cell r="W590">
            <v>-1123.6000000000931</v>
          </cell>
          <cell r="X590">
            <v>-555.75000000023283</v>
          </cell>
          <cell r="Y590">
            <v>-2960.660000000149</v>
          </cell>
          <cell r="Z590">
            <v>-1336.1000000000931</v>
          </cell>
          <cell r="AA590">
            <v>-1741.480000000447</v>
          </cell>
          <cell r="AB590">
            <v>-1293.7200000002049</v>
          </cell>
          <cell r="AC590">
            <v>-693.5</v>
          </cell>
          <cell r="AD590">
            <v>-1660.8999999999069</v>
          </cell>
          <cell r="AE590">
            <v>-17647.989999998361</v>
          </cell>
          <cell r="AF590">
            <v>15241</v>
          </cell>
          <cell r="AG590">
            <v>-2335.8000000000466</v>
          </cell>
          <cell r="AH590">
            <v>-3317.6000000000931</v>
          </cell>
          <cell r="AI590">
            <v>-2452.9199999994598</v>
          </cell>
          <cell r="AJ590">
            <v>-2573.75</v>
          </cell>
          <cell r="AK590">
            <v>-3649.0800000000745</v>
          </cell>
          <cell r="AL590">
            <v>-2329.8299999996088</v>
          </cell>
          <cell r="AM590">
            <v>-2458.9699999997392</v>
          </cell>
          <cell r="AN590">
            <v>-1726.3199999998324</v>
          </cell>
          <cell r="AO590">
            <v>-1669.2200000002049</v>
          </cell>
          <cell r="AP590">
            <v>-8910.7999999998137</v>
          </cell>
          <cell r="AQ590">
            <v>-1464.6999999999534</v>
          </cell>
          <cell r="AR590">
            <v>-19275.469999998808</v>
          </cell>
          <cell r="AS590">
            <v>-1625.8000000000466</v>
          </cell>
          <cell r="AT590">
            <v>-918.39999999990687</v>
          </cell>
          <cell r="AU590">
            <v>-1210.1000000000931</v>
          </cell>
          <cell r="AV590">
            <v>-1881.5200000000186</v>
          </cell>
          <cell r="AW590">
            <v>-2793.0999999996275</v>
          </cell>
          <cell r="AX590">
            <v>-2099.9199999999255</v>
          </cell>
          <cell r="AY590">
            <v>-2268.3099999995902</v>
          </cell>
          <cell r="AZ590">
            <v>-1665.5499999998137</v>
          </cell>
          <cell r="BA590">
            <v>-924.73999999999069</v>
          </cell>
          <cell r="BB590">
            <v>-1457.9300000001676</v>
          </cell>
          <cell r="BC590">
            <v>-1565.1000000000931</v>
          </cell>
          <cell r="BD590">
            <v>-865</v>
          </cell>
          <cell r="BE590">
            <v>-20261.879999995232</v>
          </cell>
          <cell r="BF590">
            <v>-1466.7000000001863</v>
          </cell>
          <cell r="BG590">
            <v>-2378.2000000001863</v>
          </cell>
          <cell r="BH590">
            <v>-1803</v>
          </cell>
          <cell r="BI590">
            <v>-1861.1199999996461</v>
          </cell>
          <cell r="BJ590">
            <v>-1947.5599999995902</v>
          </cell>
          <cell r="BK590">
            <v>-1764.1439999998547</v>
          </cell>
          <cell r="BL590">
            <v>-1870.2160000000149</v>
          </cell>
          <cell r="BM590">
            <v>-1511.5800000000745</v>
          </cell>
          <cell r="BN590">
            <v>-1086.4600000001956</v>
          </cell>
          <cell r="BO590">
            <v>-1074.6000000000931</v>
          </cell>
          <cell r="BP590">
            <v>-2033.1999999999534</v>
          </cell>
          <cell r="BQ590">
            <v>-1465.1000000000931</v>
          </cell>
          <cell r="BR590">
            <v>18009.10000000149</v>
          </cell>
          <cell r="BS590">
            <v>-1552.5</v>
          </cell>
          <cell r="BT590">
            <v>-2144.8900000001304</v>
          </cell>
          <cell r="BU590">
            <v>35600.199999999953</v>
          </cell>
          <cell r="BV590">
            <v>-1386.589999999851</v>
          </cell>
          <cell r="BW590">
            <v>-2356.0300000000279</v>
          </cell>
          <cell r="BX590">
            <v>-2419.6000000000931</v>
          </cell>
          <cell r="BY590">
            <v>-1380.8959999997169</v>
          </cell>
          <cell r="BZ590">
            <v>-1328.7199999997392</v>
          </cell>
          <cell r="CA590">
            <v>-3513.7740000002086</v>
          </cell>
          <cell r="CB590">
            <v>-1470.8999999999069</v>
          </cell>
          <cell r="CC590">
            <v>-1354.8999999999069</v>
          </cell>
          <cell r="CD590">
            <v>1317.6999999999534</v>
          </cell>
          <cell r="CE590">
            <v>-19497.609999995679</v>
          </cell>
          <cell r="CF590">
            <v>-6450.2999999998137</v>
          </cell>
          <cell r="CG590">
            <v>-1782.5999999998603</v>
          </cell>
          <cell r="CH590">
            <v>-1151.1999999999534</v>
          </cell>
          <cell r="CI590">
            <v>-1600.8000000000466</v>
          </cell>
          <cell r="CJ590">
            <v>-109.5999999998603</v>
          </cell>
          <cell r="CK590">
            <v>-255.60000000009313</v>
          </cell>
          <cell r="CL590">
            <v>-2297.4000000001397</v>
          </cell>
          <cell r="CM590">
            <v>-1533</v>
          </cell>
          <cell r="CN590">
            <v>-3460.5100000000093</v>
          </cell>
          <cell r="CO590">
            <v>2370</v>
          </cell>
          <cell r="CP590">
            <v>451.9000000001397</v>
          </cell>
          <cell r="CQ590">
            <v>-3678.5</v>
          </cell>
          <cell r="CR590">
            <v>-69179.427999995649</v>
          </cell>
          <cell r="CS590">
            <v>-1105.1999999999534</v>
          </cell>
          <cell r="CT590">
            <v>-3874.5999999998603</v>
          </cell>
          <cell r="CU590">
            <v>-753.69999999995343</v>
          </cell>
          <cell r="CV590">
            <v>-25875.300000000047</v>
          </cell>
          <cell r="CW590">
            <v>-543.89999999990687</v>
          </cell>
          <cell r="CX590">
            <v>-419.30000000004657</v>
          </cell>
          <cell r="CY590">
            <v>-1239.5139999999665</v>
          </cell>
          <cell r="CZ590">
            <v>-29202.699999999953</v>
          </cell>
          <cell r="DA590">
            <v>-1488.9140000001062</v>
          </cell>
          <cell r="DB590">
            <v>-1549.1999999999534</v>
          </cell>
          <cell r="DC590">
            <v>-1470.3999999999069</v>
          </cell>
          <cell r="DD590">
            <v>-1656.6999999999534</v>
          </cell>
          <cell r="DE590">
            <v>-44159.613999996334</v>
          </cell>
          <cell r="DF590">
            <v>-1362.8000000000466</v>
          </cell>
          <cell r="DG590">
            <v>-1709.8999999999069</v>
          </cell>
          <cell r="DH590">
            <v>-1225.3999999999069</v>
          </cell>
          <cell r="DI590">
            <v>-1123.5999999998603</v>
          </cell>
          <cell r="DJ590">
            <v>-427.79999999981374</v>
          </cell>
          <cell r="DK590">
            <v>-497.30000000004657</v>
          </cell>
          <cell r="DL590">
            <v>-2141.0999999998603</v>
          </cell>
          <cell r="DM590">
            <v>-4593.3000000000466</v>
          </cell>
          <cell r="DN590">
            <v>-1345.814000000013</v>
          </cell>
          <cell r="DO590">
            <v>-26581.799999999814</v>
          </cell>
          <cell r="DP590">
            <v>-1537.6000000000931</v>
          </cell>
          <cell r="DQ590">
            <v>-1613.1999999999534</v>
          </cell>
          <cell r="DR590">
            <v>-92721.965000003576</v>
          </cell>
          <cell r="DS590">
            <v>-1143.6000000000931</v>
          </cell>
          <cell r="DT590">
            <v>-1639.3000000000466</v>
          </cell>
          <cell r="DU590">
            <v>-874.69999999995343</v>
          </cell>
          <cell r="DV590">
            <v>-873.5</v>
          </cell>
          <cell r="DW590">
            <v>-76195.40000000014</v>
          </cell>
          <cell r="DX590">
            <v>-1094.1000000000931</v>
          </cell>
          <cell r="DY590">
            <v>-1212.6999999999534</v>
          </cell>
          <cell r="DZ590">
            <v>-4553</v>
          </cell>
          <cell r="EA590">
            <v>-1396.3649999999907</v>
          </cell>
          <cell r="EB590">
            <v>-1233.1000000000931</v>
          </cell>
          <cell r="EC590">
            <v>-1454.2000000001863</v>
          </cell>
          <cell r="ED590">
            <v>-1052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A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A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A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A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A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A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A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A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A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</row>
        <row r="602">
          <cell r="A602" t="str">
            <v>Burn Rate (MMBtu/MWh)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2E-3</v>
          </cell>
          <cell r="G603">
            <v>1E-3</v>
          </cell>
          <cell r="H603">
            <v>0</v>
          </cell>
          <cell r="I603">
            <v>1E-3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1E-3</v>
          </cell>
          <cell r="P603">
            <v>3.0000000000000001E-3</v>
          </cell>
          <cell r="Q603">
            <v>2E-3</v>
          </cell>
          <cell r="R603">
            <v>1E-3</v>
          </cell>
          <cell r="S603">
            <v>2E-3</v>
          </cell>
          <cell r="T603">
            <v>2E-3</v>
          </cell>
          <cell r="U603">
            <v>3.0000000000000001E-3</v>
          </cell>
          <cell r="V603">
            <v>1E-3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1E-3</v>
          </cell>
          <cell r="AC603">
            <v>2E-3</v>
          </cell>
          <cell r="AD603">
            <v>3.0000000000000001E-3</v>
          </cell>
          <cell r="AE603">
            <v>1E-3</v>
          </cell>
          <cell r="AF603">
            <v>3.0000000000000001E-3</v>
          </cell>
          <cell r="AG603">
            <v>1E-3</v>
          </cell>
          <cell r="AH603">
            <v>2E-3</v>
          </cell>
          <cell r="AI603">
            <v>1E-3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1E-3</v>
          </cell>
          <cell r="AP603">
            <v>3.0000000000000001E-3</v>
          </cell>
          <cell r="AQ603">
            <v>3.0000000000000001E-3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1E-3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2E-3</v>
          </cell>
          <cell r="AF604">
            <v>0</v>
          </cell>
          <cell r="AG604">
            <v>0</v>
          </cell>
          <cell r="AH604">
            <v>3.0000000000000001E-3</v>
          </cell>
          <cell r="AI604">
            <v>2E-3</v>
          </cell>
          <cell r="AJ604">
            <v>7.0000000000000001E-3</v>
          </cell>
          <cell r="AK604">
            <v>5.0000000000000001E-3</v>
          </cell>
          <cell r="AL604">
            <v>1E-3</v>
          </cell>
          <cell r="AM604">
            <v>3.0000000000000001E-3</v>
          </cell>
          <cell r="AN604">
            <v>3.0000000000000001E-3</v>
          </cell>
          <cell r="AO604">
            <v>1E-3</v>
          </cell>
          <cell r="AP604">
            <v>0</v>
          </cell>
          <cell r="AQ604">
            <v>0</v>
          </cell>
          <cell r="AR604">
            <v>2E-3</v>
          </cell>
          <cell r="AS604">
            <v>1E-3</v>
          </cell>
          <cell r="AT604">
            <v>2E-3</v>
          </cell>
          <cell r="AU604">
            <v>2E-3</v>
          </cell>
          <cell r="AV604">
            <v>4.0000000000000001E-3</v>
          </cell>
          <cell r="AW604">
            <v>5.0000000000000001E-3</v>
          </cell>
          <cell r="AX604">
            <v>4.0000000000000001E-3</v>
          </cell>
          <cell r="AY604">
            <v>3.0000000000000001E-3</v>
          </cell>
          <cell r="AZ604">
            <v>3.0000000000000001E-3</v>
          </cell>
          <cell r="BA604">
            <v>4.0000000000000001E-3</v>
          </cell>
          <cell r="BB604">
            <v>3.0000000000000001E-3</v>
          </cell>
          <cell r="BC604">
            <v>2E-3</v>
          </cell>
          <cell r="BD604">
            <v>1E-3</v>
          </cell>
          <cell r="BE604">
            <v>2E-3</v>
          </cell>
          <cell r="BF604">
            <v>1E-3</v>
          </cell>
          <cell r="BG604">
            <v>2E-3</v>
          </cell>
          <cell r="BH604">
            <v>3.0000000000000001E-3</v>
          </cell>
          <cell r="BI604">
            <v>4.0000000000000001E-3</v>
          </cell>
          <cell r="BJ604">
            <v>4.0000000000000001E-3</v>
          </cell>
          <cell r="BK604">
            <v>3.0000000000000001E-3</v>
          </cell>
          <cell r="BL604">
            <v>3.0000000000000001E-3</v>
          </cell>
          <cell r="BM604">
            <v>3.0000000000000001E-3</v>
          </cell>
          <cell r="BN604">
            <v>3.0000000000000001E-3</v>
          </cell>
          <cell r="BO604">
            <v>5.0000000000000001E-3</v>
          </cell>
          <cell r="BP604">
            <v>3.0000000000000001E-3</v>
          </cell>
          <cell r="BQ604">
            <v>1E-3</v>
          </cell>
          <cell r="BR604">
            <v>2E-3</v>
          </cell>
          <cell r="BS604">
            <v>2E-3</v>
          </cell>
          <cell r="BT604">
            <v>2E-3</v>
          </cell>
          <cell r="BU604">
            <v>4.0000000000000001E-3</v>
          </cell>
          <cell r="BV604">
            <v>4.0000000000000001E-3</v>
          </cell>
          <cell r="BW604">
            <v>7.0000000000000001E-3</v>
          </cell>
          <cell r="BX604">
            <v>3.0000000000000001E-3</v>
          </cell>
          <cell r="BY604">
            <v>2E-3</v>
          </cell>
          <cell r="BZ604">
            <v>4.0000000000000001E-3</v>
          </cell>
          <cell r="CA604">
            <v>2E-3</v>
          </cell>
          <cell r="CB604">
            <v>-3.0000000000000001E-3</v>
          </cell>
          <cell r="CC604">
            <v>2E-3</v>
          </cell>
          <cell r="CD604">
            <v>1E-3</v>
          </cell>
          <cell r="CE604">
            <v>2E-3</v>
          </cell>
          <cell r="CF604">
            <v>1E-3</v>
          </cell>
          <cell r="CG604">
            <v>3.0000000000000001E-3</v>
          </cell>
          <cell r="CH604">
            <v>3.0000000000000001E-3</v>
          </cell>
          <cell r="CI604">
            <v>1E-3</v>
          </cell>
          <cell r="CJ604">
            <v>2E-3</v>
          </cell>
          <cell r="CK604">
            <v>2E-3</v>
          </cell>
          <cell r="CL604">
            <v>3.0000000000000001E-3</v>
          </cell>
          <cell r="CM604">
            <v>1E-3</v>
          </cell>
          <cell r="CN604">
            <v>3.0000000000000001E-3</v>
          </cell>
          <cell r="CO604">
            <v>2E-3</v>
          </cell>
          <cell r="CP604">
            <v>4.0000000000000001E-3</v>
          </cell>
          <cell r="CQ604">
            <v>1E-3</v>
          </cell>
          <cell r="CR604">
            <v>2E-3</v>
          </cell>
          <cell r="CS604">
            <v>0</v>
          </cell>
          <cell r="CT604">
            <v>4.0000000000000001E-3</v>
          </cell>
          <cell r="CU604">
            <v>4.0000000000000001E-3</v>
          </cell>
          <cell r="CV604">
            <v>3.0000000000000001E-3</v>
          </cell>
          <cell r="CW604">
            <v>5.0000000000000001E-3</v>
          </cell>
          <cell r="CX604">
            <v>3.0000000000000001E-3</v>
          </cell>
          <cell r="CY604">
            <v>2E-3</v>
          </cell>
          <cell r="CZ604">
            <v>2E-3</v>
          </cell>
          <cell r="DA604">
            <v>3.0000000000000001E-3</v>
          </cell>
          <cell r="DB604">
            <v>3.0000000000000001E-3</v>
          </cell>
          <cell r="DC604">
            <v>1E-3</v>
          </cell>
          <cell r="DD604">
            <v>0</v>
          </cell>
          <cell r="DE604">
            <v>3.0000000000000001E-3</v>
          </cell>
          <cell r="DF604">
            <v>1E-3</v>
          </cell>
          <cell r="DG604">
            <v>3.0000000000000001E-3</v>
          </cell>
          <cell r="DH604">
            <v>4.0000000000000001E-3</v>
          </cell>
          <cell r="DI604">
            <v>3.0000000000000001E-3</v>
          </cell>
          <cell r="DJ604">
            <v>5.0000000000000001E-3</v>
          </cell>
          <cell r="DK604">
            <v>3.0000000000000001E-3</v>
          </cell>
          <cell r="DL604">
            <v>2E-3</v>
          </cell>
          <cell r="DM604">
            <v>1E-3</v>
          </cell>
          <cell r="DN604">
            <v>4.0000000000000001E-3</v>
          </cell>
          <cell r="DO604">
            <v>2E-3</v>
          </cell>
          <cell r="DP604">
            <v>6.0000000000000001E-3</v>
          </cell>
          <cell r="DQ604">
            <v>1E-3</v>
          </cell>
          <cell r="DR604">
            <v>2E-3</v>
          </cell>
          <cell r="DS604">
            <v>1E-3</v>
          </cell>
          <cell r="DT604">
            <v>4.0000000000000001E-3</v>
          </cell>
          <cell r="DU604">
            <v>2E-3</v>
          </cell>
          <cell r="DV604">
            <v>5.0000000000000001E-3</v>
          </cell>
          <cell r="DW604">
            <v>-1.0999999999999999E-2</v>
          </cell>
          <cell r="DX604">
            <v>3.0000000000000001E-3</v>
          </cell>
          <cell r="DY604">
            <v>4.0000000000000001E-3</v>
          </cell>
          <cell r="DZ604">
            <v>3.0000000000000001E-3</v>
          </cell>
          <cell r="EA604">
            <v>3.0000000000000001E-3</v>
          </cell>
          <cell r="EB604">
            <v>2E-3</v>
          </cell>
          <cell r="EC604">
            <v>3.0000000000000001E-3</v>
          </cell>
          <cell r="ED604">
            <v>1E-3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1E-3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1E-3</v>
          </cell>
          <cell r="BQ605">
            <v>0</v>
          </cell>
          <cell r="BR605">
            <v>1E-3</v>
          </cell>
          <cell r="BS605">
            <v>2E-3</v>
          </cell>
          <cell r="BT605">
            <v>1E-3</v>
          </cell>
          <cell r="BU605">
            <v>1E-3</v>
          </cell>
          <cell r="BV605">
            <v>1E-3</v>
          </cell>
          <cell r="BW605">
            <v>0</v>
          </cell>
          <cell r="BX605">
            <v>1E-3</v>
          </cell>
          <cell r="BY605">
            <v>1E-3</v>
          </cell>
          <cell r="BZ605">
            <v>1E-3</v>
          </cell>
          <cell r="CA605">
            <v>0</v>
          </cell>
          <cell r="CB605">
            <v>1E-3</v>
          </cell>
          <cell r="CC605">
            <v>1E-3</v>
          </cell>
          <cell r="CD605">
            <v>0</v>
          </cell>
          <cell r="CE605">
            <v>1E-3</v>
          </cell>
          <cell r="CF605">
            <v>1E-3</v>
          </cell>
          <cell r="CG605">
            <v>1E-3</v>
          </cell>
          <cell r="CH605">
            <v>0</v>
          </cell>
          <cell r="CI605">
            <v>1E-3</v>
          </cell>
          <cell r="CJ605">
            <v>1E-3</v>
          </cell>
          <cell r="CK605">
            <v>1E-3</v>
          </cell>
          <cell r="CL605">
            <v>1E-3</v>
          </cell>
          <cell r="CM605">
            <v>1E-3</v>
          </cell>
          <cell r="CN605">
            <v>0</v>
          </cell>
          <cell r="CO605">
            <v>1E-3</v>
          </cell>
          <cell r="CP605">
            <v>2E-3</v>
          </cell>
          <cell r="CQ605">
            <v>0</v>
          </cell>
          <cell r="CR605">
            <v>1E-3</v>
          </cell>
          <cell r="CS605">
            <v>0</v>
          </cell>
          <cell r="CT605">
            <v>2E-3</v>
          </cell>
          <cell r="CU605">
            <v>1E-3</v>
          </cell>
          <cell r="CV605">
            <v>2E-3</v>
          </cell>
          <cell r="CW605">
            <v>1E-3</v>
          </cell>
          <cell r="CX605">
            <v>1E-3</v>
          </cell>
          <cell r="CY605">
            <v>1E-3</v>
          </cell>
          <cell r="CZ605">
            <v>0</v>
          </cell>
          <cell r="DA605">
            <v>1E-3</v>
          </cell>
          <cell r="DB605">
            <v>1E-3</v>
          </cell>
          <cell r="DC605">
            <v>1E-3</v>
          </cell>
          <cell r="DD605">
            <v>0</v>
          </cell>
          <cell r="DE605">
            <v>1E-3</v>
          </cell>
          <cell r="DF605">
            <v>0</v>
          </cell>
          <cell r="DG605">
            <v>1E-3</v>
          </cell>
          <cell r="DH605">
            <v>1E-3</v>
          </cell>
          <cell r="DI605">
            <v>1E-3</v>
          </cell>
          <cell r="DJ605">
            <v>2E-3</v>
          </cell>
          <cell r="DK605">
            <v>1E-3</v>
          </cell>
          <cell r="DL605">
            <v>1E-3</v>
          </cell>
          <cell r="DM605">
            <v>1E-3</v>
          </cell>
          <cell r="DN605">
            <v>1E-3</v>
          </cell>
          <cell r="DO605">
            <v>1E-3</v>
          </cell>
          <cell r="DP605">
            <v>2E-3</v>
          </cell>
          <cell r="DQ605">
            <v>0</v>
          </cell>
          <cell r="DR605">
            <v>1E-3</v>
          </cell>
          <cell r="DS605">
            <v>2E-3</v>
          </cell>
          <cell r="DT605">
            <v>2E-3</v>
          </cell>
          <cell r="DU605">
            <v>2E-3</v>
          </cell>
          <cell r="DV605">
            <v>3.0000000000000001E-3</v>
          </cell>
          <cell r="DW605">
            <v>1E-3</v>
          </cell>
          <cell r="DX605">
            <v>2E-3</v>
          </cell>
          <cell r="DY605">
            <v>1E-3</v>
          </cell>
          <cell r="DZ605">
            <v>1E-3</v>
          </cell>
          <cell r="EA605">
            <v>1E-3</v>
          </cell>
          <cell r="EB605">
            <v>1E-3</v>
          </cell>
          <cell r="EC605">
            <v>1E-3</v>
          </cell>
          <cell r="ED605">
            <v>1E-3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1E-3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1E-3</v>
          </cell>
          <cell r="AW606">
            <v>1E-3</v>
          </cell>
          <cell r="AX606">
            <v>1E-3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1E-3</v>
          </cell>
          <cell r="BK606">
            <v>1E-3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1E-3</v>
          </cell>
          <cell r="CL606">
            <v>0</v>
          </cell>
          <cell r="CM606">
            <v>0</v>
          </cell>
          <cell r="CN606">
            <v>0</v>
          </cell>
          <cell r="CO606">
            <v>1E-3</v>
          </cell>
          <cell r="CP606">
            <v>1E-3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1E-3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-1E-3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2E-3</v>
          </cell>
          <cell r="G607">
            <v>2E-3</v>
          </cell>
          <cell r="H607">
            <v>1E-3</v>
          </cell>
          <cell r="I607">
            <v>0</v>
          </cell>
          <cell r="J607">
            <v>0</v>
          </cell>
          <cell r="K607">
            <v>0</v>
          </cell>
          <cell r="L607">
            <v>1E-3</v>
          </cell>
          <cell r="M607">
            <v>0</v>
          </cell>
          <cell r="N607">
            <v>1E-3</v>
          </cell>
          <cell r="O607">
            <v>1E-3</v>
          </cell>
          <cell r="P607">
            <v>4.0000000000000001E-3</v>
          </cell>
          <cell r="Q607">
            <v>2E-3</v>
          </cell>
          <cell r="R607">
            <v>0</v>
          </cell>
          <cell r="S607">
            <v>0</v>
          </cell>
          <cell r="T607">
            <v>0</v>
          </cell>
          <cell r="U607">
            <v>1E-3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1E-3</v>
          </cell>
          <cell r="AC607">
            <v>1E-3</v>
          </cell>
          <cell r="AD607">
            <v>1E-3</v>
          </cell>
          <cell r="AE607">
            <v>1E-3</v>
          </cell>
          <cell r="AF607">
            <v>1E-3</v>
          </cell>
          <cell r="AG607">
            <v>2E-3</v>
          </cell>
          <cell r="AH607">
            <v>2E-3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2E-3</v>
          </cell>
          <cell r="AR607">
            <v>1E-3</v>
          </cell>
          <cell r="AS607">
            <v>4.0000000000000001E-3</v>
          </cell>
          <cell r="AT607">
            <v>1E-3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1E-3</v>
          </cell>
          <cell r="AZ607">
            <v>0</v>
          </cell>
          <cell r="BA607">
            <v>0</v>
          </cell>
          <cell r="BB607">
            <v>2E-3</v>
          </cell>
          <cell r="BC607">
            <v>4.0000000000000001E-3</v>
          </cell>
          <cell r="BD607">
            <v>1E-3</v>
          </cell>
          <cell r="BE607">
            <v>1E-3</v>
          </cell>
          <cell r="BF607">
            <v>2E-3</v>
          </cell>
          <cell r="BG607">
            <v>3.0000000000000001E-3</v>
          </cell>
          <cell r="BH607">
            <v>2E-3</v>
          </cell>
          <cell r="BI607">
            <v>0</v>
          </cell>
          <cell r="BJ607">
            <v>0</v>
          </cell>
          <cell r="BK607">
            <v>0</v>
          </cell>
          <cell r="BL607">
            <v>2E-3</v>
          </cell>
          <cell r="BM607">
            <v>0</v>
          </cell>
          <cell r="BN607">
            <v>1E-3</v>
          </cell>
          <cell r="BO607">
            <v>1E-3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1E-3</v>
          </cell>
          <cell r="CK607">
            <v>0</v>
          </cell>
          <cell r="CL607">
            <v>0</v>
          </cell>
          <cell r="CM607">
            <v>1E-3</v>
          </cell>
          <cell r="CN607">
            <v>0</v>
          </cell>
          <cell r="CO607">
            <v>-1E-3</v>
          </cell>
          <cell r="CP607">
            <v>0</v>
          </cell>
          <cell r="CQ607">
            <v>1E-3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1E-3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1E-3</v>
          </cell>
          <cell r="DC607">
            <v>0</v>
          </cell>
          <cell r="DD607">
            <v>0</v>
          </cell>
          <cell r="DE607">
            <v>1E-3</v>
          </cell>
          <cell r="DF607">
            <v>1E-3</v>
          </cell>
          <cell r="DG607">
            <v>1E-3</v>
          </cell>
          <cell r="DH607">
            <v>2E-3</v>
          </cell>
          <cell r="DI607">
            <v>1E-3</v>
          </cell>
          <cell r="DJ607">
            <v>1E-3</v>
          </cell>
          <cell r="DK607">
            <v>0</v>
          </cell>
          <cell r="DL607">
            <v>2E-3</v>
          </cell>
          <cell r="DM607">
            <v>1E-3</v>
          </cell>
          <cell r="DN607">
            <v>2E-3</v>
          </cell>
          <cell r="DO607">
            <v>0</v>
          </cell>
          <cell r="DP607">
            <v>1E-3</v>
          </cell>
          <cell r="DQ607">
            <v>0</v>
          </cell>
          <cell r="DR607">
            <v>1E-3</v>
          </cell>
          <cell r="DS607">
            <v>1E-3</v>
          </cell>
          <cell r="DT607">
            <v>1E-3</v>
          </cell>
          <cell r="DU607">
            <v>1E-3</v>
          </cell>
          <cell r="DV607">
            <v>0</v>
          </cell>
          <cell r="DW607">
            <v>-4.0000000000000001E-3</v>
          </cell>
          <cell r="DX607">
            <v>1E-3</v>
          </cell>
          <cell r="DY607">
            <v>1E-3</v>
          </cell>
          <cell r="DZ607">
            <v>2E-3</v>
          </cell>
          <cell r="EA607">
            <v>2E-3</v>
          </cell>
          <cell r="EB607">
            <v>2E-3</v>
          </cell>
          <cell r="EC607">
            <v>1E-3</v>
          </cell>
          <cell r="ED607">
            <v>1E-3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1E-3</v>
          </cell>
          <cell r="J608">
            <v>1E-3</v>
          </cell>
          <cell r="K608">
            <v>1E-3</v>
          </cell>
          <cell r="L608">
            <v>1E-3</v>
          </cell>
          <cell r="M608">
            <v>0</v>
          </cell>
          <cell r="N608">
            <v>1E-3</v>
          </cell>
          <cell r="O608">
            <v>0</v>
          </cell>
          <cell r="P608">
            <v>0</v>
          </cell>
          <cell r="Q608">
            <v>0</v>
          </cell>
          <cell r="R608">
            <v>1E-3</v>
          </cell>
          <cell r="S608">
            <v>0</v>
          </cell>
          <cell r="T608">
            <v>0</v>
          </cell>
          <cell r="U608">
            <v>2E-3</v>
          </cell>
          <cell r="V608">
            <v>2E-3</v>
          </cell>
          <cell r="W608">
            <v>3.0000000000000001E-3</v>
          </cell>
          <cell r="X608">
            <v>2E-3</v>
          </cell>
          <cell r="Y608">
            <v>1E-3</v>
          </cell>
          <cell r="Z608">
            <v>1E-3</v>
          </cell>
          <cell r="AA608">
            <v>2E-3</v>
          </cell>
          <cell r="AB608">
            <v>1E-3</v>
          </cell>
          <cell r="AC608">
            <v>2E-3</v>
          </cell>
          <cell r="AD608">
            <v>0</v>
          </cell>
          <cell r="AE608">
            <v>1E-3</v>
          </cell>
          <cell r="AF608">
            <v>1E-3</v>
          </cell>
          <cell r="AG608">
            <v>1E-3</v>
          </cell>
          <cell r="AH608">
            <v>1E-3</v>
          </cell>
          <cell r="AI608">
            <v>1E-3</v>
          </cell>
          <cell r="AJ608">
            <v>1E-3</v>
          </cell>
          <cell r="AK608">
            <v>1E-3</v>
          </cell>
          <cell r="AL608">
            <v>2E-3</v>
          </cell>
          <cell r="AM608">
            <v>1E-3</v>
          </cell>
          <cell r="AN608">
            <v>1E-3</v>
          </cell>
          <cell r="AO608">
            <v>1E-3</v>
          </cell>
          <cell r="AP608">
            <v>1E-3</v>
          </cell>
          <cell r="AQ608">
            <v>0</v>
          </cell>
          <cell r="AR608">
            <v>1E-3</v>
          </cell>
          <cell r="AS608">
            <v>1E-3</v>
          </cell>
          <cell r="AT608">
            <v>1E-3</v>
          </cell>
          <cell r="AU608">
            <v>1E-3</v>
          </cell>
          <cell r="AV608">
            <v>2E-3</v>
          </cell>
          <cell r="AW608">
            <v>1E-3</v>
          </cell>
          <cell r="AX608">
            <v>1E-3</v>
          </cell>
          <cell r="AY608">
            <v>1E-3</v>
          </cell>
          <cell r="AZ608">
            <v>1E-3</v>
          </cell>
          <cell r="BA608">
            <v>1E-3</v>
          </cell>
          <cell r="BB608">
            <v>1E-3</v>
          </cell>
          <cell r="BC608">
            <v>1E-3</v>
          </cell>
          <cell r="BD608">
            <v>0</v>
          </cell>
          <cell r="BE608">
            <v>1E-3</v>
          </cell>
          <cell r="BF608">
            <v>1E-3</v>
          </cell>
          <cell r="BG608">
            <v>1E-3</v>
          </cell>
          <cell r="BH608">
            <v>1E-3</v>
          </cell>
          <cell r="BI608">
            <v>1E-3</v>
          </cell>
          <cell r="BJ608">
            <v>1E-3</v>
          </cell>
          <cell r="BK608">
            <v>1E-3</v>
          </cell>
          <cell r="BL608">
            <v>1E-3</v>
          </cell>
          <cell r="BM608">
            <v>1E-3</v>
          </cell>
          <cell r="BN608">
            <v>1E-3</v>
          </cell>
          <cell r="BO608">
            <v>1E-3</v>
          </cell>
          <cell r="BP608">
            <v>1E-3</v>
          </cell>
          <cell r="BQ608">
            <v>1E-3</v>
          </cell>
          <cell r="BR608">
            <v>1E-3</v>
          </cell>
          <cell r="BS608">
            <v>1E-3</v>
          </cell>
          <cell r="BT608">
            <v>0</v>
          </cell>
          <cell r="BU608">
            <v>1E-3</v>
          </cell>
          <cell r="BV608">
            <v>1E-3</v>
          </cell>
          <cell r="BW608">
            <v>1E-3</v>
          </cell>
          <cell r="BX608">
            <v>1E-3</v>
          </cell>
          <cell r="BY608">
            <v>1E-3</v>
          </cell>
          <cell r="BZ608">
            <v>1E-3</v>
          </cell>
          <cell r="CA608">
            <v>1E-3</v>
          </cell>
          <cell r="CB608">
            <v>1E-3</v>
          </cell>
          <cell r="CC608">
            <v>1E-3</v>
          </cell>
          <cell r="CD608">
            <v>1E-3</v>
          </cell>
          <cell r="CE608">
            <v>1E-3</v>
          </cell>
          <cell r="CF608">
            <v>1E-3</v>
          </cell>
          <cell r="CG608">
            <v>1E-3</v>
          </cell>
          <cell r="CH608">
            <v>1E-3</v>
          </cell>
          <cell r="CI608">
            <v>2E-3</v>
          </cell>
          <cell r="CJ608">
            <v>1E-3</v>
          </cell>
          <cell r="CK608">
            <v>1E-3</v>
          </cell>
          <cell r="CL608">
            <v>1E-3</v>
          </cell>
          <cell r="CM608">
            <v>1E-3</v>
          </cell>
          <cell r="CN608">
            <v>1E-3</v>
          </cell>
          <cell r="CO608">
            <v>0</v>
          </cell>
          <cell r="CP608">
            <v>1E-3</v>
          </cell>
          <cell r="CQ608">
            <v>1E-3</v>
          </cell>
          <cell r="CR608">
            <v>1E-3</v>
          </cell>
          <cell r="CS608">
            <v>1E-3</v>
          </cell>
          <cell r="CT608">
            <v>1E-3</v>
          </cell>
          <cell r="CU608">
            <v>1E-3</v>
          </cell>
          <cell r="CV608">
            <v>0</v>
          </cell>
          <cell r="CW608">
            <v>1E-3</v>
          </cell>
          <cell r="CX608">
            <v>1E-3</v>
          </cell>
          <cell r="CY608">
            <v>1E-3</v>
          </cell>
          <cell r="CZ608">
            <v>0</v>
          </cell>
          <cell r="DA608">
            <v>0</v>
          </cell>
          <cell r="DB608">
            <v>1E-3</v>
          </cell>
          <cell r="DC608">
            <v>1E-3</v>
          </cell>
          <cell r="DD608">
            <v>1E-3</v>
          </cell>
          <cell r="DE608">
            <v>1E-3</v>
          </cell>
          <cell r="DF608">
            <v>1E-3</v>
          </cell>
          <cell r="DG608">
            <v>1E-3</v>
          </cell>
          <cell r="DH608">
            <v>1E-3</v>
          </cell>
          <cell r="DI608">
            <v>1E-3</v>
          </cell>
          <cell r="DJ608">
            <v>1E-3</v>
          </cell>
          <cell r="DK608">
            <v>1E-3</v>
          </cell>
          <cell r="DL608">
            <v>1E-3</v>
          </cell>
          <cell r="DM608">
            <v>1E-3</v>
          </cell>
          <cell r="DN608">
            <v>0</v>
          </cell>
          <cell r="DO608">
            <v>0</v>
          </cell>
          <cell r="DP608">
            <v>1E-3</v>
          </cell>
          <cell r="DQ608">
            <v>1E-3</v>
          </cell>
          <cell r="DR608">
            <v>1E-3</v>
          </cell>
          <cell r="DS608">
            <v>1E-3</v>
          </cell>
          <cell r="DT608">
            <v>1E-3</v>
          </cell>
          <cell r="DU608">
            <v>1E-3</v>
          </cell>
          <cell r="DV608">
            <v>2E-3</v>
          </cell>
          <cell r="DW608">
            <v>-1E-3</v>
          </cell>
          <cell r="DX608">
            <v>1E-3</v>
          </cell>
          <cell r="DY608">
            <v>1E-3</v>
          </cell>
          <cell r="DZ608">
            <v>1E-3</v>
          </cell>
          <cell r="EA608">
            <v>1E-3</v>
          </cell>
          <cell r="EB608">
            <v>1E-3</v>
          </cell>
          <cell r="EC608">
            <v>1E-3</v>
          </cell>
          <cell r="ED608">
            <v>1E-3</v>
          </cell>
          <cell r="EE608">
            <v>0</v>
          </cell>
        </row>
        <row r="609">
          <cell r="F609">
            <v>1E-3</v>
          </cell>
          <cell r="G609">
            <v>0</v>
          </cell>
          <cell r="H609">
            <v>0</v>
          </cell>
          <cell r="I609">
            <v>4.0000000000000001E-3</v>
          </cell>
          <cell r="J609">
            <v>4.0000000000000001E-3</v>
          </cell>
          <cell r="K609">
            <v>4.0000000000000001E-3</v>
          </cell>
          <cell r="L609">
            <v>3.0000000000000001E-3</v>
          </cell>
          <cell r="M609">
            <v>1E-3</v>
          </cell>
          <cell r="N609">
            <v>5.0000000000000001E-3</v>
          </cell>
          <cell r="O609">
            <v>4.0000000000000001E-3</v>
          </cell>
          <cell r="P609">
            <v>2E-3</v>
          </cell>
          <cell r="Q609">
            <v>1E-3</v>
          </cell>
          <cell r="R609">
            <v>4.0000000000000001E-3</v>
          </cell>
          <cell r="S609">
            <v>0</v>
          </cell>
          <cell r="T609">
            <v>2E-3</v>
          </cell>
          <cell r="U609">
            <v>6.0000000000000001E-3</v>
          </cell>
          <cell r="V609">
            <v>8.0000000000000002E-3</v>
          </cell>
          <cell r="W609">
            <v>1.0999999999999999E-2</v>
          </cell>
          <cell r="X609">
            <v>8.0000000000000002E-3</v>
          </cell>
          <cell r="Y609">
            <v>4.0000000000000001E-3</v>
          </cell>
          <cell r="Z609">
            <v>4.0000000000000001E-3</v>
          </cell>
          <cell r="AA609">
            <v>5.0000000000000001E-3</v>
          </cell>
          <cell r="AB609">
            <v>5.0000000000000001E-3</v>
          </cell>
          <cell r="AC609">
            <v>6.0000000000000001E-3</v>
          </cell>
          <cell r="AD609">
            <v>1E-3</v>
          </cell>
          <cell r="AE609">
            <v>2E-3</v>
          </cell>
          <cell r="AF609">
            <v>1E-3</v>
          </cell>
          <cell r="AG609">
            <v>1E-3</v>
          </cell>
          <cell r="AH609">
            <v>3.0000000000000001E-3</v>
          </cell>
          <cell r="AI609">
            <v>4.0000000000000001E-3</v>
          </cell>
          <cell r="AJ609">
            <v>5.0000000000000001E-3</v>
          </cell>
          <cell r="AK609">
            <v>5.0000000000000001E-3</v>
          </cell>
          <cell r="AL609">
            <v>3.0000000000000001E-3</v>
          </cell>
          <cell r="AM609">
            <v>2E-3</v>
          </cell>
          <cell r="AN609">
            <v>5.0000000000000001E-3</v>
          </cell>
          <cell r="AO609">
            <v>2E-3</v>
          </cell>
          <cell r="AP609">
            <v>1E-3</v>
          </cell>
          <cell r="AQ609">
            <v>1E-3</v>
          </cell>
          <cell r="AR609">
            <v>3.0000000000000001E-3</v>
          </cell>
          <cell r="AS609">
            <v>3.0000000000000001E-3</v>
          </cell>
          <cell r="AT609">
            <v>4.0000000000000001E-3</v>
          </cell>
          <cell r="AU609">
            <v>2E-3</v>
          </cell>
          <cell r="AV609">
            <v>6.0000000000000001E-3</v>
          </cell>
          <cell r="AW609">
            <v>3.0000000000000001E-3</v>
          </cell>
          <cell r="AX609">
            <v>3.0000000000000001E-3</v>
          </cell>
          <cell r="AY609">
            <v>4.0000000000000001E-3</v>
          </cell>
          <cell r="AZ609">
            <v>4.0000000000000001E-3</v>
          </cell>
          <cell r="BA609">
            <v>3.0000000000000001E-3</v>
          </cell>
          <cell r="BB609">
            <v>3.0000000000000001E-3</v>
          </cell>
          <cell r="BC609">
            <v>4.0000000000000001E-3</v>
          </cell>
          <cell r="BD609">
            <v>1E-3</v>
          </cell>
          <cell r="BE609">
            <v>4.0000000000000001E-3</v>
          </cell>
          <cell r="BF609">
            <v>4.0000000000000001E-3</v>
          </cell>
          <cell r="BG609">
            <v>3.0000000000000001E-3</v>
          </cell>
          <cell r="BH609">
            <v>4.0000000000000001E-3</v>
          </cell>
          <cell r="BI609">
            <v>6.0000000000000001E-3</v>
          </cell>
          <cell r="BJ609">
            <v>2E-3</v>
          </cell>
          <cell r="BK609">
            <v>3.0000000000000001E-3</v>
          </cell>
          <cell r="BL609">
            <v>3.0000000000000001E-3</v>
          </cell>
          <cell r="BM609">
            <v>4.0000000000000001E-3</v>
          </cell>
          <cell r="BN609">
            <v>3.0000000000000001E-3</v>
          </cell>
          <cell r="BO609">
            <v>4.0000000000000001E-3</v>
          </cell>
          <cell r="BP609">
            <v>3.0000000000000001E-3</v>
          </cell>
          <cell r="BQ609">
            <v>3.0000000000000001E-3</v>
          </cell>
          <cell r="BR609">
            <v>4.0000000000000001E-3</v>
          </cell>
          <cell r="BS609">
            <v>3.0000000000000001E-3</v>
          </cell>
          <cell r="BT609">
            <v>4.0000000000000001E-3</v>
          </cell>
          <cell r="BU609">
            <v>4.0000000000000001E-3</v>
          </cell>
          <cell r="BV609">
            <v>5.0000000000000001E-3</v>
          </cell>
          <cell r="BW609">
            <v>5.0000000000000001E-3</v>
          </cell>
          <cell r="BX609">
            <v>6.0000000000000001E-3</v>
          </cell>
          <cell r="BY609">
            <v>4.0000000000000001E-3</v>
          </cell>
          <cell r="BZ609">
            <v>3.0000000000000001E-3</v>
          </cell>
          <cell r="CA609">
            <v>3.0000000000000001E-3</v>
          </cell>
          <cell r="CB609">
            <v>2E-3</v>
          </cell>
          <cell r="CC609">
            <v>3.0000000000000001E-3</v>
          </cell>
          <cell r="CD609">
            <v>2E-3</v>
          </cell>
          <cell r="CE609">
            <v>3.0000000000000001E-3</v>
          </cell>
          <cell r="CF609">
            <v>2E-3</v>
          </cell>
          <cell r="CG609">
            <v>2E-3</v>
          </cell>
          <cell r="CH609">
            <v>3.0000000000000001E-3</v>
          </cell>
          <cell r="CI609">
            <v>6.0000000000000001E-3</v>
          </cell>
          <cell r="CJ609">
            <v>3.0000000000000001E-3</v>
          </cell>
          <cell r="CK609">
            <v>3.0000000000000001E-3</v>
          </cell>
          <cell r="CL609">
            <v>2E-3</v>
          </cell>
          <cell r="CM609">
            <v>2E-3</v>
          </cell>
          <cell r="CN609">
            <v>2E-3</v>
          </cell>
          <cell r="CO609">
            <v>4.0000000000000001E-3</v>
          </cell>
          <cell r="CP609">
            <v>3.0000000000000001E-3</v>
          </cell>
          <cell r="CQ609">
            <v>1E-3</v>
          </cell>
          <cell r="CR609">
            <v>2E-3</v>
          </cell>
          <cell r="CS609">
            <v>2E-3</v>
          </cell>
          <cell r="CT609">
            <v>3.0000000000000001E-3</v>
          </cell>
          <cell r="CU609">
            <v>3.0000000000000001E-3</v>
          </cell>
          <cell r="CV609">
            <v>1E-3</v>
          </cell>
          <cell r="CW609">
            <v>3.0000000000000001E-3</v>
          </cell>
          <cell r="CX609">
            <v>3.0000000000000001E-3</v>
          </cell>
          <cell r="CY609">
            <v>3.0000000000000001E-3</v>
          </cell>
          <cell r="CZ609">
            <v>1E-3</v>
          </cell>
          <cell r="DA609">
            <v>2E-3</v>
          </cell>
          <cell r="DB609">
            <v>3.0000000000000001E-3</v>
          </cell>
          <cell r="DC609">
            <v>3.0000000000000001E-3</v>
          </cell>
          <cell r="DD609">
            <v>1E-3</v>
          </cell>
          <cell r="DE609">
            <v>3.0000000000000001E-3</v>
          </cell>
          <cell r="DF609">
            <v>2E-3</v>
          </cell>
          <cell r="DG609">
            <v>3.0000000000000001E-3</v>
          </cell>
          <cell r="DH609">
            <v>3.0000000000000001E-3</v>
          </cell>
          <cell r="DI609">
            <v>3.0000000000000001E-3</v>
          </cell>
          <cell r="DJ609">
            <v>3.0000000000000001E-3</v>
          </cell>
          <cell r="DK609">
            <v>2E-3</v>
          </cell>
          <cell r="DL609">
            <v>2E-3</v>
          </cell>
          <cell r="DM609">
            <v>2E-3</v>
          </cell>
          <cell r="DN609">
            <v>2E-3</v>
          </cell>
          <cell r="DO609">
            <v>3.0000000000000001E-3</v>
          </cell>
          <cell r="DP609">
            <v>3.0000000000000001E-3</v>
          </cell>
          <cell r="DQ609">
            <v>3.0000000000000001E-3</v>
          </cell>
          <cell r="DR609">
            <v>1E-3</v>
          </cell>
          <cell r="DS609">
            <v>2E-3</v>
          </cell>
          <cell r="DT609">
            <v>2E-3</v>
          </cell>
          <cell r="DU609">
            <v>1E-3</v>
          </cell>
          <cell r="DV609">
            <v>1E-3</v>
          </cell>
          <cell r="DW609">
            <v>-2E-3</v>
          </cell>
          <cell r="DX609">
            <v>2E-3</v>
          </cell>
          <cell r="DY609">
            <v>2E-3</v>
          </cell>
          <cell r="DZ609">
            <v>1E-3</v>
          </cell>
          <cell r="EA609">
            <v>1E-3</v>
          </cell>
          <cell r="EB609">
            <v>2E-3</v>
          </cell>
          <cell r="EC609">
            <v>2E-3</v>
          </cell>
          <cell r="ED609">
            <v>1E-3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2E-3</v>
          </cell>
          <cell r="J610">
            <v>2E-3</v>
          </cell>
          <cell r="K610">
            <v>2E-3</v>
          </cell>
          <cell r="L610">
            <v>1E-3</v>
          </cell>
          <cell r="M610">
            <v>1E-3</v>
          </cell>
          <cell r="N610">
            <v>2E-3</v>
          </cell>
          <cell r="O610">
            <v>1E-3</v>
          </cell>
          <cell r="P610">
            <v>1E-3</v>
          </cell>
          <cell r="Q610">
            <v>0</v>
          </cell>
          <cell r="R610">
            <v>3.0000000000000001E-3</v>
          </cell>
          <cell r="S610">
            <v>4.0000000000000001E-3</v>
          </cell>
          <cell r="T610">
            <v>1E-3</v>
          </cell>
          <cell r="U610">
            <v>3.0000000000000001E-3</v>
          </cell>
          <cell r="V610">
            <v>0</v>
          </cell>
          <cell r="W610">
            <v>1E-3</v>
          </cell>
          <cell r="X610">
            <v>2E-3</v>
          </cell>
          <cell r="Y610">
            <v>2E-3</v>
          </cell>
          <cell r="Z610">
            <v>2E-3</v>
          </cell>
          <cell r="AA610">
            <v>3.0000000000000001E-3</v>
          </cell>
          <cell r="AB610">
            <v>3.0000000000000001E-3</v>
          </cell>
          <cell r="AC610">
            <v>4.0000000000000001E-3</v>
          </cell>
          <cell r="AD610">
            <v>4.0000000000000001E-3</v>
          </cell>
          <cell r="AE610">
            <v>2E-3</v>
          </cell>
          <cell r="AF610">
            <v>1E-3</v>
          </cell>
          <cell r="AG610">
            <v>2E-3</v>
          </cell>
          <cell r="AH610">
            <v>2E-3</v>
          </cell>
          <cell r="AI610">
            <v>3.0000000000000001E-3</v>
          </cell>
          <cell r="AJ610">
            <v>2E-3</v>
          </cell>
          <cell r="AK610">
            <v>2E-3</v>
          </cell>
          <cell r="AL610">
            <v>2E-3</v>
          </cell>
          <cell r="AM610">
            <v>2E-3</v>
          </cell>
          <cell r="AN610">
            <v>2E-3</v>
          </cell>
          <cell r="AO610">
            <v>2E-3</v>
          </cell>
          <cell r="AP610">
            <v>4.0000000000000001E-3</v>
          </cell>
          <cell r="AQ610">
            <v>0</v>
          </cell>
          <cell r="AR610">
            <v>2E-3</v>
          </cell>
          <cell r="AS610">
            <v>2E-3</v>
          </cell>
          <cell r="AT610">
            <v>2E-3</v>
          </cell>
          <cell r="AU610">
            <v>2E-3</v>
          </cell>
          <cell r="AV610">
            <v>2E-3</v>
          </cell>
          <cell r="AW610">
            <v>1E-3</v>
          </cell>
          <cell r="AX610">
            <v>1E-3</v>
          </cell>
          <cell r="AY610">
            <v>2E-3</v>
          </cell>
          <cell r="AZ610">
            <v>2E-3</v>
          </cell>
          <cell r="BA610">
            <v>3.0000000000000001E-3</v>
          </cell>
          <cell r="BB610">
            <v>2E-3</v>
          </cell>
          <cell r="BC610">
            <v>2E-3</v>
          </cell>
          <cell r="BD610">
            <v>1E-3</v>
          </cell>
          <cell r="BE610">
            <v>2E-3</v>
          </cell>
          <cell r="BF610">
            <v>2E-3</v>
          </cell>
          <cell r="BG610">
            <v>2E-3</v>
          </cell>
          <cell r="BH610">
            <v>3.0000000000000001E-3</v>
          </cell>
          <cell r="BI610">
            <v>3.0000000000000001E-3</v>
          </cell>
          <cell r="BJ610">
            <v>2E-3</v>
          </cell>
          <cell r="BK610">
            <v>1E-3</v>
          </cell>
          <cell r="BL610">
            <v>2E-3</v>
          </cell>
          <cell r="BM610">
            <v>2E-3</v>
          </cell>
          <cell r="BN610">
            <v>3.0000000000000001E-3</v>
          </cell>
          <cell r="BO610">
            <v>2E-3</v>
          </cell>
          <cell r="BP610">
            <v>2E-3</v>
          </cell>
          <cell r="BQ610">
            <v>1E-3</v>
          </cell>
          <cell r="BR610">
            <v>2E-3</v>
          </cell>
          <cell r="BS610">
            <v>2E-3</v>
          </cell>
          <cell r="BT610">
            <v>2E-3</v>
          </cell>
          <cell r="BU610">
            <v>2E-3</v>
          </cell>
          <cell r="BV610">
            <v>3.0000000000000001E-3</v>
          </cell>
          <cell r="BW610">
            <v>2E-3</v>
          </cell>
          <cell r="BX610">
            <v>2E-3</v>
          </cell>
          <cell r="BY610">
            <v>2E-3</v>
          </cell>
          <cell r="BZ610">
            <v>2E-3</v>
          </cell>
          <cell r="CA610">
            <v>3.0000000000000001E-3</v>
          </cell>
          <cell r="CB610">
            <v>1E-3</v>
          </cell>
          <cell r="CC610">
            <v>2E-3</v>
          </cell>
          <cell r="CD610">
            <v>2E-3</v>
          </cell>
          <cell r="CE610">
            <v>2E-3</v>
          </cell>
          <cell r="CF610">
            <v>2E-3</v>
          </cell>
          <cell r="CG610">
            <v>2E-3</v>
          </cell>
          <cell r="CH610">
            <v>2E-3</v>
          </cell>
          <cell r="CI610">
            <v>3.0000000000000001E-3</v>
          </cell>
          <cell r="CJ610">
            <v>3.0000000000000001E-3</v>
          </cell>
          <cell r="CK610">
            <v>1E-3</v>
          </cell>
          <cell r="CL610">
            <v>1E-3</v>
          </cell>
          <cell r="CM610">
            <v>1E-3</v>
          </cell>
          <cell r="CN610">
            <v>1E-3</v>
          </cell>
          <cell r="CO610">
            <v>1E-3</v>
          </cell>
          <cell r="CP610">
            <v>3.0000000000000001E-3</v>
          </cell>
          <cell r="CQ610">
            <v>1E-3</v>
          </cell>
          <cell r="CR610">
            <v>1E-3</v>
          </cell>
          <cell r="CS610">
            <v>2E-3</v>
          </cell>
          <cell r="CT610">
            <v>1E-3</v>
          </cell>
          <cell r="CU610">
            <v>1E-3</v>
          </cell>
          <cell r="CV610">
            <v>-1E-3</v>
          </cell>
          <cell r="CW610">
            <v>2E-3</v>
          </cell>
          <cell r="CX610">
            <v>1E-3</v>
          </cell>
          <cell r="CY610">
            <v>1E-3</v>
          </cell>
          <cell r="CZ610">
            <v>0</v>
          </cell>
          <cell r="DA610">
            <v>1E-3</v>
          </cell>
          <cell r="DB610">
            <v>1E-3</v>
          </cell>
          <cell r="DC610">
            <v>1E-3</v>
          </cell>
          <cell r="DD610">
            <v>2E-3</v>
          </cell>
          <cell r="DE610">
            <v>1E-3</v>
          </cell>
          <cell r="DF610">
            <v>2E-3</v>
          </cell>
          <cell r="DG610">
            <v>2E-3</v>
          </cell>
          <cell r="DH610">
            <v>2E-3</v>
          </cell>
          <cell r="DI610">
            <v>1E-3</v>
          </cell>
          <cell r="DJ610">
            <v>2E-3</v>
          </cell>
          <cell r="DK610">
            <v>1E-3</v>
          </cell>
          <cell r="DL610">
            <v>1E-3</v>
          </cell>
          <cell r="DM610">
            <v>1E-3</v>
          </cell>
          <cell r="DN610">
            <v>1E-3</v>
          </cell>
          <cell r="DO610">
            <v>0</v>
          </cell>
          <cell r="DP610">
            <v>2E-3</v>
          </cell>
          <cell r="DQ610">
            <v>2E-3</v>
          </cell>
          <cell r="DR610">
            <v>3.0000000000000001E-3</v>
          </cell>
          <cell r="DS610">
            <v>3.0000000000000001E-3</v>
          </cell>
          <cell r="DT610">
            <v>4.0000000000000001E-3</v>
          </cell>
          <cell r="DU610">
            <v>3.0000000000000001E-3</v>
          </cell>
          <cell r="DV610">
            <v>2E-3</v>
          </cell>
          <cell r="DW610">
            <v>-4.0000000000000001E-3</v>
          </cell>
          <cell r="DX610">
            <v>2E-3</v>
          </cell>
          <cell r="DY610">
            <v>3.0000000000000001E-3</v>
          </cell>
          <cell r="DZ610">
            <v>3.0000000000000001E-3</v>
          </cell>
          <cell r="EA610">
            <v>3.0000000000000001E-3</v>
          </cell>
          <cell r="EB610">
            <v>2E-3</v>
          </cell>
          <cell r="EC610">
            <v>4.0000000000000001E-3</v>
          </cell>
          <cell r="ED610">
            <v>3.0000000000000001E-3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1E-3</v>
          </cell>
          <cell r="K611">
            <v>3.0000000000000001E-3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1E-3</v>
          </cell>
          <cell r="S611">
            <v>0</v>
          </cell>
          <cell r="T611">
            <v>0</v>
          </cell>
          <cell r="U611">
            <v>1E-3</v>
          </cell>
          <cell r="V611">
            <v>8.0000000000000002E-3</v>
          </cell>
          <cell r="W611">
            <v>5.0000000000000001E-3</v>
          </cell>
          <cell r="X611">
            <v>5.0000000000000001E-3</v>
          </cell>
          <cell r="Y611">
            <v>1E-3</v>
          </cell>
          <cell r="Z611">
            <v>1E-3</v>
          </cell>
          <cell r="AA611">
            <v>2E-3</v>
          </cell>
          <cell r="AB611">
            <v>1E-3</v>
          </cell>
          <cell r="AC611">
            <v>0</v>
          </cell>
          <cell r="AD611">
            <v>0</v>
          </cell>
          <cell r="AE611">
            <v>0.01</v>
          </cell>
          <cell r="AF611">
            <v>1.4E-2</v>
          </cell>
          <cell r="AG611">
            <v>1.2999999999999999E-2</v>
          </cell>
          <cell r="AH611">
            <v>1.0999999999999999E-2</v>
          </cell>
          <cell r="AI611">
            <v>2E-3</v>
          </cell>
          <cell r="AJ611">
            <v>0</v>
          </cell>
          <cell r="AK611">
            <v>2E-3</v>
          </cell>
          <cell r="AL611">
            <v>8.0000000000000002E-3</v>
          </cell>
          <cell r="AM611">
            <v>6.0000000000000001E-3</v>
          </cell>
          <cell r="AN611">
            <v>7.0000000000000001E-3</v>
          </cell>
          <cell r="AO611">
            <v>8.9999999999999993E-3</v>
          </cell>
          <cell r="AP611">
            <v>0.01</v>
          </cell>
          <cell r="AQ611">
            <v>1.6E-2</v>
          </cell>
          <cell r="AR611">
            <v>8.9999999999999993E-3</v>
          </cell>
          <cell r="AS611">
            <v>2.1999999999999999E-2</v>
          </cell>
          <cell r="AT611">
            <v>1.2E-2</v>
          </cell>
          <cell r="AU611">
            <v>1.0999999999999999E-2</v>
          </cell>
          <cell r="AV611">
            <v>2E-3</v>
          </cell>
          <cell r="AW611">
            <v>0</v>
          </cell>
          <cell r="AX611">
            <v>0</v>
          </cell>
          <cell r="AY611">
            <v>8.9999999999999993E-3</v>
          </cell>
          <cell r="AZ611">
            <v>6.0000000000000001E-3</v>
          </cell>
          <cell r="BA611">
            <v>3.0000000000000001E-3</v>
          </cell>
          <cell r="BB611">
            <v>8.0000000000000002E-3</v>
          </cell>
          <cell r="BC611">
            <v>7.0000000000000001E-3</v>
          </cell>
          <cell r="BD611">
            <v>0.01</v>
          </cell>
          <cell r="BE611">
            <v>8.0000000000000002E-3</v>
          </cell>
          <cell r="BF611">
            <v>0.01</v>
          </cell>
          <cell r="BG611">
            <v>1.4E-2</v>
          </cell>
          <cell r="BH611">
            <v>4.0000000000000001E-3</v>
          </cell>
          <cell r="BI611">
            <v>3.0000000000000001E-3</v>
          </cell>
          <cell r="BJ611">
            <v>0</v>
          </cell>
          <cell r="BK611">
            <v>1E-3</v>
          </cell>
          <cell r="BL611">
            <v>8.0000000000000002E-3</v>
          </cell>
          <cell r="BM611">
            <v>8.0000000000000002E-3</v>
          </cell>
          <cell r="BN611">
            <v>8.0000000000000002E-3</v>
          </cell>
          <cell r="BO611">
            <v>1.4999999999999999E-2</v>
          </cell>
          <cell r="BP611">
            <v>8.9999999999999993E-3</v>
          </cell>
          <cell r="BQ611">
            <v>7.0000000000000001E-3</v>
          </cell>
          <cell r="BR611">
            <v>8.9999999999999993E-3</v>
          </cell>
          <cell r="BS611">
            <v>1.4999999999999999E-2</v>
          </cell>
          <cell r="BT611">
            <v>1.0999999999999999E-2</v>
          </cell>
          <cell r="BU611">
            <v>7.0000000000000001E-3</v>
          </cell>
          <cell r="BV611">
            <v>0</v>
          </cell>
          <cell r="BW611">
            <v>2E-3</v>
          </cell>
          <cell r="BX611">
            <v>4.0000000000000001E-3</v>
          </cell>
          <cell r="BY611">
            <v>8.0000000000000002E-3</v>
          </cell>
          <cell r="BZ611">
            <v>7.0000000000000001E-3</v>
          </cell>
          <cell r="CA611">
            <v>6.0000000000000001E-3</v>
          </cell>
          <cell r="CB611">
            <v>1.0999999999999999E-2</v>
          </cell>
          <cell r="CC611">
            <v>1.6E-2</v>
          </cell>
          <cell r="CD611">
            <v>1.2E-2</v>
          </cell>
          <cell r="CE611">
            <v>2E-3</v>
          </cell>
          <cell r="CF611">
            <v>0.01</v>
          </cell>
          <cell r="CG611">
            <v>8.9999999999999993E-3</v>
          </cell>
          <cell r="CH611">
            <v>1.2999999999999999E-2</v>
          </cell>
          <cell r="CI611">
            <v>0</v>
          </cell>
          <cell r="CJ611">
            <v>6.0000000000000001E-3</v>
          </cell>
          <cell r="CK611">
            <v>5.0000000000000001E-3</v>
          </cell>
          <cell r="CL611">
            <v>0.01</v>
          </cell>
          <cell r="CM611">
            <v>1.0999999999999999E-2</v>
          </cell>
          <cell r="CN611">
            <v>1.0999999999999999E-2</v>
          </cell>
          <cell r="CO611">
            <v>-0.03</v>
          </cell>
          <cell r="CP611">
            <v>-2.4E-2</v>
          </cell>
          <cell r="CQ611">
            <v>8.0000000000000002E-3</v>
          </cell>
          <cell r="CR611">
            <v>1.2E-2</v>
          </cell>
          <cell r="CS611">
            <v>0.01</v>
          </cell>
          <cell r="CT611">
            <v>1.2E-2</v>
          </cell>
          <cell r="CU611">
            <v>1.4999999999999999E-2</v>
          </cell>
          <cell r="CV611">
            <v>0</v>
          </cell>
          <cell r="CW611">
            <v>0.01</v>
          </cell>
          <cell r="CX611">
            <v>3.0000000000000001E-3</v>
          </cell>
          <cell r="CY611">
            <v>1.4E-2</v>
          </cell>
          <cell r="CZ611">
            <v>5.0000000000000001E-3</v>
          </cell>
          <cell r="DA611">
            <v>1.6E-2</v>
          </cell>
          <cell r="DB611">
            <v>1.6E-2</v>
          </cell>
          <cell r="DC611">
            <v>1.6E-2</v>
          </cell>
          <cell r="DD611">
            <v>1.7000000000000001E-2</v>
          </cell>
          <cell r="DE611">
            <v>0.01</v>
          </cell>
          <cell r="DF611">
            <v>8.9999999999999993E-3</v>
          </cell>
          <cell r="DG611">
            <v>2.9000000000000001E-2</v>
          </cell>
          <cell r="DH611">
            <v>1.0999999999999999E-2</v>
          </cell>
          <cell r="DI611">
            <v>6.0000000000000001E-3</v>
          </cell>
          <cell r="DJ611">
            <v>8.9999999999999993E-3</v>
          </cell>
          <cell r="DK611">
            <v>5.0000000000000001E-3</v>
          </cell>
          <cell r="DL611">
            <v>1.2E-2</v>
          </cell>
          <cell r="DM611">
            <v>0.01</v>
          </cell>
          <cell r="DN611">
            <v>1.0999999999999999E-2</v>
          </cell>
          <cell r="DO611">
            <v>-4.0000000000000001E-3</v>
          </cell>
          <cell r="DP611">
            <v>1.4E-2</v>
          </cell>
          <cell r="DQ611">
            <v>1.4E-2</v>
          </cell>
          <cell r="DR611">
            <v>1.0999999999999999E-2</v>
          </cell>
          <cell r="DS611">
            <v>1.4E-2</v>
          </cell>
          <cell r="DT611">
            <v>1.2E-2</v>
          </cell>
          <cell r="DU611">
            <v>1.0999999999999999E-2</v>
          </cell>
          <cell r="DV611">
            <v>7.0000000000000001E-3</v>
          </cell>
          <cell r="DW611">
            <v>4.0000000000000001E-3</v>
          </cell>
          <cell r="DX611">
            <v>6.0000000000000001E-3</v>
          </cell>
          <cell r="DY611">
            <v>0.01</v>
          </cell>
          <cell r="DZ611">
            <v>1.0999999999999999E-2</v>
          </cell>
          <cell r="EA611">
            <v>8.9999999999999993E-3</v>
          </cell>
          <cell r="EB611">
            <v>8.9999999999999993E-3</v>
          </cell>
          <cell r="EC611">
            <v>1.2E-2</v>
          </cell>
          <cell r="ED611">
            <v>1.4999999999999999E-2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1E-3</v>
          </cell>
          <cell r="AF612">
            <v>0</v>
          </cell>
          <cell r="AG612">
            <v>0</v>
          </cell>
          <cell r="AH612">
            <v>1E-3</v>
          </cell>
          <cell r="AI612">
            <v>1E-3</v>
          </cell>
          <cell r="AJ612">
            <v>2E-3</v>
          </cell>
          <cell r="AK612">
            <v>1E-3</v>
          </cell>
          <cell r="AL612">
            <v>1E-3</v>
          </cell>
          <cell r="AM612">
            <v>1E-3</v>
          </cell>
          <cell r="AN612">
            <v>1E-3</v>
          </cell>
          <cell r="AO612">
            <v>0</v>
          </cell>
          <cell r="AP612">
            <v>0</v>
          </cell>
          <cell r="AQ612">
            <v>0</v>
          </cell>
          <cell r="AR612">
            <v>1E-3</v>
          </cell>
          <cell r="AS612">
            <v>0</v>
          </cell>
          <cell r="AT612">
            <v>1E-3</v>
          </cell>
          <cell r="AU612">
            <v>1E-3</v>
          </cell>
          <cell r="AV612">
            <v>2E-3</v>
          </cell>
          <cell r="AW612">
            <v>2E-3</v>
          </cell>
          <cell r="AX612">
            <v>1E-3</v>
          </cell>
          <cell r="AY612">
            <v>1E-3</v>
          </cell>
          <cell r="AZ612">
            <v>1E-3</v>
          </cell>
          <cell r="BA612">
            <v>1E-3</v>
          </cell>
          <cell r="BB612">
            <v>1E-3</v>
          </cell>
          <cell r="BC612">
            <v>0</v>
          </cell>
          <cell r="BD612">
            <v>0</v>
          </cell>
          <cell r="BE612">
            <v>1E-3</v>
          </cell>
          <cell r="BF612">
            <v>0</v>
          </cell>
          <cell r="BG612">
            <v>0</v>
          </cell>
          <cell r="BH612">
            <v>1E-3</v>
          </cell>
          <cell r="BI612">
            <v>1E-3</v>
          </cell>
          <cell r="BJ612">
            <v>2E-3</v>
          </cell>
          <cell r="BK612">
            <v>1E-3</v>
          </cell>
          <cell r="BL612">
            <v>1E-3</v>
          </cell>
          <cell r="BM612">
            <v>1E-3</v>
          </cell>
          <cell r="BN612">
            <v>1E-3</v>
          </cell>
          <cell r="BO612">
            <v>1E-3</v>
          </cell>
          <cell r="BP612">
            <v>1E-3</v>
          </cell>
          <cell r="BQ612">
            <v>0</v>
          </cell>
          <cell r="BR612">
            <v>1E-3</v>
          </cell>
          <cell r="BS612">
            <v>0</v>
          </cell>
          <cell r="BT612">
            <v>0</v>
          </cell>
          <cell r="BU612">
            <v>1E-3</v>
          </cell>
          <cell r="BV612">
            <v>1E-3</v>
          </cell>
          <cell r="BW612">
            <v>1E-3</v>
          </cell>
          <cell r="BX612">
            <v>1E-3</v>
          </cell>
          <cell r="BY612">
            <v>1E-3</v>
          </cell>
          <cell r="BZ612">
            <v>1E-3</v>
          </cell>
          <cell r="CA612">
            <v>1E-3</v>
          </cell>
          <cell r="CB612">
            <v>1E-3</v>
          </cell>
          <cell r="CC612">
            <v>1E-3</v>
          </cell>
          <cell r="CD612">
            <v>0</v>
          </cell>
          <cell r="CE612">
            <v>1E-3</v>
          </cell>
          <cell r="CF612">
            <v>0</v>
          </cell>
          <cell r="CG612">
            <v>0</v>
          </cell>
          <cell r="CH612">
            <v>1E-3</v>
          </cell>
          <cell r="CI612">
            <v>0</v>
          </cell>
          <cell r="CJ612">
            <v>1E-3</v>
          </cell>
          <cell r="CK612">
            <v>1E-3</v>
          </cell>
          <cell r="CL612">
            <v>1E-3</v>
          </cell>
          <cell r="CM612">
            <v>1E-3</v>
          </cell>
          <cell r="CN612">
            <v>0</v>
          </cell>
          <cell r="CO612">
            <v>1E-3</v>
          </cell>
          <cell r="CP612">
            <v>1E-3</v>
          </cell>
          <cell r="CQ612">
            <v>0</v>
          </cell>
          <cell r="CR612">
            <v>1E-3</v>
          </cell>
          <cell r="CS612">
            <v>0</v>
          </cell>
          <cell r="CT612">
            <v>1E-3</v>
          </cell>
          <cell r="CU612">
            <v>1E-3</v>
          </cell>
          <cell r="CV612">
            <v>1E-3</v>
          </cell>
          <cell r="CW612">
            <v>1E-3</v>
          </cell>
          <cell r="CX612">
            <v>1E-3</v>
          </cell>
          <cell r="CY612">
            <v>1E-3</v>
          </cell>
          <cell r="CZ612">
            <v>0</v>
          </cell>
          <cell r="DA612">
            <v>1E-3</v>
          </cell>
          <cell r="DB612">
            <v>1E-3</v>
          </cell>
          <cell r="DC612">
            <v>0</v>
          </cell>
          <cell r="DD612">
            <v>0</v>
          </cell>
          <cell r="DE612">
            <v>1E-3</v>
          </cell>
          <cell r="DF612">
            <v>0</v>
          </cell>
          <cell r="DG612">
            <v>1E-3</v>
          </cell>
          <cell r="DH612">
            <v>0</v>
          </cell>
          <cell r="DI612">
            <v>1E-3</v>
          </cell>
          <cell r="DJ612">
            <v>1E-3</v>
          </cell>
          <cell r="DK612">
            <v>1E-3</v>
          </cell>
          <cell r="DL612">
            <v>1E-3</v>
          </cell>
          <cell r="DM612">
            <v>1E-3</v>
          </cell>
          <cell r="DN612">
            <v>1E-3</v>
          </cell>
          <cell r="DO612">
            <v>2E-3</v>
          </cell>
          <cell r="DP612">
            <v>1E-3</v>
          </cell>
          <cell r="DQ612">
            <v>0</v>
          </cell>
          <cell r="DR612">
            <v>1E-3</v>
          </cell>
          <cell r="DS612">
            <v>0</v>
          </cell>
          <cell r="DT612">
            <v>0</v>
          </cell>
          <cell r="DU612">
            <v>1E-3</v>
          </cell>
          <cell r="DV612">
            <v>1E-3</v>
          </cell>
          <cell r="DW612">
            <v>0</v>
          </cell>
          <cell r="DX612">
            <v>1E-3</v>
          </cell>
          <cell r="DY612">
            <v>1E-3</v>
          </cell>
          <cell r="DZ612">
            <v>1E-3</v>
          </cell>
          <cell r="EA612">
            <v>1E-3</v>
          </cell>
          <cell r="EB612">
            <v>1E-3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1E-3</v>
          </cell>
          <cell r="S614">
            <v>2E-3</v>
          </cell>
          <cell r="T614">
            <v>0</v>
          </cell>
          <cell r="U614">
            <v>2E-3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1E-3</v>
          </cell>
          <cell r="AB614">
            <v>0</v>
          </cell>
          <cell r="AC614">
            <v>0</v>
          </cell>
          <cell r="AD614">
            <v>5.0000000000000001E-3</v>
          </cell>
          <cell r="AE614">
            <v>1E-3</v>
          </cell>
          <cell r="AF614">
            <v>1E-3</v>
          </cell>
          <cell r="AG614">
            <v>2E-3</v>
          </cell>
          <cell r="AH614">
            <v>3.0000000000000001E-3</v>
          </cell>
          <cell r="AI614">
            <v>1E-3</v>
          </cell>
          <cell r="AJ614">
            <v>2E-3</v>
          </cell>
          <cell r="AK614">
            <v>1E-3</v>
          </cell>
          <cell r="AL614">
            <v>1E-3</v>
          </cell>
          <cell r="AM614">
            <v>1E-3</v>
          </cell>
          <cell r="AN614">
            <v>1E-3</v>
          </cell>
          <cell r="AO614">
            <v>2E-3</v>
          </cell>
          <cell r="AP614">
            <v>1E-3</v>
          </cell>
          <cell r="AQ614">
            <v>3.0000000000000001E-3</v>
          </cell>
          <cell r="AR614">
            <v>1E-3</v>
          </cell>
          <cell r="AS614">
            <v>1E-3</v>
          </cell>
          <cell r="AT614">
            <v>1E-3</v>
          </cell>
          <cell r="AU614">
            <v>0</v>
          </cell>
          <cell r="AV614">
            <v>1E-3</v>
          </cell>
          <cell r="AW614">
            <v>1E-3</v>
          </cell>
          <cell r="AX614">
            <v>2E-3</v>
          </cell>
          <cell r="AY614">
            <v>1E-3</v>
          </cell>
          <cell r="AZ614">
            <v>1E-3</v>
          </cell>
          <cell r="BA614">
            <v>1E-3</v>
          </cell>
          <cell r="BB614">
            <v>2E-3</v>
          </cell>
          <cell r="BC614">
            <v>0</v>
          </cell>
          <cell r="BD614">
            <v>2E-3</v>
          </cell>
          <cell r="BE614">
            <v>1E-3</v>
          </cell>
          <cell r="BF614">
            <v>1E-3</v>
          </cell>
          <cell r="BG614">
            <v>2E-3</v>
          </cell>
          <cell r="BH614">
            <v>2E-3</v>
          </cell>
          <cell r="BI614">
            <v>0</v>
          </cell>
          <cell r="BJ614">
            <v>1E-3</v>
          </cell>
          <cell r="BK614">
            <v>1E-3</v>
          </cell>
          <cell r="BL614">
            <v>1E-3</v>
          </cell>
          <cell r="BM614">
            <v>1E-3</v>
          </cell>
          <cell r="BN614">
            <v>0</v>
          </cell>
          <cell r="BO614">
            <v>1E-3</v>
          </cell>
          <cell r="BP614">
            <v>0</v>
          </cell>
          <cell r="BQ614">
            <v>0</v>
          </cell>
          <cell r="BR614">
            <v>1E-3</v>
          </cell>
          <cell r="BS614">
            <v>0</v>
          </cell>
          <cell r="BT614">
            <v>2E-3</v>
          </cell>
          <cell r="BU614">
            <v>2E-3</v>
          </cell>
          <cell r="BV614">
            <v>1E-3</v>
          </cell>
          <cell r="BW614">
            <v>0</v>
          </cell>
          <cell r="BX614">
            <v>0</v>
          </cell>
          <cell r="BY614">
            <v>1E-3</v>
          </cell>
          <cell r="BZ614">
            <v>2E-3</v>
          </cell>
          <cell r="CA614">
            <v>1E-3</v>
          </cell>
          <cell r="CB614">
            <v>-3.0000000000000001E-3</v>
          </cell>
          <cell r="CC614">
            <v>0</v>
          </cell>
          <cell r="CD614">
            <v>0</v>
          </cell>
          <cell r="CE614">
            <v>2E-3</v>
          </cell>
          <cell r="CF614">
            <v>0</v>
          </cell>
          <cell r="CG614">
            <v>1E-3</v>
          </cell>
          <cell r="CH614">
            <v>0</v>
          </cell>
          <cell r="CI614">
            <v>1E-3</v>
          </cell>
          <cell r="CJ614">
            <v>0</v>
          </cell>
          <cell r="CK614">
            <v>1E-3</v>
          </cell>
          <cell r="CL614">
            <v>3.0000000000000001E-3</v>
          </cell>
          <cell r="CM614">
            <v>1E-3</v>
          </cell>
          <cell r="CN614">
            <v>0</v>
          </cell>
          <cell r="CO614">
            <v>7.0000000000000001E-3</v>
          </cell>
          <cell r="CP614">
            <v>8.9999999999999993E-3</v>
          </cell>
          <cell r="CQ614">
            <v>0</v>
          </cell>
          <cell r="CR614">
            <v>2E-3</v>
          </cell>
          <cell r="CS614">
            <v>1E-3</v>
          </cell>
          <cell r="CT614">
            <v>0</v>
          </cell>
          <cell r="CU614">
            <v>0</v>
          </cell>
          <cell r="CV614">
            <v>1E-3</v>
          </cell>
          <cell r="CW614">
            <v>0</v>
          </cell>
          <cell r="CX614">
            <v>0</v>
          </cell>
          <cell r="CY614">
            <v>3.0000000000000001E-3</v>
          </cell>
          <cell r="CZ614">
            <v>1E-3</v>
          </cell>
          <cell r="DA614">
            <v>2E-3</v>
          </cell>
          <cell r="DB614">
            <v>4.0000000000000001E-3</v>
          </cell>
          <cell r="DC614">
            <v>1E-3</v>
          </cell>
          <cell r="DD614">
            <v>0</v>
          </cell>
          <cell r="DE614">
            <v>1E-3</v>
          </cell>
          <cell r="DF614">
            <v>0</v>
          </cell>
          <cell r="DG614">
            <v>0</v>
          </cell>
          <cell r="DH614">
            <v>0</v>
          </cell>
          <cell r="DI614">
            <v>2E-3</v>
          </cell>
          <cell r="DJ614">
            <v>0</v>
          </cell>
          <cell r="DK614">
            <v>0</v>
          </cell>
          <cell r="DL614">
            <v>2E-3</v>
          </cell>
          <cell r="DM614">
            <v>1E-3</v>
          </cell>
          <cell r="DN614">
            <v>2E-3</v>
          </cell>
          <cell r="DO614">
            <v>0</v>
          </cell>
          <cell r="DP614">
            <v>0</v>
          </cell>
          <cell r="DQ614">
            <v>0</v>
          </cell>
          <cell r="DR614">
            <v>2E-3</v>
          </cell>
          <cell r="DS614">
            <v>2E-3</v>
          </cell>
          <cell r="DT614">
            <v>3.0000000000000001E-3</v>
          </cell>
          <cell r="DU614">
            <v>3.0000000000000001E-3</v>
          </cell>
          <cell r="DV614">
            <v>1E-3</v>
          </cell>
          <cell r="DW614">
            <v>0</v>
          </cell>
          <cell r="DX614">
            <v>2E-3</v>
          </cell>
          <cell r="DY614">
            <v>2E-3</v>
          </cell>
          <cell r="DZ614">
            <v>3.0000000000000001E-3</v>
          </cell>
          <cell r="EA614">
            <v>3.0000000000000001E-3</v>
          </cell>
          <cell r="EB614">
            <v>1E-3</v>
          </cell>
          <cell r="EC614">
            <v>1E-3</v>
          </cell>
          <cell r="ED614">
            <v>3.0000000000000001E-3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2E-3</v>
          </cell>
          <cell r="G616">
            <v>2E-3</v>
          </cell>
          <cell r="H616">
            <v>0</v>
          </cell>
          <cell r="I616">
            <v>0</v>
          </cell>
          <cell r="J616">
            <v>0</v>
          </cell>
          <cell r="K616">
            <v>1E-3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-1E-3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8.9999999999999993E-3</v>
          </cell>
          <cell r="AE616">
            <v>1E-3</v>
          </cell>
          <cell r="AF616">
            <v>1E-3</v>
          </cell>
          <cell r="AG616">
            <v>4.0000000000000001E-3</v>
          </cell>
          <cell r="AH616">
            <v>0</v>
          </cell>
          <cell r="AI616">
            <v>0</v>
          </cell>
          <cell r="AJ616">
            <v>1E-3</v>
          </cell>
          <cell r="AK616">
            <v>2E-3</v>
          </cell>
          <cell r="AL616">
            <v>0</v>
          </cell>
          <cell r="AM616">
            <v>1E-3</v>
          </cell>
          <cell r="AN616">
            <v>1E-3</v>
          </cell>
          <cell r="AO616">
            <v>2E-3</v>
          </cell>
          <cell r="AP616">
            <v>2E-3</v>
          </cell>
          <cell r="AQ616">
            <v>0</v>
          </cell>
          <cell r="AR616">
            <v>1E-3</v>
          </cell>
          <cell r="AS616">
            <v>0</v>
          </cell>
          <cell r="AT616">
            <v>2E-3</v>
          </cell>
          <cell r="AU616">
            <v>4.0000000000000001E-3</v>
          </cell>
          <cell r="AV616">
            <v>0</v>
          </cell>
          <cell r="AW616">
            <v>1E-3</v>
          </cell>
          <cell r="AX616">
            <v>1E-3</v>
          </cell>
          <cell r="AY616">
            <v>1E-3</v>
          </cell>
          <cell r="AZ616">
            <v>1E-3</v>
          </cell>
          <cell r="BA616">
            <v>1E-3</v>
          </cell>
          <cell r="BB616">
            <v>1E-3</v>
          </cell>
          <cell r="BC616">
            <v>2E-3</v>
          </cell>
          <cell r="BD616">
            <v>0</v>
          </cell>
          <cell r="BE616">
            <v>1E-3</v>
          </cell>
          <cell r="BF616">
            <v>2E-3</v>
          </cell>
          <cell r="BG616">
            <v>1E-3</v>
          </cell>
          <cell r="BH616">
            <v>1E-3</v>
          </cell>
          <cell r="BI616">
            <v>0</v>
          </cell>
          <cell r="BJ616">
            <v>1E-3</v>
          </cell>
          <cell r="BK616">
            <v>1E-3</v>
          </cell>
          <cell r="BL616">
            <v>1E-3</v>
          </cell>
          <cell r="BM616">
            <v>1E-3</v>
          </cell>
          <cell r="BN616">
            <v>1E-3</v>
          </cell>
          <cell r="BO616">
            <v>1E-3</v>
          </cell>
          <cell r="BP616">
            <v>2E-3</v>
          </cell>
          <cell r="BQ616">
            <v>4.0000000000000001E-3</v>
          </cell>
          <cell r="BR616">
            <v>2E-3</v>
          </cell>
          <cell r="BS616">
            <v>3.0000000000000001E-3</v>
          </cell>
          <cell r="BT616">
            <v>2E-3</v>
          </cell>
          <cell r="BU616">
            <v>2E-3</v>
          </cell>
          <cell r="BV616">
            <v>0</v>
          </cell>
          <cell r="BW616">
            <v>2E-3</v>
          </cell>
          <cell r="BX616">
            <v>2E-3</v>
          </cell>
          <cell r="BY616">
            <v>1E-3</v>
          </cell>
          <cell r="BZ616">
            <v>1E-3</v>
          </cell>
          <cell r="CA616">
            <v>0</v>
          </cell>
          <cell r="CB616">
            <v>3.0000000000000001E-3</v>
          </cell>
          <cell r="CC616">
            <v>3.0000000000000001E-3</v>
          </cell>
          <cell r="CD616">
            <v>8.0000000000000002E-3</v>
          </cell>
          <cell r="CE616">
            <v>2E-3</v>
          </cell>
          <cell r="CF616">
            <v>1E-3</v>
          </cell>
          <cell r="CG616">
            <v>3.0000000000000001E-3</v>
          </cell>
          <cell r="CH616">
            <v>2E-3</v>
          </cell>
          <cell r="CI616">
            <v>1E-3</v>
          </cell>
          <cell r="CJ616">
            <v>2E-3</v>
          </cell>
          <cell r="CK616">
            <v>0</v>
          </cell>
          <cell r="CL616">
            <v>2E-3</v>
          </cell>
          <cell r="CM616">
            <v>3.0000000000000001E-3</v>
          </cell>
          <cell r="CN616">
            <v>2E-3</v>
          </cell>
          <cell r="CO616">
            <v>3.0000000000000001E-3</v>
          </cell>
          <cell r="CP616">
            <v>2E-3</v>
          </cell>
          <cell r="CQ616">
            <v>0</v>
          </cell>
          <cell r="CR616">
            <v>2E-3</v>
          </cell>
          <cell r="CS616">
            <v>0</v>
          </cell>
          <cell r="CT616">
            <v>1E-3</v>
          </cell>
          <cell r="CU616">
            <v>2E-3</v>
          </cell>
          <cell r="CV616">
            <v>0</v>
          </cell>
          <cell r="CW616">
            <v>0</v>
          </cell>
          <cell r="CX616">
            <v>0</v>
          </cell>
          <cell r="CY616">
            <v>3.0000000000000001E-3</v>
          </cell>
          <cell r="CZ616">
            <v>1E-3</v>
          </cell>
          <cell r="DA616">
            <v>2E-3</v>
          </cell>
          <cell r="DB616">
            <v>1E-3</v>
          </cell>
          <cell r="DC616">
            <v>2E-3</v>
          </cell>
          <cell r="DD616">
            <v>0</v>
          </cell>
          <cell r="DE616">
            <v>2E-3</v>
          </cell>
          <cell r="DF616">
            <v>0</v>
          </cell>
          <cell r="DG616">
            <v>1E-3</v>
          </cell>
          <cell r="DH616">
            <v>3.0000000000000001E-3</v>
          </cell>
          <cell r="DI616">
            <v>0</v>
          </cell>
          <cell r="DJ616">
            <v>0</v>
          </cell>
          <cell r="DK616">
            <v>1E-3</v>
          </cell>
          <cell r="DL616">
            <v>2E-3</v>
          </cell>
          <cell r="DM616">
            <v>3.0000000000000001E-3</v>
          </cell>
          <cell r="DN616">
            <v>3.0000000000000001E-3</v>
          </cell>
          <cell r="DO616">
            <v>-2E-3</v>
          </cell>
          <cell r="DP616">
            <v>3.0000000000000001E-3</v>
          </cell>
          <cell r="DQ616">
            <v>2E-3</v>
          </cell>
          <cell r="DR616">
            <v>1E-3</v>
          </cell>
          <cell r="DS616">
            <v>2E-3</v>
          </cell>
          <cell r="DT616">
            <v>2E-3</v>
          </cell>
          <cell r="DU616">
            <v>3.0000000000000001E-3</v>
          </cell>
          <cell r="DV616">
            <v>0</v>
          </cell>
          <cell r="DW616">
            <v>0</v>
          </cell>
          <cell r="DX616">
            <v>2E-3</v>
          </cell>
          <cell r="DY616">
            <v>1E-3</v>
          </cell>
          <cell r="DZ616">
            <v>1E-3</v>
          </cell>
          <cell r="EA616">
            <v>1E-3</v>
          </cell>
          <cell r="EB616">
            <v>2E-3</v>
          </cell>
          <cell r="EC616">
            <v>2E-3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4.0000000000000001E-3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7.0000000000000001E-3</v>
          </cell>
          <cell r="S618">
            <v>0</v>
          </cell>
          <cell r="T618">
            <v>1E-3</v>
          </cell>
          <cell r="U618">
            <v>0</v>
          </cell>
          <cell r="V618">
            <v>0</v>
          </cell>
          <cell r="W618">
            <v>2E-3</v>
          </cell>
          <cell r="X618">
            <v>3.0000000000000001E-3</v>
          </cell>
          <cell r="Y618">
            <v>5.0000000000000001E-3</v>
          </cell>
          <cell r="Z618">
            <v>6.0000000000000001E-3</v>
          </cell>
          <cell r="AA618">
            <v>6.0000000000000001E-3</v>
          </cell>
          <cell r="AB618">
            <v>1.2999999999999999E-2</v>
          </cell>
          <cell r="AC618">
            <v>0</v>
          </cell>
          <cell r="AD618">
            <v>0</v>
          </cell>
          <cell r="AE618">
            <v>0.01</v>
          </cell>
          <cell r="AF618">
            <v>0</v>
          </cell>
          <cell r="AG618">
            <v>2E-3</v>
          </cell>
          <cell r="AH618">
            <v>0</v>
          </cell>
          <cell r="AI618">
            <v>7.0000000000000001E-3</v>
          </cell>
          <cell r="AJ618">
            <v>1.4999999999999999E-2</v>
          </cell>
          <cell r="AK618">
            <v>1.4E-2</v>
          </cell>
          <cell r="AL618">
            <v>0.01</v>
          </cell>
          <cell r="AM618">
            <v>8.0000000000000002E-3</v>
          </cell>
          <cell r="AN618">
            <v>2E-3</v>
          </cell>
          <cell r="AO618">
            <v>2.3E-2</v>
          </cell>
          <cell r="AP618">
            <v>4.0000000000000001E-3</v>
          </cell>
          <cell r="AQ618">
            <v>0</v>
          </cell>
          <cell r="AR618">
            <v>7.0000000000000001E-3</v>
          </cell>
          <cell r="AS618">
            <v>0</v>
          </cell>
          <cell r="AT618">
            <v>0</v>
          </cell>
          <cell r="AU618">
            <v>0</v>
          </cell>
          <cell r="AV618">
            <v>6.0000000000000001E-3</v>
          </cell>
          <cell r="AW618">
            <v>0</v>
          </cell>
          <cell r="AX618">
            <v>0</v>
          </cell>
          <cell r="AY618">
            <v>7.0000000000000001E-3</v>
          </cell>
          <cell r="AZ618">
            <v>1.0999999999999999E-2</v>
          </cell>
          <cell r="BA618">
            <v>1.4E-2</v>
          </cell>
          <cell r="BB618">
            <v>3.0000000000000001E-3</v>
          </cell>
          <cell r="BC618">
            <v>0</v>
          </cell>
          <cell r="BD618">
            <v>0</v>
          </cell>
          <cell r="BE618">
            <v>1.2E-2</v>
          </cell>
          <cell r="BF618">
            <v>0</v>
          </cell>
          <cell r="BG618">
            <v>1.7000000000000001E-2</v>
          </cell>
          <cell r="BH618">
            <v>7.0000000000000001E-3</v>
          </cell>
          <cell r="BI618">
            <v>1.2E-2</v>
          </cell>
          <cell r="BJ618">
            <v>6.0000000000000001E-3</v>
          </cell>
          <cell r="BK618">
            <v>1E-3</v>
          </cell>
          <cell r="BL618">
            <v>1.4999999999999999E-2</v>
          </cell>
          <cell r="BM618">
            <v>2.9000000000000001E-2</v>
          </cell>
          <cell r="BN618">
            <v>4.0000000000000001E-3</v>
          </cell>
          <cell r="BO618">
            <v>4.0000000000000001E-3</v>
          </cell>
          <cell r="BP618">
            <v>3.0000000000000001E-3</v>
          </cell>
          <cell r="BQ618">
            <v>0</v>
          </cell>
          <cell r="BR618">
            <v>1.0999999999999999E-2</v>
          </cell>
          <cell r="BS618">
            <v>6.0000000000000001E-3</v>
          </cell>
          <cell r="BT618">
            <v>0.02</v>
          </cell>
          <cell r="BU618">
            <v>2E-3</v>
          </cell>
          <cell r="BV618">
            <v>1.4E-2</v>
          </cell>
          <cell r="BW618">
            <v>1E-3</v>
          </cell>
          <cell r="BX618">
            <v>0</v>
          </cell>
          <cell r="BY618">
            <v>1.0999999999999999E-2</v>
          </cell>
          <cell r="BZ618">
            <v>0.02</v>
          </cell>
          <cell r="CA618">
            <v>1.4999999999999999E-2</v>
          </cell>
          <cell r="CB618">
            <v>3.0000000000000001E-3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3.0000000000000001E-3</v>
          </cell>
          <cell r="CJ618">
            <v>-3.3000000000000002E-2</v>
          </cell>
          <cell r="CK618">
            <v>1E-3</v>
          </cell>
          <cell r="CL618">
            <v>6.0000000000000001E-3</v>
          </cell>
          <cell r="CM618">
            <v>1E-3</v>
          </cell>
          <cell r="CN618">
            <v>6.0000000000000001E-3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1E-3</v>
          </cell>
          <cell r="CW618">
            <v>3.0000000000000001E-3</v>
          </cell>
          <cell r="CX618">
            <v>0</v>
          </cell>
          <cell r="CY618">
            <v>0</v>
          </cell>
          <cell r="CZ618">
            <v>1E-3</v>
          </cell>
          <cell r="DA618">
            <v>1E-3</v>
          </cell>
          <cell r="DB618">
            <v>0</v>
          </cell>
          <cell r="DC618">
            <v>0</v>
          </cell>
          <cell r="DD618">
            <v>0</v>
          </cell>
          <cell r="DE618">
            <v>2E-3</v>
          </cell>
          <cell r="DF618">
            <v>0</v>
          </cell>
          <cell r="DG618">
            <v>0</v>
          </cell>
          <cell r="DH618">
            <v>0</v>
          </cell>
          <cell r="DI618">
            <v>2E-3</v>
          </cell>
          <cell r="DJ618">
            <v>1E-3</v>
          </cell>
          <cell r="DK618">
            <v>1E-3</v>
          </cell>
          <cell r="DL618">
            <v>5.0000000000000001E-3</v>
          </cell>
          <cell r="DM618">
            <v>1E-3</v>
          </cell>
          <cell r="DN618">
            <v>1.2E-2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2E-3</v>
          </cell>
          <cell r="DW618">
            <v>2E-3</v>
          </cell>
          <cell r="DX618">
            <v>0</v>
          </cell>
          <cell r="DY618">
            <v>0</v>
          </cell>
          <cell r="DZ618">
            <v>0</v>
          </cell>
          <cell r="EA618">
            <v>1E-3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1E-3</v>
          </cell>
          <cell r="AE619">
            <v>0</v>
          </cell>
          <cell r="AF619">
            <v>1E-3</v>
          </cell>
          <cell r="AG619">
            <v>1E-3</v>
          </cell>
          <cell r="AH619">
            <v>0</v>
          </cell>
          <cell r="AI619">
            <v>0</v>
          </cell>
          <cell r="AJ619">
            <v>1E-3</v>
          </cell>
          <cell r="AK619">
            <v>1E-3</v>
          </cell>
          <cell r="AL619">
            <v>0</v>
          </cell>
          <cell r="AM619">
            <v>0</v>
          </cell>
          <cell r="AN619">
            <v>0</v>
          </cell>
          <cell r="AO619">
            <v>1E-3</v>
          </cell>
          <cell r="AP619">
            <v>0</v>
          </cell>
          <cell r="AQ619">
            <v>0</v>
          </cell>
          <cell r="AR619">
            <v>1E-3</v>
          </cell>
          <cell r="AS619">
            <v>0</v>
          </cell>
          <cell r="AT619">
            <v>2E-3</v>
          </cell>
          <cell r="AU619">
            <v>1E-3</v>
          </cell>
          <cell r="AV619">
            <v>0</v>
          </cell>
          <cell r="AW619">
            <v>0</v>
          </cell>
          <cell r="AX619">
            <v>0</v>
          </cell>
          <cell r="AY619">
            <v>1E-3</v>
          </cell>
          <cell r="AZ619">
            <v>1E-3</v>
          </cell>
          <cell r="BA619">
            <v>0</v>
          </cell>
          <cell r="BB619">
            <v>1E-3</v>
          </cell>
          <cell r="BC619">
            <v>1E-3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1E-3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1E-3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1E-3</v>
          </cell>
          <cell r="CC619">
            <v>1E-3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1E-3</v>
          </cell>
          <cell r="CN619">
            <v>1E-3</v>
          </cell>
          <cell r="CO619">
            <v>-4.0000000000000001E-3</v>
          </cell>
          <cell r="CP619">
            <v>-2E-3</v>
          </cell>
          <cell r="CQ619">
            <v>0</v>
          </cell>
          <cell r="CR619">
            <v>0</v>
          </cell>
          <cell r="CS619">
            <v>0</v>
          </cell>
          <cell r="CT619">
            <v>1E-3</v>
          </cell>
          <cell r="CU619">
            <v>1E-3</v>
          </cell>
          <cell r="CV619">
            <v>-5.0000000000000001E-3</v>
          </cell>
          <cell r="CW619">
            <v>0</v>
          </cell>
          <cell r="CX619">
            <v>0</v>
          </cell>
          <cell r="CY619">
            <v>2E-3</v>
          </cell>
          <cell r="CZ619">
            <v>1E-3</v>
          </cell>
          <cell r="DA619">
            <v>1E-3</v>
          </cell>
          <cell r="DB619">
            <v>1E-3</v>
          </cell>
          <cell r="DC619">
            <v>0</v>
          </cell>
          <cell r="DD619">
            <v>1E-3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1E-3</v>
          </cell>
          <cell r="DM619">
            <v>1E-3</v>
          </cell>
          <cell r="DN619">
            <v>1E-3</v>
          </cell>
          <cell r="DO619">
            <v>1E-3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1E-3</v>
          </cell>
          <cell r="DU619">
            <v>1E-3</v>
          </cell>
          <cell r="DV619">
            <v>1E-3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1E-3</v>
          </cell>
          <cell r="EE619">
            <v>0</v>
          </cell>
        </row>
        <row r="620">
          <cell r="F620">
            <v>5.0000000000000001E-3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1E-3</v>
          </cell>
          <cell r="T620">
            <v>0</v>
          </cell>
          <cell r="U620">
            <v>0</v>
          </cell>
          <cell r="V620">
            <v>0</v>
          </cell>
          <cell r="W620">
            <v>1E-3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1E-3</v>
          </cell>
          <cell r="AE620">
            <v>2E-3</v>
          </cell>
          <cell r="AF620">
            <v>6.0000000000000001E-3</v>
          </cell>
          <cell r="AG620">
            <v>2E-3</v>
          </cell>
          <cell r="AH620">
            <v>1E-3</v>
          </cell>
          <cell r="AI620">
            <v>1E-3</v>
          </cell>
          <cell r="AJ620">
            <v>2E-3</v>
          </cell>
          <cell r="AK620">
            <v>2E-3</v>
          </cell>
          <cell r="AL620">
            <v>1E-3</v>
          </cell>
          <cell r="AM620">
            <v>1E-3</v>
          </cell>
          <cell r="AN620">
            <v>2E-3</v>
          </cell>
          <cell r="AO620">
            <v>1E-3</v>
          </cell>
          <cell r="AP620">
            <v>1E-3</v>
          </cell>
          <cell r="AQ620">
            <v>2E-3</v>
          </cell>
          <cell r="AR620">
            <v>1E-3</v>
          </cell>
          <cell r="AS620">
            <v>4.0000000000000001E-3</v>
          </cell>
          <cell r="AT620">
            <v>2E-3</v>
          </cell>
          <cell r="AU620">
            <v>3.0000000000000001E-3</v>
          </cell>
          <cell r="AV620">
            <v>0</v>
          </cell>
          <cell r="AW620">
            <v>1E-3</v>
          </cell>
          <cell r="AX620">
            <v>2E-3</v>
          </cell>
          <cell r="AY620">
            <v>1E-3</v>
          </cell>
          <cell r="AZ620">
            <v>1E-3</v>
          </cell>
          <cell r="BA620">
            <v>1E-3</v>
          </cell>
          <cell r="BB620">
            <v>1E-3</v>
          </cell>
          <cell r="BC620">
            <v>0</v>
          </cell>
          <cell r="BD620">
            <v>0</v>
          </cell>
          <cell r="BE620">
            <v>2E-3</v>
          </cell>
          <cell r="BF620">
            <v>3.0000000000000001E-3</v>
          </cell>
          <cell r="BG620">
            <v>2E-3</v>
          </cell>
          <cell r="BH620">
            <v>1E-3</v>
          </cell>
          <cell r="BI620">
            <v>1E-3</v>
          </cell>
          <cell r="BJ620">
            <v>1E-3</v>
          </cell>
          <cell r="BK620">
            <v>1E-3</v>
          </cell>
          <cell r="BL620">
            <v>1E-3</v>
          </cell>
          <cell r="BM620">
            <v>1E-3</v>
          </cell>
          <cell r="BN620">
            <v>1E-3</v>
          </cell>
          <cell r="BO620">
            <v>1E-3</v>
          </cell>
          <cell r="BP620">
            <v>3.0000000000000001E-3</v>
          </cell>
          <cell r="BQ620">
            <v>2E-3</v>
          </cell>
          <cell r="BR620">
            <v>1E-3</v>
          </cell>
          <cell r="BS620">
            <v>2E-3</v>
          </cell>
          <cell r="BT620">
            <v>2E-3</v>
          </cell>
          <cell r="BU620">
            <v>1E-3</v>
          </cell>
          <cell r="BV620">
            <v>1E-3</v>
          </cell>
          <cell r="BW620">
            <v>2E-3</v>
          </cell>
          <cell r="BX620">
            <v>1E-3</v>
          </cell>
          <cell r="BY620">
            <v>1E-3</v>
          </cell>
          <cell r="BZ620">
            <v>1E-3</v>
          </cell>
          <cell r="CA620">
            <v>0</v>
          </cell>
          <cell r="CB620">
            <v>2E-3</v>
          </cell>
          <cell r="CC620">
            <v>2E-3</v>
          </cell>
          <cell r="CD620">
            <v>2E-3</v>
          </cell>
          <cell r="CE620">
            <v>2E-3</v>
          </cell>
          <cell r="CF620">
            <v>0</v>
          </cell>
          <cell r="CG620">
            <v>2E-3</v>
          </cell>
          <cell r="CH620">
            <v>2E-3</v>
          </cell>
          <cell r="CI620">
            <v>1E-3</v>
          </cell>
          <cell r="CJ620">
            <v>0</v>
          </cell>
          <cell r="CK620">
            <v>0</v>
          </cell>
          <cell r="CL620">
            <v>3.0000000000000001E-3</v>
          </cell>
          <cell r="CM620">
            <v>3.0000000000000001E-3</v>
          </cell>
          <cell r="CN620">
            <v>2E-3</v>
          </cell>
          <cell r="CO620">
            <v>5.0000000000000001E-3</v>
          </cell>
          <cell r="CP620">
            <v>2E-3</v>
          </cell>
          <cell r="CQ620">
            <v>1E-3</v>
          </cell>
          <cell r="CR620">
            <v>2E-3</v>
          </cell>
          <cell r="CS620">
            <v>2E-3</v>
          </cell>
          <cell r="CT620">
            <v>2E-3</v>
          </cell>
          <cell r="CU620">
            <v>2E-3</v>
          </cell>
          <cell r="CV620">
            <v>0</v>
          </cell>
          <cell r="CW620">
            <v>1E-3</v>
          </cell>
          <cell r="CX620">
            <v>1E-3</v>
          </cell>
          <cell r="CY620">
            <v>2E-3</v>
          </cell>
          <cell r="CZ620">
            <v>1E-3</v>
          </cell>
          <cell r="DA620">
            <v>3.0000000000000001E-3</v>
          </cell>
          <cell r="DB620">
            <v>2E-3</v>
          </cell>
          <cell r="DC620">
            <v>3.0000000000000001E-3</v>
          </cell>
          <cell r="DD620">
            <v>2E-3</v>
          </cell>
          <cell r="DE620">
            <v>2E-3</v>
          </cell>
          <cell r="DF620">
            <v>2E-3</v>
          </cell>
          <cell r="DG620">
            <v>0</v>
          </cell>
          <cell r="DH620">
            <v>2E-3</v>
          </cell>
          <cell r="DI620">
            <v>1E-3</v>
          </cell>
          <cell r="DJ620">
            <v>1E-3</v>
          </cell>
          <cell r="DK620">
            <v>1E-3</v>
          </cell>
          <cell r="DL620">
            <v>2E-3</v>
          </cell>
          <cell r="DM620">
            <v>3.0000000000000001E-3</v>
          </cell>
          <cell r="DN620">
            <v>2E-3</v>
          </cell>
          <cell r="DO620">
            <v>3.0000000000000001E-3</v>
          </cell>
          <cell r="DP620">
            <v>1E-3</v>
          </cell>
          <cell r="DQ620">
            <v>3.0000000000000001E-3</v>
          </cell>
          <cell r="DR620">
            <v>1E-3</v>
          </cell>
          <cell r="DS620">
            <v>2E-3</v>
          </cell>
          <cell r="DT620">
            <v>1E-3</v>
          </cell>
          <cell r="DU620">
            <v>2E-3</v>
          </cell>
          <cell r="DV620">
            <v>1E-3</v>
          </cell>
          <cell r="DW620">
            <v>-1E-3</v>
          </cell>
          <cell r="DX620">
            <v>2E-3</v>
          </cell>
          <cell r="DY620">
            <v>1E-3</v>
          </cell>
          <cell r="DZ620">
            <v>1E-3</v>
          </cell>
          <cell r="EA620">
            <v>0</v>
          </cell>
          <cell r="EB620">
            <v>2E-3</v>
          </cell>
          <cell r="EC620">
            <v>3.0000000000000001E-3</v>
          </cell>
          <cell r="ED620">
            <v>2E-3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1E-3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2E-3</v>
          </cell>
          <cell r="R621">
            <v>0</v>
          </cell>
          <cell r="S621">
            <v>1E-3</v>
          </cell>
          <cell r="T621">
            <v>1E-3</v>
          </cell>
          <cell r="U621">
            <v>0</v>
          </cell>
          <cell r="V621">
            <v>-1E-3</v>
          </cell>
          <cell r="W621">
            <v>0</v>
          </cell>
          <cell r="X621">
            <v>0</v>
          </cell>
          <cell r="Y621">
            <v>-1E-3</v>
          </cell>
          <cell r="Z621">
            <v>0</v>
          </cell>
          <cell r="AA621">
            <v>0</v>
          </cell>
          <cell r="AB621">
            <v>-1E-3</v>
          </cell>
          <cell r="AC621">
            <v>0</v>
          </cell>
          <cell r="AD621">
            <v>1E-3</v>
          </cell>
          <cell r="AE621">
            <v>1E-3</v>
          </cell>
          <cell r="AF621">
            <v>1E-3</v>
          </cell>
          <cell r="AG621">
            <v>2E-3</v>
          </cell>
          <cell r="AH621">
            <v>2E-3</v>
          </cell>
          <cell r="AI621">
            <v>-1E-3</v>
          </cell>
          <cell r="AJ621">
            <v>1E-3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1E-3</v>
          </cell>
          <cell r="AQ621">
            <v>1E-3</v>
          </cell>
          <cell r="AR621">
            <v>1E-3</v>
          </cell>
          <cell r="AS621">
            <v>1E-3</v>
          </cell>
          <cell r="AT621">
            <v>1E-3</v>
          </cell>
          <cell r="AU621">
            <v>1E-3</v>
          </cell>
          <cell r="AV621">
            <v>0</v>
          </cell>
          <cell r="AW621">
            <v>1E-3</v>
          </cell>
          <cell r="AX621">
            <v>0</v>
          </cell>
          <cell r="AY621">
            <v>0</v>
          </cell>
          <cell r="AZ621">
            <v>1E-3</v>
          </cell>
          <cell r="BA621">
            <v>0</v>
          </cell>
          <cell r="BB621">
            <v>1E-3</v>
          </cell>
          <cell r="BC621">
            <v>1E-3</v>
          </cell>
          <cell r="BD621">
            <v>1E-3</v>
          </cell>
          <cell r="BE621">
            <v>1E-3</v>
          </cell>
          <cell r="BF621">
            <v>1E-3</v>
          </cell>
          <cell r="BG621">
            <v>2E-3</v>
          </cell>
          <cell r="BH621">
            <v>1E-3</v>
          </cell>
          <cell r="BI621">
            <v>0</v>
          </cell>
          <cell r="BJ621">
            <v>1E-3</v>
          </cell>
          <cell r="BK621">
            <v>0</v>
          </cell>
          <cell r="BL621">
            <v>1E-3</v>
          </cell>
          <cell r="BM621">
            <v>0</v>
          </cell>
          <cell r="BN621">
            <v>0</v>
          </cell>
          <cell r="BO621">
            <v>0</v>
          </cell>
          <cell r="BP621">
            <v>2E-3</v>
          </cell>
          <cell r="BQ621">
            <v>1E-3</v>
          </cell>
          <cell r="BR621">
            <v>1E-3</v>
          </cell>
          <cell r="BS621">
            <v>1E-3</v>
          </cell>
          <cell r="BT621">
            <v>2E-3</v>
          </cell>
          <cell r="BU621">
            <v>1E-3</v>
          </cell>
          <cell r="BV621">
            <v>0</v>
          </cell>
          <cell r="BW621">
            <v>2E-3</v>
          </cell>
          <cell r="BX621">
            <v>2E-3</v>
          </cell>
          <cell r="BY621">
            <v>1E-3</v>
          </cell>
          <cell r="BZ621">
            <v>0</v>
          </cell>
          <cell r="CA621">
            <v>0</v>
          </cell>
          <cell r="CB621">
            <v>1E-3</v>
          </cell>
          <cell r="CC621">
            <v>1E-3</v>
          </cell>
          <cell r="CD621">
            <v>1E-3</v>
          </cell>
          <cell r="CE621">
            <v>1E-3</v>
          </cell>
          <cell r="CF621">
            <v>1E-3</v>
          </cell>
          <cell r="CG621">
            <v>2E-3</v>
          </cell>
          <cell r="CH621">
            <v>1E-3</v>
          </cell>
          <cell r="CI621">
            <v>1E-3</v>
          </cell>
          <cell r="CJ621">
            <v>0</v>
          </cell>
          <cell r="CK621">
            <v>0</v>
          </cell>
          <cell r="CL621">
            <v>2E-3</v>
          </cell>
          <cell r="CM621">
            <v>2E-3</v>
          </cell>
          <cell r="CN621">
            <v>1E-3</v>
          </cell>
          <cell r="CO621">
            <v>-2E-3</v>
          </cell>
          <cell r="CP621">
            <v>-1E-3</v>
          </cell>
          <cell r="CQ621">
            <v>1E-3</v>
          </cell>
          <cell r="CR621">
            <v>1E-3</v>
          </cell>
          <cell r="CS621">
            <v>1E-3</v>
          </cell>
          <cell r="CT621">
            <v>1E-3</v>
          </cell>
          <cell r="CU621">
            <v>1E-3</v>
          </cell>
          <cell r="CV621">
            <v>0</v>
          </cell>
          <cell r="CW621">
            <v>0</v>
          </cell>
          <cell r="CX621">
            <v>0</v>
          </cell>
          <cell r="CY621">
            <v>1E-3</v>
          </cell>
          <cell r="CZ621">
            <v>2E-3</v>
          </cell>
          <cell r="DA621">
            <v>1E-3</v>
          </cell>
          <cell r="DB621">
            <v>1E-3</v>
          </cell>
          <cell r="DC621">
            <v>1E-3</v>
          </cell>
          <cell r="DD621">
            <v>1E-3</v>
          </cell>
          <cell r="DE621">
            <v>1E-3</v>
          </cell>
          <cell r="DF621">
            <v>1E-3</v>
          </cell>
          <cell r="DG621">
            <v>2E-3</v>
          </cell>
          <cell r="DH621">
            <v>1E-3</v>
          </cell>
          <cell r="DI621">
            <v>1E-3</v>
          </cell>
          <cell r="DJ621">
            <v>0</v>
          </cell>
          <cell r="DK621">
            <v>0</v>
          </cell>
          <cell r="DL621">
            <v>2E-3</v>
          </cell>
          <cell r="DM621">
            <v>2E-3</v>
          </cell>
          <cell r="DN621">
            <v>1E-3</v>
          </cell>
          <cell r="DO621">
            <v>3.0000000000000001E-3</v>
          </cell>
          <cell r="DP621">
            <v>1E-3</v>
          </cell>
          <cell r="DQ621">
            <v>1E-3</v>
          </cell>
          <cell r="DR621">
            <v>1E-3</v>
          </cell>
          <cell r="DS621">
            <v>1E-3</v>
          </cell>
          <cell r="DT621">
            <v>1E-3</v>
          </cell>
          <cell r="DU621">
            <v>1E-3</v>
          </cell>
          <cell r="DV621">
            <v>1E-3</v>
          </cell>
          <cell r="DW621">
            <v>-2E-3</v>
          </cell>
          <cell r="DX621">
            <v>1E-3</v>
          </cell>
          <cell r="DY621">
            <v>1E-3</v>
          </cell>
          <cell r="DZ621">
            <v>1E-3</v>
          </cell>
          <cell r="EA621">
            <v>1E-3</v>
          </cell>
          <cell r="EB621">
            <v>1E-3</v>
          </cell>
          <cell r="EC621">
            <v>1E-3</v>
          </cell>
          <cell r="ED621">
            <v>1E-3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A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A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A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A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A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A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A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A633" t="str">
            <v>Average Fuel Cost ($/MMBtu)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</row>
        <row r="655">
          <cell r="A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</row>
        <row r="656">
          <cell r="A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</row>
        <row r="657">
          <cell r="A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</row>
        <row r="658">
          <cell r="A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</row>
        <row r="659">
          <cell r="A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</row>
        <row r="660">
          <cell r="A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</row>
        <row r="661">
          <cell r="A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</row>
        <row r="662">
          <cell r="A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A663" t="str">
            <v>Peak Capacity (Nameplate)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</row>
        <row r="697">
          <cell r="A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</row>
        <row r="698">
          <cell r="A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</row>
        <row r="699">
          <cell r="A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</row>
        <row r="700">
          <cell r="A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</row>
        <row r="701">
          <cell r="A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</row>
        <row r="702">
          <cell r="A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</row>
        <row r="703">
          <cell r="A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</row>
        <row r="704">
          <cell r="A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</row>
        <row r="705">
          <cell r="A705" t="str">
            <v>Capacity Factor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</row>
        <row r="708">
          <cell r="F708">
            <v>-2E-3</v>
          </cell>
          <cell r="G708">
            <v>-1E-3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-1E-3</v>
          </cell>
          <cell r="P708">
            <v>-1E-3</v>
          </cell>
          <cell r="Q708">
            <v>-1E-3</v>
          </cell>
          <cell r="R708">
            <v>0</v>
          </cell>
          <cell r="S708">
            <v>-1E-3</v>
          </cell>
          <cell r="T708">
            <v>-1E-3</v>
          </cell>
          <cell r="U708">
            <v>-1E-3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-1E-3</v>
          </cell>
          <cell r="AC708">
            <v>-1E-3</v>
          </cell>
          <cell r="AD708">
            <v>-1E-3</v>
          </cell>
          <cell r="AE708">
            <v>-1E-3</v>
          </cell>
          <cell r="AF708">
            <v>-1E-3</v>
          </cell>
          <cell r="AG708">
            <v>-1E-3</v>
          </cell>
          <cell r="AH708">
            <v>-1E-3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-1E-3</v>
          </cell>
          <cell r="AQ708">
            <v>-2E-3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-1E-3</v>
          </cell>
          <cell r="AF709">
            <v>0</v>
          </cell>
          <cell r="AG709">
            <v>0</v>
          </cell>
          <cell r="AH709">
            <v>-1E-3</v>
          </cell>
          <cell r="AI709">
            <v>0</v>
          </cell>
          <cell r="AJ709">
            <v>-1E-3</v>
          </cell>
          <cell r="AK709">
            <v>-1E-3</v>
          </cell>
          <cell r="AL709">
            <v>-1E-3</v>
          </cell>
          <cell r="AM709">
            <v>-2E-3</v>
          </cell>
          <cell r="AN709">
            <v>-2E-3</v>
          </cell>
          <cell r="AO709">
            <v>0</v>
          </cell>
          <cell r="AP709">
            <v>0</v>
          </cell>
          <cell r="AQ709">
            <v>0</v>
          </cell>
          <cell r="AR709">
            <v>-1E-3</v>
          </cell>
          <cell r="AS709">
            <v>0</v>
          </cell>
          <cell r="AT709">
            <v>-1E-3</v>
          </cell>
          <cell r="AU709">
            <v>-1E-3</v>
          </cell>
          <cell r="AV709">
            <v>-1E-3</v>
          </cell>
          <cell r="AW709">
            <v>-1E-3</v>
          </cell>
          <cell r="AX709">
            <v>-1E-3</v>
          </cell>
          <cell r="AY709">
            <v>-1E-3</v>
          </cell>
          <cell r="AZ709">
            <v>-1E-3</v>
          </cell>
          <cell r="BA709">
            <v>-1E-3</v>
          </cell>
          <cell r="BB709">
            <v>-1E-3</v>
          </cell>
          <cell r="BC709">
            <v>-1E-3</v>
          </cell>
          <cell r="BD709">
            <v>0</v>
          </cell>
          <cell r="BE709">
            <v>-1E-3</v>
          </cell>
          <cell r="BF709">
            <v>0</v>
          </cell>
          <cell r="BG709">
            <v>-1E-3</v>
          </cell>
          <cell r="BH709">
            <v>-1E-3</v>
          </cell>
          <cell r="BI709">
            <v>-1E-3</v>
          </cell>
          <cell r="BJ709">
            <v>-1E-3</v>
          </cell>
          <cell r="BK709">
            <v>-1E-3</v>
          </cell>
          <cell r="BL709">
            <v>-2E-3</v>
          </cell>
          <cell r="BM709">
            <v>-2E-3</v>
          </cell>
          <cell r="BN709">
            <v>-1E-3</v>
          </cell>
          <cell r="BO709">
            <v>-2E-3</v>
          </cell>
          <cell r="BP709">
            <v>-1E-3</v>
          </cell>
          <cell r="BQ709">
            <v>-1E-3</v>
          </cell>
          <cell r="BR709">
            <v>-1E-3</v>
          </cell>
          <cell r="BS709">
            <v>-1E-3</v>
          </cell>
          <cell r="BT709">
            <v>-1E-3</v>
          </cell>
          <cell r="BU709">
            <v>-2E-3</v>
          </cell>
          <cell r="BV709">
            <v>-1E-3</v>
          </cell>
          <cell r="BW709">
            <v>-2E-3</v>
          </cell>
          <cell r="BX709">
            <v>-1E-3</v>
          </cell>
          <cell r="BY709">
            <v>-1E-3</v>
          </cell>
          <cell r="BZ709">
            <v>-2E-3</v>
          </cell>
          <cell r="CA709">
            <v>-1E-3</v>
          </cell>
          <cell r="CB709">
            <v>1E-3</v>
          </cell>
          <cell r="CC709">
            <v>-1E-3</v>
          </cell>
          <cell r="CD709">
            <v>0</v>
          </cell>
          <cell r="CE709">
            <v>-1E-3</v>
          </cell>
          <cell r="CF709">
            <v>-1E-3</v>
          </cell>
          <cell r="CG709">
            <v>-2E-3</v>
          </cell>
          <cell r="CH709">
            <v>-1E-3</v>
          </cell>
          <cell r="CI709">
            <v>0</v>
          </cell>
          <cell r="CJ709">
            <v>-1E-3</v>
          </cell>
          <cell r="CK709">
            <v>-1E-3</v>
          </cell>
          <cell r="CL709">
            <v>-2E-3</v>
          </cell>
          <cell r="CM709">
            <v>-1E-3</v>
          </cell>
          <cell r="CN709">
            <v>-1E-3</v>
          </cell>
          <cell r="CO709">
            <v>-1E-3</v>
          </cell>
          <cell r="CP709">
            <v>-2E-3</v>
          </cell>
          <cell r="CQ709">
            <v>-1E-3</v>
          </cell>
          <cell r="CR709">
            <v>-1E-3</v>
          </cell>
          <cell r="CS709">
            <v>0</v>
          </cell>
          <cell r="CT709">
            <v>-2E-3</v>
          </cell>
          <cell r="CU709">
            <v>-2E-3</v>
          </cell>
          <cell r="CV709">
            <v>-1E-3</v>
          </cell>
          <cell r="CW709">
            <v>-2E-3</v>
          </cell>
          <cell r="CX709">
            <v>-1E-3</v>
          </cell>
          <cell r="CY709">
            <v>-1E-3</v>
          </cell>
          <cell r="CZ709">
            <v>-1E-3</v>
          </cell>
          <cell r="DA709">
            <v>-1E-3</v>
          </cell>
          <cell r="DB709">
            <v>-1E-3</v>
          </cell>
          <cell r="DC709">
            <v>-1E-3</v>
          </cell>
          <cell r="DD709">
            <v>0</v>
          </cell>
          <cell r="DE709">
            <v>-1E-3</v>
          </cell>
          <cell r="DF709">
            <v>-1E-3</v>
          </cell>
          <cell r="DG709">
            <v>-2E-3</v>
          </cell>
          <cell r="DH709">
            <v>-2E-3</v>
          </cell>
          <cell r="DI709">
            <v>-1E-3</v>
          </cell>
          <cell r="DJ709">
            <v>-2E-3</v>
          </cell>
          <cell r="DK709">
            <v>-1E-3</v>
          </cell>
          <cell r="DL709">
            <v>-1E-3</v>
          </cell>
          <cell r="DM709">
            <v>0</v>
          </cell>
          <cell r="DN709">
            <v>-2E-3</v>
          </cell>
          <cell r="DO709">
            <v>-1E-3</v>
          </cell>
          <cell r="DP709">
            <v>-2E-3</v>
          </cell>
          <cell r="DQ709">
            <v>0</v>
          </cell>
          <cell r="DR709">
            <v>-1E-3</v>
          </cell>
          <cell r="DS709">
            <v>-1E-3</v>
          </cell>
          <cell r="DT709">
            <v>-2E-3</v>
          </cell>
          <cell r="DU709">
            <v>-1E-3</v>
          </cell>
          <cell r="DV709">
            <v>-1E-3</v>
          </cell>
          <cell r="DW709">
            <v>3.0000000000000001E-3</v>
          </cell>
          <cell r="DX709">
            <v>-1E-3</v>
          </cell>
          <cell r="DY709">
            <v>-2E-3</v>
          </cell>
          <cell r="DZ709">
            <v>-2E-3</v>
          </cell>
          <cell r="EA709">
            <v>-1E-3</v>
          </cell>
          <cell r="EB709">
            <v>-1E-3</v>
          </cell>
          <cell r="EC709">
            <v>-1E-3</v>
          </cell>
          <cell r="ED709">
            <v>0</v>
          </cell>
          <cell r="EE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-1E-3</v>
          </cell>
          <cell r="AT710">
            <v>-1E-3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-1E-3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-1E-3</v>
          </cell>
          <cell r="BH710">
            <v>0</v>
          </cell>
          <cell r="BI710">
            <v>0</v>
          </cell>
          <cell r="BJ710">
            <v>0</v>
          </cell>
          <cell r="BK710">
            <v>-1E-3</v>
          </cell>
          <cell r="BL710">
            <v>-1E-3</v>
          </cell>
          <cell r="BM710">
            <v>0</v>
          </cell>
          <cell r="BN710">
            <v>0</v>
          </cell>
          <cell r="BO710">
            <v>0</v>
          </cell>
          <cell r="BP710">
            <v>-1E-3</v>
          </cell>
          <cell r="BQ710">
            <v>0</v>
          </cell>
          <cell r="BR710">
            <v>0</v>
          </cell>
          <cell r="BS710">
            <v>-1E-3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-1E-3</v>
          </cell>
          <cell r="BY710">
            <v>-1E-3</v>
          </cell>
          <cell r="BZ710">
            <v>-1E-3</v>
          </cell>
          <cell r="CA710">
            <v>0</v>
          </cell>
          <cell r="CB710">
            <v>0</v>
          </cell>
          <cell r="CC710">
            <v>-1E-3</v>
          </cell>
          <cell r="CD710">
            <v>0</v>
          </cell>
          <cell r="CE710">
            <v>-1E-3</v>
          </cell>
          <cell r="CF710">
            <v>0</v>
          </cell>
          <cell r="CG710">
            <v>-1E-3</v>
          </cell>
          <cell r="CH710">
            <v>0</v>
          </cell>
          <cell r="CI710">
            <v>0</v>
          </cell>
          <cell r="CJ710">
            <v>-1E-3</v>
          </cell>
          <cell r="CK710">
            <v>-1E-3</v>
          </cell>
          <cell r="CL710">
            <v>0</v>
          </cell>
          <cell r="CM710">
            <v>-1E-3</v>
          </cell>
          <cell r="CN710">
            <v>0</v>
          </cell>
          <cell r="CO710">
            <v>-1E-3</v>
          </cell>
          <cell r="CP710">
            <v>-1E-3</v>
          </cell>
          <cell r="CQ710">
            <v>0</v>
          </cell>
          <cell r="CR710">
            <v>0</v>
          </cell>
          <cell r="CS710">
            <v>0</v>
          </cell>
          <cell r="CT710">
            <v>-1E-3</v>
          </cell>
          <cell r="CU710">
            <v>0</v>
          </cell>
          <cell r="CV710">
            <v>-1E-3</v>
          </cell>
          <cell r="CW710">
            <v>0</v>
          </cell>
          <cell r="CX710">
            <v>-1E-3</v>
          </cell>
          <cell r="CY710">
            <v>-1E-3</v>
          </cell>
          <cell r="CZ710">
            <v>0</v>
          </cell>
          <cell r="DA710">
            <v>0</v>
          </cell>
          <cell r="DB710">
            <v>-1E-3</v>
          </cell>
          <cell r="DC710">
            <v>0</v>
          </cell>
          <cell r="DD710">
            <v>0</v>
          </cell>
          <cell r="DE710">
            <v>-1E-3</v>
          </cell>
          <cell r="DF710">
            <v>-1E-3</v>
          </cell>
          <cell r="DG710">
            <v>-1E-3</v>
          </cell>
          <cell r="DH710">
            <v>-1E-3</v>
          </cell>
          <cell r="DI710">
            <v>-1E-3</v>
          </cell>
          <cell r="DJ710">
            <v>-1E-3</v>
          </cell>
          <cell r="DK710">
            <v>-1E-3</v>
          </cell>
          <cell r="DL710">
            <v>-1E-3</v>
          </cell>
          <cell r="DM710">
            <v>-1E-3</v>
          </cell>
          <cell r="DN710">
            <v>-2E-3</v>
          </cell>
          <cell r="DO710">
            <v>-1E-3</v>
          </cell>
          <cell r="DP710">
            <v>-3.0000000000000001E-3</v>
          </cell>
          <cell r="DQ710">
            <v>-1E-3</v>
          </cell>
          <cell r="DR710">
            <v>-1E-3</v>
          </cell>
          <cell r="DS710">
            <v>-3.0000000000000001E-3</v>
          </cell>
          <cell r="DT710">
            <v>-2E-3</v>
          </cell>
          <cell r="DU710">
            <v>-1E-3</v>
          </cell>
          <cell r="DV710">
            <v>-2E-3</v>
          </cell>
          <cell r="DW710">
            <v>0</v>
          </cell>
          <cell r="DX710">
            <v>-1E-3</v>
          </cell>
          <cell r="DY710">
            <v>-1E-3</v>
          </cell>
          <cell r="DZ710">
            <v>-1E-3</v>
          </cell>
          <cell r="EA710">
            <v>-1E-3</v>
          </cell>
          <cell r="EB710">
            <v>-1E-3</v>
          </cell>
          <cell r="EC710">
            <v>-1E-3</v>
          </cell>
          <cell r="ED710">
            <v>-2E-3</v>
          </cell>
          <cell r="EE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-1E-3</v>
          </cell>
          <cell r="X711">
            <v>-1E-3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-1E-3</v>
          </cell>
          <cell r="AJ711">
            <v>-1E-3</v>
          </cell>
          <cell r="AK711">
            <v>-1E-3</v>
          </cell>
          <cell r="AL711">
            <v>-1E-3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-1E-3</v>
          </cell>
          <cell r="AU711">
            <v>0</v>
          </cell>
          <cell r="AV711">
            <v>-1E-3</v>
          </cell>
          <cell r="AW711">
            <v>0</v>
          </cell>
          <cell r="AX711">
            <v>-1E-3</v>
          </cell>
          <cell r="AY711">
            <v>-1E-3</v>
          </cell>
          <cell r="AZ711">
            <v>-1E-3</v>
          </cell>
          <cell r="BA711">
            <v>0</v>
          </cell>
          <cell r="BB711">
            <v>-1E-3</v>
          </cell>
          <cell r="BC711">
            <v>-1E-3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-1E-3</v>
          </cell>
          <cell r="BJ711">
            <v>-1E-3</v>
          </cell>
          <cell r="BK711">
            <v>-1E-3</v>
          </cell>
          <cell r="BL711">
            <v>-1E-3</v>
          </cell>
          <cell r="BM711">
            <v>-1E-3</v>
          </cell>
          <cell r="BN711">
            <v>0</v>
          </cell>
          <cell r="BO711">
            <v>-1E-3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-1E-3</v>
          </cell>
          <cell r="BU711">
            <v>0</v>
          </cell>
          <cell r="BV711">
            <v>-1E-3</v>
          </cell>
          <cell r="BW711">
            <v>-1E-3</v>
          </cell>
          <cell r="BX711">
            <v>-1E-3</v>
          </cell>
          <cell r="BY711">
            <v>-1E-3</v>
          </cell>
          <cell r="BZ711">
            <v>-1E-3</v>
          </cell>
          <cell r="CA711">
            <v>0</v>
          </cell>
          <cell r="CB711">
            <v>-1E-3</v>
          </cell>
          <cell r="CC711">
            <v>0</v>
          </cell>
          <cell r="CD711">
            <v>0</v>
          </cell>
          <cell r="CE711">
            <v>-1E-3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-1E-3</v>
          </cell>
          <cell r="CK711">
            <v>-1E-3</v>
          </cell>
          <cell r="CL711">
            <v>-1E-3</v>
          </cell>
          <cell r="CM711">
            <v>-1E-3</v>
          </cell>
          <cell r="CN711">
            <v>0</v>
          </cell>
          <cell r="CO711">
            <v>-1E-3</v>
          </cell>
          <cell r="CP711">
            <v>-1E-3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-1E-3</v>
          </cell>
          <cell r="CV711">
            <v>0</v>
          </cell>
          <cell r="CW711">
            <v>-1E-3</v>
          </cell>
          <cell r="CX711">
            <v>-1E-3</v>
          </cell>
          <cell r="CY711">
            <v>-1E-3</v>
          </cell>
          <cell r="CZ711">
            <v>-1E-3</v>
          </cell>
          <cell r="DA711">
            <v>-1E-3</v>
          </cell>
          <cell r="DB711">
            <v>-1E-3</v>
          </cell>
          <cell r="DC711">
            <v>0</v>
          </cell>
          <cell r="DD711">
            <v>0</v>
          </cell>
          <cell r="DE711">
            <v>-1E-3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-1E-3</v>
          </cell>
          <cell r="DK711">
            <v>-1E-3</v>
          </cell>
          <cell r="DL711">
            <v>-1E-3</v>
          </cell>
          <cell r="DM711">
            <v>-1E-3</v>
          </cell>
          <cell r="DN711">
            <v>-1E-3</v>
          </cell>
          <cell r="DO711">
            <v>-1E-3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-1E-3</v>
          </cell>
          <cell r="DW711">
            <v>3.0000000000000001E-3</v>
          </cell>
          <cell r="DX711">
            <v>-1E-3</v>
          </cell>
          <cell r="DY711">
            <v>-1E-3</v>
          </cell>
          <cell r="DZ711">
            <v>-1E-3</v>
          </cell>
          <cell r="EA711">
            <v>-1E-3</v>
          </cell>
          <cell r="EB711">
            <v>-1E-3</v>
          </cell>
          <cell r="EC711">
            <v>-1E-3</v>
          </cell>
          <cell r="ED711">
            <v>0</v>
          </cell>
          <cell r="EE711">
            <v>0</v>
          </cell>
        </row>
        <row r="712">
          <cell r="F712">
            <v>-2E-3</v>
          </cell>
          <cell r="G712">
            <v>-2E-3</v>
          </cell>
          <cell r="H712">
            <v>-1E-3</v>
          </cell>
          <cell r="I712">
            <v>0</v>
          </cell>
          <cell r="J712">
            <v>0</v>
          </cell>
          <cell r="K712">
            <v>0</v>
          </cell>
          <cell r="L712">
            <v>-1E-3</v>
          </cell>
          <cell r="M712">
            <v>-1E-3</v>
          </cell>
          <cell r="N712">
            <v>0</v>
          </cell>
          <cell r="O712">
            <v>0</v>
          </cell>
          <cell r="P712">
            <v>-2E-3</v>
          </cell>
          <cell r="Q712">
            <v>-2E-3</v>
          </cell>
          <cell r="R712">
            <v>-1E-3</v>
          </cell>
          <cell r="S712">
            <v>-1E-3</v>
          </cell>
          <cell r="T712">
            <v>-1E-3</v>
          </cell>
          <cell r="U712">
            <v>-1E-3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-1E-3</v>
          </cell>
          <cell r="AC712">
            <v>-1E-3</v>
          </cell>
          <cell r="AD712">
            <v>-1E-3</v>
          </cell>
          <cell r="AE712">
            <v>0</v>
          </cell>
          <cell r="AF712">
            <v>-1E-3</v>
          </cell>
          <cell r="AG712">
            <v>-1E-3</v>
          </cell>
          <cell r="AH712">
            <v>-1E-3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-2E-3</v>
          </cell>
          <cell r="AR712">
            <v>0</v>
          </cell>
          <cell r="AS712">
            <v>-2E-3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-1E-3</v>
          </cell>
          <cell r="BC712">
            <v>-2E-3</v>
          </cell>
          <cell r="BD712">
            <v>-1E-3</v>
          </cell>
          <cell r="BE712">
            <v>0</v>
          </cell>
          <cell r="BF712">
            <v>-1E-3</v>
          </cell>
          <cell r="BG712">
            <v>-1E-3</v>
          </cell>
          <cell r="BH712">
            <v>-1E-3</v>
          </cell>
          <cell r="BI712">
            <v>0</v>
          </cell>
          <cell r="BJ712">
            <v>0</v>
          </cell>
          <cell r="BK712">
            <v>0</v>
          </cell>
          <cell r="BL712">
            <v>-1E-3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-1E-3</v>
          </cell>
          <cell r="DG712">
            <v>0</v>
          </cell>
          <cell r="DH712">
            <v>-1E-3</v>
          </cell>
          <cell r="DI712">
            <v>-1E-3</v>
          </cell>
          <cell r="DJ712">
            <v>-1E-3</v>
          </cell>
          <cell r="DK712">
            <v>0</v>
          </cell>
          <cell r="DL712">
            <v>-1E-3</v>
          </cell>
          <cell r="DM712">
            <v>0</v>
          </cell>
          <cell r="DN712">
            <v>-1E-3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2E-3</v>
          </cell>
          <cell r="DX712">
            <v>0</v>
          </cell>
          <cell r="DY712">
            <v>0</v>
          </cell>
          <cell r="DZ712">
            <v>-1E-3</v>
          </cell>
          <cell r="EA712">
            <v>-1E-3</v>
          </cell>
          <cell r="EB712">
            <v>-1E-3</v>
          </cell>
          <cell r="EC712">
            <v>0</v>
          </cell>
          <cell r="ED712">
            <v>-1E-3</v>
          </cell>
          <cell r="EE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-1E-3</v>
          </cell>
          <cell r="J713">
            <v>-2E-3</v>
          </cell>
          <cell r="K713">
            <v>-1E-3</v>
          </cell>
          <cell r="L713">
            <v>-2E-3</v>
          </cell>
          <cell r="M713">
            <v>-1E-3</v>
          </cell>
          <cell r="N713">
            <v>-2E-3</v>
          </cell>
          <cell r="O713">
            <v>-1E-3</v>
          </cell>
          <cell r="P713">
            <v>-1E-3</v>
          </cell>
          <cell r="Q713">
            <v>-1E-3</v>
          </cell>
          <cell r="R713">
            <v>-1E-3</v>
          </cell>
          <cell r="S713">
            <v>0</v>
          </cell>
          <cell r="T713">
            <v>-1E-3</v>
          </cell>
          <cell r="U713">
            <v>-2E-3</v>
          </cell>
          <cell r="V713">
            <v>-1E-3</v>
          </cell>
          <cell r="W713">
            <v>-2E-3</v>
          </cell>
          <cell r="X713">
            <v>-2E-3</v>
          </cell>
          <cell r="Y713">
            <v>-2E-3</v>
          </cell>
          <cell r="Z713">
            <v>-2E-3</v>
          </cell>
          <cell r="AA713">
            <v>-2E-3</v>
          </cell>
          <cell r="AB713">
            <v>-2E-3</v>
          </cell>
          <cell r="AC713">
            <v>-3.0000000000000001E-3</v>
          </cell>
          <cell r="AD713">
            <v>-1E-3</v>
          </cell>
          <cell r="AE713">
            <v>-1E-3</v>
          </cell>
          <cell r="AF713">
            <v>-2E-3</v>
          </cell>
          <cell r="AG713">
            <v>-2E-3</v>
          </cell>
          <cell r="AH713">
            <v>-1E-3</v>
          </cell>
          <cell r="AI713">
            <v>-1E-3</v>
          </cell>
          <cell r="AJ713">
            <v>0</v>
          </cell>
          <cell r="AK713">
            <v>-1E-3</v>
          </cell>
          <cell r="AL713">
            <v>-2E-3</v>
          </cell>
          <cell r="AM713">
            <v>-1E-3</v>
          </cell>
          <cell r="AN713">
            <v>-1E-3</v>
          </cell>
          <cell r="AO713">
            <v>-2E-3</v>
          </cell>
          <cell r="AP713">
            <v>-2E-3</v>
          </cell>
          <cell r="AQ713">
            <v>0</v>
          </cell>
          <cell r="AR713">
            <v>-1E-3</v>
          </cell>
          <cell r="AS713">
            <v>-2E-3</v>
          </cell>
          <cell r="AT713">
            <v>-1E-3</v>
          </cell>
          <cell r="AU713">
            <v>-1E-3</v>
          </cell>
          <cell r="AV713">
            <v>-1E-3</v>
          </cell>
          <cell r="AW713">
            <v>0</v>
          </cell>
          <cell r="AX713">
            <v>0</v>
          </cell>
          <cell r="AY713">
            <v>-1E-3</v>
          </cell>
          <cell r="AZ713">
            <v>-1E-3</v>
          </cell>
          <cell r="BA713">
            <v>-1E-3</v>
          </cell>
          <cell r="BB713">
            <v>-1E-3</v>
          </cell>
          <cell r="BC713">
            <v>-2E-3</v>
          </cell>
          <cell r="BD713">
            <v>-1E-3</v>
          </cell>
          <cell r="BE713">
            <v>-1E-3</v>
          </cell>
          <cell r="BF713">
            <v>-2E-3</v>
          </cell>
          <cell r="BG713">
            <v>-1E-3</v>
          </cell>
          <cell r="BH713">
            <v>-1E-3</v>
          </cell>
          <cell r="BI713">
            <v>-1E-3</v>
          </cell>
          <cell r="BJ713">
            <v>0</v>
          </cell>
          <cell r="BK713">
            <v>0</v>
          </cell>
          <cell r="BL713">
            <v>-1E-3</v>
          </cell>
          <cell r="BM713">
            <v>-1E-3</v>
          </cell>
          <cell r="BN713">
            <v>-1E-3</v>
          </cell>
          <cell r="BO713">
            <v>-2E-3</v>
          </cell>
          <cell r="BP713">
            <v>-1E-3</v>
          </cell>
          <cell r="BQ713">
            <v>-2E-3</v>
          </cell>
          <cell r="BR713">
            <v>-1E-3</v>
          </cell>
          <cell r="BS713">
            <v>-2E-3</v>
          </cell>
          <cell r="BT713">
            <v>-1E-3</v>
          </cell>
          <cell r="BU713">
            <v>-1E-3</v>
          </cell>
          <cell r="BV713">
            <v>-1E-3</v>
          </cell>
          <cell r="BW713">
            <v>-1E-3</v>
          </cell>
          <cell r="BX713">
            <v>-1E-3</v>
          </cell>
          <cell r="BY713">
            <v>-1E-3</v>
          </cell>
          <cell r="BZ713">
            <v>-1E-3</v>
          </cell>
          <cell r="CA713">
            <v>-1E-3</v>
          </cell>
          <cell r="CB713">
            <v>-1E-3</v>
          </cell>
          <cell r="CC713">
            <v>-1E-3</v>
          </cell>
          <cell r="CD713">
            <v>-2E-3</v>
          </cell>
          <cell r="CE713">
            <v>-1E-3</v>
          </cell>
          <cell r="CF713">
            <v>-2E-3</v>
          </cell>
          <cell r="CG713">
            <v>-1E-3</v>
          </cell>
          <cell r="CH713">
            <v>-1E-3</v>
          </cell>
          <cell r="CI713">
            <v>-1E-3</v>
          </cell>
          <cell r="CJ713">
            <v>-1E-3</v>
          </cell>
          <cell r="CK713">
            <v>-1E-3</v>
          </cell>
          <cell r="CL713">
            <v>-1E-3</v>
          </cell>
          <cell r="CM713">
            <v>-1E-3</v>
          </cell>
          <cell r="CN713">
            <v>-1E-3</v>
          </cell>
          <cell r="CO713">
            <v>0</v>
          </cell>
          <cell r="CP713">
            <v>-2E-3</v>
          </cell>
          <cell r="CQ713">
            <v>-2E-3</v>
          </cell>
          <cell r="CR713">
            <v>-1E-3</v>
          </cell>
          <cell r="CS713">
            <v>-2E-3</v>
          </cell>
          <cell r="CT713">
            <v>-1E-3</v>
          </cell>
          <cell r="CU713">
            <v>-1E-3</v>
          </cell>
          <cell r="CV713">
            <v>0</v>
          </cell>
          <cell r="CW713">
            <v>-1E-3</v>
          </cell>
          <cell r="CX713">
            <v>-1E-3</v>
          </cell>
          <cell r="CY713">
            <v>-1E-3</v>
          </cell>
          <cell r="CZ713">
            <v>-1E-3</v>
          </cell>
          <cell r="DA713">
            <v>-1E-3</v>
          </cell>
          <cell r="DB713">
            <v>-1E-3</v>
          </cell>
          <cell r="DC713">
            <v>-1E-3</v>
          </cell>
          <cell r="DD713">
            <v>-1E-3</v>
          </cell>
          <cell r="DE713">
            <v>-1E-3</v>
          </cell>
          <cell r="DF713">
            <v>-2E-3</v>
          </cell>
          <cell r="DG713">
            <v>-2E-3</v>
          </cell>
          <cell r="DH713">
            <v>-1E-3</v>
          </cell>
          <cell r="DI713">
            <v>-1E-3</v>
          </cell>
          <cell r="DJ713">
            <v>-1E-3</v>
          </cell>
          <cell r="DK713">
            <v>-1E-3</v>
          </cell>
          <cell r="DL713">
            <v>-1E-3</v>
          </cell>
          <cell r="DM713">
            <v>-1E-3</v>
          </cell>
          <cell r="DN713">
            <v>-1E-3</v>
          </cell>
          <cell r="DO713">
            <v>-1E-3</v>
          </cell>
          <cell r="DP713">
            <v>-2E-3</v>
          </cell>
          <cell r="DQ713">
            <v>-2E-3</v>
          </cell>
          <cell r="DR713">
            <v>-1E-3</v>
          </cell>
          <cell r="DS713">
            <v>-2E-3</v>
          </cell>
          <cell r="DT713">
            <v>-1E-3</v>
          </cell>
          <cell r="DU713">
            <v>-1E-3</v>
          </cell>
          <cell r="DV713">
            <v>-1E-3</v>
          </cell>
          <cell r="DW713">
            <v>1E-3</v>
          </cell>
          <cell r="DX713">
            <v>-1E-3</v>
          </cell>
          <cell r="DY713">
            <v>-1E-3</v>
          </cell>
          <cell r="DZ713">
            <v>-1E-3</v>
          </cell>
          <cell r="EA713">
            <v>-1E-3</v>
          </cell>
          <cell r="EB713">
            <v>-1E-3</v>
          </cell>
          <cell r="EC713">
            <v>-2E-3</v>
          </cell>
          <cell r="ED713">
            <v>-2E-3</v>
          </cell>
          <cell r="EE713">
            <v>0</v>
          </cell>
        </row>
        <row r="714">
          <cell r="F714">
            <v>-1E-3</v>
          </cell>
          <cell r="G714">
            <v>-1E-3</v>
          </cell>
          <cell r="H714">
            <v>-1E-3</v>
          </cell>
          <cell r="I714">
            <v>-2E-3</v>
          </cell>
          <cell r="J714">
            <v>-1E-3</v>
          </cell>
          <cell r="K714">
            <v>-1E-3</v>
          </cell>
          <cell r="L714">
            <v>-2E-3</v>
          </cell>
          <cell r="M714">
            <v>-2E-3</v>
          </cell>
          <cell r="N714">
            <v>-2E-3</v>
          </cell>
          <cell r="O714">
            <v>-2E-3</v>
          </cell>
          <cell r="P714">
            <v>-1E-3</v>
          </cell>
          <cell r="Q714">
            <v>-2E-3</v>
          </cell>
          <cell r="R714">
            <v>-2E-3</v>
          </cell>
          <cell r="S714">
            <v>-1E-3</v>
          </cell>
          <cell r="T714">
            <v>-2E-3</v>
          </cell>
          <cell r="U714">
            <v>-3.0000000000000001E-3</v>
          </cell>
          <cell r="V714">
            <v>-2E-3</v>
          </cell>
          <cell r="W714">
            <v>-2E-3</v>
          </cell>
          <cell r="X714">
            <v>-2E-3</v>
          </cell>
          <cell r="Y714">
            <v>-2E-3</v>
          </cell>
          <cell r="Z714">
            <v>-2E-3</v>
          </cell>
          <cell r="AA714">
            <v>-2E-3</v>
          </cell>
          <cell r="AB714">
            <v>-3.0000000000000001E-3</v>
          </cell>
          <cell r="AC714">
            <v>-3.0000000000000001E-3</v>
          </cell>
          <cell r="AD714">
            <v>-2E-3</v>
          </cell>
          <cell r="AE714">
            <v>-1E-3</v>
          </cell>
          <cell r="AF714">
            <v>-1E-3</v>
          </cell>
          <cell r="AG714">
            <v>-1E-3</v>
          </cell>
          <cell r="AH714">
            <v>-1E-3</v>
          </cell>
          <cell r="AI714">
            <v>-1E-3</v>
          </cell>
          <cell r="AJ714">
            <v>-1E-3</v>
          </cell>
          <cell r="AK714">
            <v>-1E-3</v>
          </cell>
          <cell r="AL714">
            <v>-1E-3</v>
          </cell>
          <cell r="AM714">
            <v>-1E-3</v>
          </cell>
          <cell r="AN714">
            <v>-1E-3</v>
          </cell>
          <cell r="AO714">
            <v>-1E-3</v>
          </cell>
          <cell r="AP714">
            <v>-1E-3</v>
          </cell>
          <cell r="AQ714">
            <v>-1E-3</v>
          </cell>
          <cell r="AR714">
            <v>-1E-3</v>
          </cell>
          <cell r="AS714">
            <v>-2E-3</v>
          </cell>
          <cell r="AT714">
            <v>-2E-3</v>
          </cell>
          <cell r="AU714">
            <v>-1E-3</v>
          </cell>
          <cell r="AV714">
            <v>-1E-3</v>
          </cell>
          <cell r="AW714">
            <v>0</v>
          </cell>
          <cell r="AX714">
            <v>0</v>
          </cell>
          <cell r="AY714">
            <v>-1E-3</v>
          </cell>
          <cell r="AZ714">
            <v>-1E-3</v>
          </cell>
          <cell r="BA714">
            <v>-1E-3</v>
          </cell>
          <cell r="BB714">
            <v>-1E-3</v>
          </cell>
          <cell r="BC714">
            <v>-2E-3</v>
          </cell>
          <cell r="BD714">
            <v>-2E-3</v>
          </cell>
          <cell r="BE714">
            <v>-1E-3</v>
          </cell>
          <cell r="BF714">
            <v>-2E-3</v>
          </cell>
          <cell r="BG714">
            <v>-1E-3</v>
          </cell>
          <cell r="BH714">
            <v>-1E-3</v>
          </cell>
          <cell r="BI714">
            <v>-1E-3</v>
          </cell>
          <cell r="BJ714">
            <v>0</v>
          </cell>
          <cell r="BK714">
            <v>0</v>
          </cell>
          <cell r="BL714">
            <v>-1E-3</v>
          </cell>
          <cell r="BM714">
            <v>-1E-3</v>
          </cell>
          <cell r="BN714">
            <v>-1E-3</v>
          </cell>
          <cell r="BO714">
            <v>-1E-3</v>
          </cell>
          <cell r="BP714">
            <v>-1E-3</v>
          </cell>
          <cell r="BQ714">
            <v>-2E-3</v>
          </cell>
          <cell r="BR714">
            <v>-1E-3</v>
          </cell>
          <cell r="BS714">
            <v>-2E-3</v>
          </cell>
          <cell r="BT714">
            <v>-2E-3</v>
          </cell>
          <cell r="BU714">
            <v>-1E-3</v>
          </cell>
          <cell r="BV714">
            <v>-1E-3</v>
          </cell>
          <cell r="BW714">
            <v>-1E-3</v>
          </cell>
          <cell r="BX714">
            <v>-1E-3</v>
          </cell>
          <cell r="BY714">
            <v>-2E-3</v>
          </cell>
          <cell r="BZ714">
            <v>-1E-3</v>
          </cell>
          <cell r="CA714">
            <v>-1E-3</v>
          </cell>
          <cell r="CB714">
            <v>-1E-3</v>
          </cell>
          <cell r="CC714">
            <v>-2E-3</v>
          </cell>
          <cell r="CD714">
            <v>-2E-3</v>
          </cell>
          <cell r="CE714">
            <v>-2E-3</v>
          </cell>
          <cell r="CF714">
            <v>-2E-3</v>
          </cell>
          <cell r="CG714">
            <v>-2E-3</v>
          </cell>
          <cell r="CH714">
            <v>-2E-3</v>
          </cell>
          <cell r="CI714">
            <v>-1E-3</v>
          </cell>
          <cell r="CJ714">
            <v>-1E-3</v>
          </cell>
          <cell r="CK714">
            <v>-1E-3</v>
          </cell>
          <cell r="CL714">
            <v>-2E-3</v>
          </cell>
          <cell r="CM714">
            <v>-2E-3</v>
          </cell>
          <cell r="CN714">
            <v>-1E-3</v>
          </cell>
          <cell r="CO714">
            <v>-2E-3</v>
          </cell>
          <cell r="CP714">
            <v>-2E-3</v>
          </cell>
          <cell r="CQ714">
            <v>-2E-3</v>
          </cell>
          <cell r="CR714">
            <v>-2E-3</v>
          </cell>
          <cell r="CS714">
            <v>-2E-3</v>
          </cell>
          <cell r="CT714">
            <v>-2E-3</v>
          </cell>
          <cell r="CU714">
            <v>-2E-3</v>
          </cell>
          <cell r="CV714">
            <v>-1E-3</v>
          </cell>
          <cell r="CW714">
            <v>-1E-3</v>
          </cell>
          <cell r="CX714">
            <v>-1E-3</v>
          </cell>
          <cell r="CY714">
            <v>-2E-3</v>
          </cell>
          <cell r="CZ714">
            <v>-1E-3</v>
          </cell>
          <cell r="DA714">
            <v>-1E-3</v>
          </cell>
          <cell r="DB714">
            <v>-2E-3</v>
          </cell>
          <cell r="DC714">
            <v>-3.0000000000000001E-3</v>
          </cell>
          <cell r="DD714">
            <v>-2E-3</v>
          </cell>
          <cell r="DE714">
            <v>-2E-3</v>
          </cell>
          <cell r="DF714">
            <v>-2E-3</v>
          </cell>
          <cell r="DG714">
            <v>-2E-3</v>
          </cell>
          <cell r="DH714">
            <v>-2E-3</v>
          </cell>
          <cell r="DI714">
            <v>-2E-3</v>
          </cell>
          <cell r="DJ714">
            <v>-1E-3</v>
          </cell>
          <cell r="DK714">
            <v>-1E-3</v>
          </cell>
          <cell r="DL714">
            <v>-2E-3</v>
          </cell>
          <cell r="DM714">
            <v>-2E-3</v>
          </cell>
          <cell r="DN714">
            <v>-2E-3</v>
          </cell>
          <cell r="DO714">
            <v>-1E-3</v>
          </cell>
          <cell r="DP714">
            <v>-2E-3</v>
          </cell>
          <cell r="DQ714">
            <v>-3.0000000000000001E-3</v>
          </cell>
          <cell r="DR714">
            <v>-1E-3</v>
          </cell>
          <cell r="DS714">
            <v>-2E-3</v>
          </cell>
          <cell r="DT714">
            <v>-2E-3</v>
          </cell>
          <cell r="DU714">
            <v>-1E-3</v>
          </cell>
          <cell r="DV714">
            <v>-1E-3</v>
          </cell>
          <cell r="DW714">
            <v>1E-3</v>
          </cell>
          <cell r="DX714">
            <v>-1E-3</v>
          </cell>
          <cell r="DY714">
            <v>-1E-3</v>
          </cell>
          <cell r="DZ714">
            <v>-1E-3</v>
          </cell>
          <cell r="EA714">
            <v>-1E-3</v>
          </cell>
          <cell r="EB714">
            <v>-1E-3</v>
          </cell>
          <cell r="EC714">
            <v>-2E-3</v>
          </cell>
          <cell r="ED714">
            <v>-1E-3</v>
          </cell>
          <cell r="EE714">
            <v>0</v>
          </cell>
        </row>
        <row r="715">
          <cell r="F715">
            <v>-1E-3</v>
          </cell>
          <cell r="G715">
            <v>0</v>
          </cell>
          <cell r="H715">
            <v>0</v>
          </cell>
          <cell r="I715">
            <v>-1E-3</v>
          </cell>
          <cell r="J715">
            <v>-1E-3</v>
          </cell>
          <cell r="K715">
            <v>-1E-3</v>
          </cell>
          <cell r="L715">
            <v>-1E-3</v>
          </cell>
          <cell r="M715">
            <v>-3.0000000000000001E-3</v>
          </cell>
          <cell r="N715">
            <v>-2E-3</v>
          </cell>
          <cell r="O715">
            <v>-3.0000000000000001E-3</v>
          </cell>
          <cell r="P715">
            <v>-2E-3</v>
          </cell>
          <cell r="Q715">
            <v>-1E-3</v>
          </cell>
          <cell r="R715">
            <v>-1E-3</v>
          </cell>
          <cell r="S715">
            <v>-3.0000000000000001E-3</v>
          </cell>
          <cell r="T715">
            <v>0</v>
          </cell>
          <cell r="U715">
            <v>-1E-3</v>
          </cell>
          <cell r="V715">
            <v>0</v>
          </cell>
          <cell r="W715">
            <v>0</v>
          </cell>
          <cell r="X715">
            <v>-1E-3</v>
          </cell>
          <cell r="Y715">
            <v>-1E-3</v>
          </cell>
          <cell r="Z715">
            <v>-1E-3</v>
          </cell>
          <cell r="AA715">
            <v>-1E-3</v>
          </cell>
          <cell r="AB715">
            <v>-1E-3</v>
          </cell>
          <cell r="AC715">
            <v>-1E-3</v>
          </cell>
          <cell r="AD715">
            <v>-2E-3</v>
          </cell>
          <cell r="AE715">
            <v>-1E-3</v>
          </cell>
          <cell r="AF715">
            <v>-3.0000000000000001E-3</v>
          </cell>
          <cell r="AG715">
            <v>-2E-3</v>
          </cell>
          <cell r="AH715">
            <v>-1E-3</v>
          </cell>
          <cell r="AI715">
            <v>-1E-3</v>
          </cell>
          <cell r="AJ715">
            <v>-1E-3</v>
          </cell>
          <cell r="AK715">
            <v>0</v>
          </cell>
          <cell r="AL715">
            <v>-1E-3</v>
          </cell>
          <cell r="AM715">
            <v>-2E-3</v>
          </cell>
          <cell r="AN715">
            <v>-1E-3</v>
          </cell>
          <cell r="AO715">
            <v>-2E-3</v>
          </cell>
          <cell r="AP715">
            <v>-2E-3</v>
          </cell>
          <cell r="AQ715">
            <v>-1E-3</v>
          </cell>
          <cell r="AR715">
            <v>-1E-3</v>
          </cell>
          <cell r="AS715">
            <v>-1E-3</v>
          </cell>
          <cell r="AT715">
            <v>-1E-3</v>
          </cell>
          <cell r="AU715">
            <v>-1E-3</v>
          </cell>
          <cell r="AV715">
            <v>-1E-3</v>
          </cell>
          <cell r="AW715">
            <v>0</v>
          </cell>
          <cell r="AX715">
            <v>0</v>
          </cell>
          <cell r="AY715">
            <v>-1E-3</v>
          </cell>
          <cell r="AZ715">
            <v>-1E-3</v>
          </cell>
          <cell r="BA715">
            <v>-1E-3</v>
          </cell>
          <cell r="BB715">
            <v>-1E-3</v>
          </cell>
          <cell r="BC715">
            <v>-1E-3</v>
          </cell>
          <cell r="BD715">
            <v>-1E-3</v>
          </cell>
          <cell r="BE715">
            <v>-1E-3</v>
          </cell>
          <cell r="BF715">
            <v>-1E-3</v>
          </cell>
          <cell r="BG715">
            <v>-1E-3</v>
          </cell>
          <cell r="BH715">
            <v>-1E-3</v>
          </cell>
          <cell r="BI715">
            <v>-1E-3</v>
          </cell>
          <cell r="BJ715">
            <v>0</v>
          </cell>
          <cell r="BK715">
            <v>0</v>
          </cell>
          <cell r="BL715">
            <v>-2E-3</v>
          </cell>
          <cell r="BM715">
            <v>-2E-3</v>
          </cell>
          <cell r="BN715">
            <v>-2E-3</v>
          </cell>
          <cell r="BO715">
            <v>-1E-3</v>
          </cell>
          <cell r="BP715">
            <v>-1E-3</v>
          </cell>
          <cell r="BQ715">
            <v>-1E-3</v>
          </cell>
          <cell r="BR715">
            <v>-1E-3</v>
          </cell>
          <cell r="BS715">
            <v>-1E-3</v>
          </cell>
          <cell r="BT715">
            <v>-1E-3</v>
          </cell>
          <cell r="BU715">
            <v>-1E-3</v>
          </cell>
          <cell r="BV715">
            <v>-1E-3</v>
          </cell>
          <cell r="BW715">
            <v>-1E-3</v>
          </cell>
          <cell r="BX715">
            <v>-1E-3</v>
          </cell>
          <cell r="BY715">
            <v>-2E-3</v>
          </cell>
          <cell r="BZ715">
            <v>-2E-3</v>
          </cell>
          <cell r="CA715">
            <v>-2E-3</v>
          </cell>
          <cell r="CB715">
            <v>-1E-3</v>
          </cell>
          <cell r="CC715">
            <v>-2E-3</v>
          </cell>
          <cell r="CD715">
            <v>-1E-3</v>
          </cell>
          <cell r="CE715">
            <v>-1E-3</v>
          </cell>
          <cell r="CF715">
            <v>-2E-3</v>
          </cell>
          <cell r="CG715">
            <v>-2E-3</v>
          </cell>
          <cell r="CH715">
            <v>-1E-3</v>
          </cell>
          <cell r="CI715">
            <v>-1E-3</v>
          </cell>
          <cell r="CJ715">
            <v>-1E-3</v>
          </cell>
          <cell r="CK715">
            <v>-1E-3</v>
          </cell>
          <cell r="CL715">
            <v>-1E-3</v>
          </cell>
          <cell r="CM715">
            <v>-1E-3</v>
          </cell>
          <cell r="CN715">
            <v>-1E-3</v>
          </cell>
          <cell r="CO715">
            <v>-1E-3</v>
          </cell>
          <cell r="CP715">
            <v>-2E-3</v>
          </cell>
          <cell r="CQ715">
            <v>-1E-3</v>
          </cell>
          <cell r="CR715">
            <v>-1E-3</v>
          </cell>
          <cell r="CS715">
            <v>-2E-3</v>
          </cell>
          <cell r="CT715">
            <v>-1E-3</v>
          </cell>
          <cell r="CU715">
            <v>-1E-3</v>
          </cell>
          <cell r="CV715">
            <v>0</v>
          </cell>
          <cell r="CW715">
            <v>-1E-3</v>
          </cell>
          <cell r="CX715">
            <v>-1E-3</v>
          </cell>
          <cell r="CY715">
            <v>-1E-3</v>
          </cell>
          <cell r="CZ715">
            <v>0</v>
          </cell>
          <cell r="DA715">
            <v>-1E-3</v>
          </cell>
          <cell r="DB715">
            <v>-1E-3</v>
          </cell>
          <cell r="DC715">
            <v>-1E-3</v>
          </cell>
          <cell r="DD715">
            <v>-1E-3</v>
          </cell>
          <cell r="DE715">
            <v>-1E-3</v>
          </cell>
          <cell r="DF715">
            <v>-2E-3</v>
          </cell>
          <cell r="DG715">
            <v>-1E-3</v>
          </cell>
          <cell r="DH715">
            <v>-1E-3</v>
          </cell>
          <cell r="DI715">
            <v>-1E-3</v>
          </cell>
          <cell r="DJ715">
            <v>-1E-3</v>
          </cell>
          <cell r="DK715">
            <v>-1E-3</v>
          </cell>
          <cell r="DL715">
            <v>-1E-3</v>
          </cell>
          <cell r="DM715">
            <v>-1E-3</v>
          </cell>
          <cell r="DN715">
            <v>-1E-3</v>
          </cell>
          <cell r="DO715">
            <v>0</v>
          </cell>
          <cell r="DP715">
            <v>-1E-3</v>
          </cell>
          <cell r="DQ715">
            <v>-1E-3</v>
          </cell>
          <cell r="DR715">
            <v>-1E-3</v>
          </cell>
          <cell r="DS715">
            <v>-1E-3</v>
          </cell>
          <cell r="DT715">
            <v>-1E-3</v>
          </cell>
          <cell r="DU715">
            <v>-1E-3</v>
          </cell>
          <cell r="DV715">
            <v>-1E-3</v>
          </cell>
          <cell r="DW715">
            <v>1E-3</v>
          </cell>
          <cell r="DX715">
            <v>-1E-3</v>
          </cell>
          <cell r="DY715">
            <v>-2E-3</v>
          </cell>
          <cell r="DZ715">
            <v>-2E-3</v>
          </cell>
          <cell r="EA715">
            <v>-1E-3</v>
          </cell>
          <cell r="EB715">
            <v>-2E-3</v>
          </cell>
          <cell r="EC715">
            <v>-1E-3</v>
          </cell>
          <cell r="ED715">
            <v>-1E-3</v>
          </cell>
          <cell r="EE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-1E-3</v>
          </cell>
          <cell r="K716">
            <v>-3.0000000000000001E-3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-1E-3</v>
          </cell>
          <cell r="S716">
            <v>0</v>
          </cell>
          <cell r="T716">
            <v>0</v>
          </cell>
          <cell r="U716">
            <v>-1E-3</v>
          </cell>
          <cell r="V716">
            <v>-3.0000000000000001E-3</v>
          </cell>
          <cell r="W716">
            <v>-2E-3</v>
          </cell>
          <cell r="X716">
            <v>-3.0000000000000001E-3</v>
          </cell>
          <cell r="Y716">
            <v>-1E-3</v>
          </cell>
          <cell r="Z716">
            <v>-1E-3</v>
          </cell>
          <cell r="AA716">
            <v>-2E-3</v>
          </cell>
          <cell r="AB716">
            <v>-1E-3</v>
          </cell>
          <cell r="AC716">
            <v>0</v>
          </cell>
          <cell r="AD716">
            <v>0</v>
          </cell>
          <cell r="AE716">
            <v>-1E-3</v>
          </cell>
          <cell r="AF716">
            <v>-1E-3</v>
          </cell>
          <cell r="AG716">
            <v>-1E-3</v>
          </cell>
          <cell r="AH716">
            <v>-1E-3</v>
          </cell>
          <cell r="AI716">
            <v>0</v>
          </cell>
          <cell r="AJ716">
            <v>0</v>
          </cell>
          <cell r="AK716">
            <v>0</v>
          </cell>
          <cell r="AL716">
            <v>-1E-3</v>
          </cell>
          <cell r="AM716">
            <v>0</v>
          </cell>
          <cell r="AN716">
            <v>0</v>
          </cell>
          <cell r="AO716">
            <v>-1E-3</v>
          </cell>
          <cell r="AP716">
            <v>-1E-3</v>
          </cell>
          <cell r="AQ716">
            <v>-2E-3</v>
          </cell>
          <cell r="AR716">
            <v>-1E-3</v>
          </cell>
          <cell r="AS716">
            <v>-2E-3</v>
          </cell>
          <cell r="AT716">
            <v>-1E-3</v>
          </cell>
          <cell r="AU716">
            <v>-1E-3</v>
          </cell>
          <cell r="AV716">
            <v>0</v>
          </cell>
          <cell r="AW716">
            <v>0</v>
          </cell>
          <cell r="AX716">
            <v>0</v>
          </cell>
          <cell r="AY716">
            <v>-1E-3</v>
          </cell>
          <cell r="AZ716">
            <v>0</v>
          </cell>
          <cell r="BA716">
            <v>0</v>
          </cell>
          <cell r="BB716">
            <v>-1E-3</v>
          </cell>
          <cell r="BC716">
            <v>-1E-3</v>
          </cell>
          <cell r="BD716">
            <v>-2E-3</v>
          </cell>
          <cell r="BE716">
            <v>0</v>
          </cell>
          <cell r="BF716">
            <v>-1E-3</v>
          </cell>
          <cell r="BG716">
            <v>-1E-3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-1E-3</v>
          </cell>
          <cell r="BM716">
            <v>-1E-3</v>
          </cell>
          <cell r="BN716">
            <v>0</v>
          </cell>
          <cell r="BO716">
            <v>-1E-3</v>
          </cell>
          <cell r="BP716">
            <v>-1E-3</v>
          </cell>
          <cell r="BQ716">
            <v>-1E-3</v>
          </cell>
          <cell r="BR716">
            <v>-1E-3</v>
          </cell>
          <cell r="BS716">
            <v>-1E-3</v>
          </cell>
          <cell r="BT716">
            <v>-1E-3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-1E-3</v>
          </cell>
          <cell r="BZ716">
            <v>0</v>
          </cell>
          <cell r="CA716">
            <v>0</v>
          </cell>
          <cell r="CB716">
            <v>-1E-3</v>
          </cell>
          <cell r="CC716">
            <v>-1E-3</v>
          </cell>
          <cell r="CD716">
            <v>-1E-3</v>
          </cell>
          <cell r="CE716">
            <v>0</v>
          </cell>
          <cell r="CF716">
            <v>-1E-3</v>
          </cell>
          <cell r="CG716">
            <v>-1E-3</v>
          </cell>
          <cell r="CH716">
            <v>-1E-3</v>
          </cell>
          <cell r="CI716">
            <v>0</v>
          </cell>
          <cell r="CJ716">
            <v>0</v>
          </cell>
          <cell r="CK716">
            <v>0</v>
          </cell>
          <cell r="CL716">
            <v>-1E-3</v>
          </cell>
          <cell r="CM716">
            <v>-1E-3</v>
          </cell>
          <cell r="CN716">
            <v>-1E-3</v>
          </cell>
          <cell r="CO716">
            <v>3.0000000000000001E-3</v>
          </cell>
          <cell r="CP716">
            <v>2E-3</v>
          </cell>
          <cell r="CQ716">
            <v>-1E-3</v>
          </cell>
          <cell r="CR716">
            <v>-1E-3</v>
          </cell>
          <cell r="CS716">
            <v>-1E-3</v>
          </cell>
          <cell r="CT716">
            <v>-1E-3</v>
          </cell>
          <cell r="CU716">
            <v>-1E-3</v>
          </cell>
          <cell r="CV716">
            <v>0</v>
          </cell>
          <cell r="CW716">
            <v>-1E-3</v>
          </cell>
          <cell r="CX716">
            <v>0</v>
          </cell>
          <cell r="CY716">
            <v>-1E-3</v>
          </cell>
          <cell r="CZ716">
            <v>0</v>
          </cell>
          <cell r="DA716">
            <v>-1E-3</v>
          </cell>
          <cell r="DB716">
            <v>-2E-3</v>
          </cell>
          <cell r="DC716">
            <v>-1E-3</v>
          </cell>
          <cell r="DD716">
            <v>-2E-3</v>
          </cell>
          <cell r="DE716">
            <v>-1E-3</v>
          </cell>
          <cell r="DF716">
            <v>-1E-3</v>
          </cell>
          <cell r="DG716">
            <v>-2E-3</v>
          </cell>
          <cell r="DH716">
            <v>-1E-3</v>
          </cell>
          <cell r="DI716">
            <v>0</v>
          </cell>
          <cell r="DJ716">
            <v>0</v>
          </cell>
          <cell r="DK716">
            <v>0</v>
          </cell>
          <cell r="DL716">
            <v>-1E-3</v>
          </cell>
          <cell r="DM716">
            <v>-1E-3</v>
          </cell>
          <cell r="DN716">
            <v>-1E-3</v>
          </cell>
          <cell r="DO716">
            <v>0</v>
          </cell>
          <cell r="DP716">
            <v>-1E-3</v>
          </cell>
          <cell r="DQ716">
            <v>-1E-3</v>
          </cell>
          <cell r="DR716">
            <v>-1E-3</v>
          </cell>
          <cell r="DS716">
            <v>-1E-3</v>
          </cell>
          <cell r="DT716">
            <v>-1E-3</v>
          </cell>
          <cell r="DU716">
            <v>-1E-3</v>
          </cell>
          <cell r="DV716">
            <v>0</v>
          </cell>
          <cell r="DW716">
            <v>0</v>
          </cell>
          <cell r="DX716">
            <v>0</v>
          </cell>
          <cell r="DY716">
            <v>-1E-3</v>
          </cell>
          <cell r="DZ716">
            <v>-1E-3</v>
          </cell>
          <cell r="EA716">
            <v>-1E-3</v>
          </cell>
          <cell r="EB716">
            <v>-1E-3</v>
          </cell>
          <cell r="EC716">
            <v>-1E-3</v>
          </cell>
          <cell r="ED716">
            <v>-2E-3</v>
          </cell>
          <cell r="EE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-1E-3</v>
          </cell>
          <cell r="AI717">
            <v>0</v>
          </cell>
          <cell r="AJ717">
            <v>-1E-3</v>
          </cell>
          <cell r="AK717">
            <v>-1E-3</v>
          </cell>
          <cell r="AL717">
            <v>-1E-3</v>
          </cell>
          <cell r="AM717">
            <v>-1E-3</v>
          </cell>
          <cell r="AN717">
            <v>-1E-3</v>
          </cell>
          <cell r="AO717">
            <v>0</v>
          </cell>
          <cell r="AP717">
            <v>0</v>
          </cell>
          <cell r="AQ717">
            <v>0</v>
          </cell>
          <cell r="AR717">
            <v>-1E-3</v>
          </cell>
          <cell r="AS717">
            <v>0</v>
          </cell>
          <cell r="AT717">
            <v>0</v>
          </cell>
          <cell r="AU717">
            <v>-1E-3</v>
          </cell>
          <cell r="AV717">
            <v>-1E-3</v>
          </cell>
          <cell r="AW717">
            <v>-1E-3</v>
          </cell>
          <cell r="AX717">
            <v>-1E-3</v>
          </cell>
          <cell r="AY717">
            <v>0</v>
          </cell>
          <cell r="AZ717">
            <v>-1E-3</v>
          </cell>
          <cell r="BA717">
            <v>0</v>
          </cell>
          <cell r="BB717">
            <v>-1E-3</v>
          </cell>
          <cell r="BC717">
            <v>0</v>
          </cell>
          <cell r="BD717">
            <v>0</v>
          </cell>
          <cell r="BE717">
            <v>-1E-3</v>
          </cell>
          <cell r="BF717">
            <v>0</v>
          </cell>
          <cell r="BG717">
            <v>0</v>
          </cell>
          <cell r="BH717">
            <v>-1E-3</v>
          </cell>
          <cell r="BI717">
            <v>-1E-3</v>
          </cell>
          <cell r="BJ717">
            <v>-1E-3</v>
          </cell>
          <cell r="BK717">
            <v>-1E-3</v>
          </cell>
          <cell r="BL717">
            <v>0</v>
          </cell>
          <cell r="BM717">
            <v>-1E-3</v>
          </cell>
          <cell r="BN717">
            <v>-1E-3</v>
          </cell>
          <cell r="BO717">
            <v>-1E-3</v>
          </cell>
          <cell r="BP717">
            <v>-1E-3</v>
          </cell>
          <cell r="BQ717">
            <v>0</v>
          </cell>
          <cell r="BR717">
            <v>-1E-3</v>
          </cell>
          <cell r="BS717">
            <v>0</v>
          </cell>
          <cell r="BT717">
            <v>0</v>
          </cell>
          <cell r="BU717">
            <v>0</v>
          </cell>
          <cell r="BV717">
            <v>-1E-3</v>
          </cell>
          <cell r="BW717">
            <v>-1E-3</v>
          </cell>
          <cell r="BX717">
            <v>-1E-3</v>
          </cell>
          <cell r="BY717">
            <v>-1E-3</v>
          </cell>
          <cell r="BZ717">
            <v>-1E-3</v>
          </cell>
          <cell r="CA717">
            <v>-1E-3</v>
          </cell>
          <cell r="CB717">
            <v>-1E-3</v>
          </cell>
          <cell r="CC717">
            <v>-1E-3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-1E-3</v>
          </cell>
          <cell r="CI717">
            <v>0</v>
          </cell>
          <cell r="CJ717">
            <v>-1E-3</v>
          </cell>
          <cell r="CK717">
            <v>-1E-3</v>
          </cell>
          <cell r="CL717">
            <v>-1E-3</v>
          </cell>
          <cell r="CM717">
            <v>-1E-3</v>
          </cell>
          <cell r="CN717">
            <v>0</v>
          </cell>
          <cell r="CO717">
            <v>-1E-3</v>
          </cell>
          <cell r="CP717">
            <v>-1E-3</v>
          </cell>
          <cell r="CQ717">
            <v>0</v>
          </cell>
          <cell r="CR717">
            <v>-1E-3</v>
          </cell>
          <cell r="CS717">
            <v>0</v>
          </cell>
          <cell r="CT717">
            <v>-1E-3</v>
          </cell>
          <cell r="CU717">
            <v>0</v>
          </cell>
          <cell r="CV717">
            <v>0</v>
          </cell>
          <cell r="CW717">
            <v>-1E-3</v>
          </cell>
          <cell r="CX717">
            <v>-1E-3</v>
          </cell>
          <cell r="CY717">
            <v>-1E-3</v>
          </cell>
          <cell r="CZ717">
            <v>0</v>
          </cell>
          <cell r="DA717">
            <v>-1E-3</v>
          </cell>
          <cell r="DB717">
            <v>-1E-3</v>
          </cell>
          <cell r="DC717">
            <v>0</v>
          </cell>
          <cell r="DD717">
            <v>0</v>
          </cell>
          <cell r="DE717">
            <v>-1E-3</v>
          </cell>
          <cell r="DF717">
            <v>0</v>
          </cell>
          <cell r="DG717">
            <v>-1E-3</v>
          </cell>
          <cell r="DH717">
            <v>0</v>
          </cell>
          <cell r="DI717">
            <v>0</v>
          </cell>
          <cell r="DJ717">
            <v>-1E-3</v>
          </cell>
          <cell r="DK717">
            <v>-1E-3</v>
          </cell>
          <cell r="DL717">
            <v>-1E-3</v>
          </cell>
          <cell r="DM717">
            <v>-1E-3</v>
          </cell>
          <cell r="DN717">
            <v>-1E-3</v>
          </cell>
          <cell r="DO717">
            <v>-2E-3</v>
          </cell>
          <cell r="DP717">
            <v>-1E-3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-1E-3</v>
          </cell>
          <cell r="DV717">
            <v>-1E-3</v>
          </cell>
          <cell r="DW717">
            <v>0</v>
          </cell>
          <cell r="DX717">
            <v>-1E-3</v>
          </cell>
          <cell r="DY717">
            <v>-1E-3</v>
          </cell>
          <cell r="DZ717">
            <v>-1E-3</v>
          </cell>
          <cell r="EA717">
            <v>-1E-3</v>
          </cell>
          <cell r="EB717">
            <v>-1E-3</v>
          </cell>
          <cell r="EC717">
            <v>0</v>
          </cell>
          <cell r="ED717">
            <v>0</v>
          </cell>
          <cell r="EE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-1E-3</v>
          </cell>
          <cell r="S719">
            <v>-2E-3</v>
          </cell>
          <cell r="T719">
            <v>0</v>
          </cell>
          <cell r="U719">
            <v>-1E-3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-3.0000000000000001E-3</v>
          </cell>
          <cell r="AE719">
            <v>0</v>
          </cell>
          <cell r="AF719">
            <v>0</v>
          </cell>
          <cell r="AG719">
            <v>0</v>
          </cell>
          <cell r="AH719">
            <v>-1E-3</v>
          </cell>
          <cell r="AI719">
            <v>0</v>
          </cell>
          <cell r="AJ719">
            <v>0</v>
          </cell>
          <cell r="AK719">
            <v>0</v>
          </cell>
          <cell r="AL719">
            <v>-1E-3</v>
          </cell>
          <cell r="AM719">
            <v>-1E-3</v>
          </cell>
          <cell r="AN719">
            <v>0</v>
          </cell>
          <cell r="AO719">
            <v>-1E-3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-1E-3</v>
          </cell>
          <cell r="AW719">
            <v>0</v>
          </cell>
          <cell r="AX719">
            <v>0</v>
          </cell>
          <cell r="AY719">
            <v>-1E-3</v>
          </cell>
          <cell r="AZ719">
            <v>-1E-3</v>
          </cell>
          <cell r="BA719">
            <v>0</v>
          </cell>
          <cell r="BB719">
            <v>-1E-3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-1E-3</v>
          </cell>
          <cell r="BI719">
            <v>0</v>
          </cell>
          <cell r="BJ719">
            <v>0</v>
          </cell>
          <cell r="BK719">
            <v>0</v>
          </cell>
          <cell r="BL719">
            <v>-1E-3</v>
          </cell>
          <cell r="BM719">
            <v>-1E-3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-1E-3</v>
          </cell>
          <cell r="BS719">
            <v>0</v>
          </cell>
          <cell r="BT719">
            <v>-1E-3</v>
          </cell>
          <cell r="BU719">
            <v>-1E-3</v>
          </cell>
          <cell r="BV719">
            <v>0</v>
          </cell>
          <cell r="BW719">
            <v>0</v>
          </cell>
          <cell r="BX719">
            <v>0</v>
          </cell>
          <cell r="BY719">
            <v>-1E-3</v>
          </cell>
          <cell r="BZ719">
            <v>-1E-3</v>
          </cell>
          <cell r="CA719">
            <v>-1E-3</v>
          </cell>
          <cell r="CB719">
            <v>-8.9999999999999993E-3</v>
          </cell>
          <cell r="CC719">
            <v>0</v>
          </cell>
          <cell r="CD719">
            <v>0</v>
          </cell>
          <cell r="CE719">
            <v>-4.0000000000000001E-3</v>
          </cell>
          <cell r="CF719">
            <v>0</v>
          </cell>
          <cell r="CG719">
            <v>0</v>
          </cell>
          <cell r="CH719">
            <v>0</v>
          </cell>
          <cell r="CI719">
            <v>-1E-3</v>
          </cell>
          <cell r="CJ719">
            <v>0</v>
          </cell>
          <cell r="CK719">
            <v>0</v>
          </cell>
          <cell r="CL719">
            <v>-1E-3</v>
          </cell>
          <cell r="CM719">
            <v>0</v>
          </cell>
          <cell r="CN719">
            <v>0</v>
          </cell>
          <cell r="CO719">
            <v>-3.4000000000000002E-2</v>
          </cell>
          <cell r="CP719">
            <v>-6.0000000000000001E-3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-1E-3</v>
          </cell>
          <cell r="CZ719">
            <v>0</v>
          </cell>
          <cell r="DA719">
            <v>-1E-3</v>
          </cell>
          <cell r="DB719">
            <v>-1E-3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-1E-3</v>
          </cell>
          <cell r="DJ719">
            <v>0</v>
          </cell>
          <cell r="DK719">
            <v>0</v>
          </cell>
          <cell r="DL719">
            <v>-1E-3</v>
          </cell>
          <cell r="DM719">
            <v>0</v>
          </cell>
          <cell r="DN719">
            <v>-1E-3</v>
          </cell>
          <cell r="DO719">
            <v>0</v>
          </cell>
          <cell r="DP719">
            <v>0</v>
          </cell>
          <cell r="DQ719">
            <v>0</v>
          </cell>
          <cell r="DR719">
            <v>-1E-3</v>
          </cell>
          <cell r="DS719">
            <v>-1E-3</v>
          </cell>
          <cell r="DT719">
            <v>-1E-3</v>
          </cell>
          <cell r="DU719">
            <v>-1E-3</v>
          </cell>
          <cell r="DV719">
            <v>0</v>
          </cell>
          <cell r="DW719">
            <v>0</v>
          </cell>
          <cell r="DX719">
            <v>0</v>
          </cell>
          <cell r="DY719">
            <v>-1E-3</v>
          </cell>
          <cell r="DZ719">
            <v>-1E-3</v>
          </cell>
          <cell r="EA719">
            <v>-2E-3</v>
          </cell>
          <cell r="EB719">
            <v>-1E-3</v>
          </cell>
          <cell r="EC719">
            <v>0</v>
          </cell>
          <cell r="ED719">
            <v>-2E-3</v>
          </cell>
          <cell r="EE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</row>
        <row r="721">
          <cell r="F721">
            <v>-1E-3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-1E-3</v>
          </cell>
          <cell r="X721">
            <v>-1E-3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-1E-3</v>
          </cell>
          <cell r="AF721">
            <v>-1E-3</v>
          </cell>
          <cell r="AG721">
            <v>-2E-3</v>
          </cell>
          <cell r="AH721">
            <v>0</v>
          </cell>
          <cell r="AI721">
            <v>-1E-3</v>
          </cell>
          <cell r="AJ721">
            <v>-1E-3</v>
          </cell>
          <cell r="AK721">
            <v>-1E-3</v>
          </cell>
          <cell r="AL721">
            <v>0</v>
          </cell>
          <cell r="AM721">
            <v>-1E-3</v>
          </cell>
          <cell r="AN721">
            <v>-1E-3</v>
          </cell>
          <cell r="AO721">
            <v>0</v>
          </cell>
          <cell r="AP721">
            <v>-1E-3</v>
          </cell>
          <cell r="AQ721">
            <v>0</v>
          </cell>
          <cell r="AR721">
            <v>-1E-3</v>
          </cell>
          <cell r="AS721">
            <v>0</v>
          </cell>
          <cell r="AT721">
            <v>-1E-3</v>
          </cell>
          <cell r="AU721">
            <v>-1E-3</v>
          </cell>
          <cell r="AV721">
            <v>-1E-3</v>
          </cell>
          <cell r="AW721">
            <v>-1E-3</v>
          </cell>
          <cell r="AX721">
            <v>-1E-3</v>
          </cell>
          <cell r="AY721">
            <v>-1E-3</v>
          </cell>
          <cell r="AZ721">
            <v>-1E-3</v>
          </cell>
          <cell r="BA721">
            <v>0</v>
          </cell>
          <cell r="BB721">
            <v>0</v>
          </cell>
          <cell r="BC721">
            <v>-1E-3</v>
          </cell>
          <cell r="BD721">
            <v>0</v>
          </cell>
          <cell r="BE721">
            <v>-1E-3</v>
          </cell>
          <cell r="BF721">
            <v>0</v>
          </cell>
          <cell r="BG721">
            <v>-1E-3</v>
          </cell>
          <cell r="BH721">
            <v>-1E-3</v>
          </cell>
          <cell r="BI721">
            <v>0</v>
          </cell>
          <cell r="BJ721">
            <v>0</v>
          </cell>
          <cell r="BK721">
            <v>-1E-3</v>
          </cell>
          <cell r="BL721">
            <v>-1E-3</v>
          </cell>
          <cell r="BM721">
            <v>0</v>
          </cell>
          <cell r="BN721">
            <v>0</v>
          </cell>
          <cell r="BO721">
            <v>0</v>
          </cell>
          <cell r="BP721">
            <v>-1E-3</v>
          </cell>
          <cell r="BQ721">
            <v>0</v>
          </cell>
          <cell r="BR721">
            <v>-2E-3</v>
          </cell>
          <cell r="BS721">
            <v>-1E-3</v>
          </cell>
          <cell r="BT721">
            <v>-1E-3</v>
          </cell>
          <cell r="BU721">
            <v>-1.4999999999999999E-2</v>
          </cell>
          <cell r="BV721">
            <v>0</v>
          </cell>
          <cell r="BW721">
            <v>-1E-3</v>
          </cell>
          <cell r="BX721">
            <v>-1E-3</v>
          </cell>
          <cell r="BY721">
            <v>-1E-3</v>
          </cell>
          <cell r="BZ721">
            <v>0</v>
          </cell>
          <cell r="CA721">
            <v>0</v>
          </cell>
          <cell r="CB721">
            <v>0</v>
          </cell>
          <cell r="CC721">
            <v>-1E-3</v>
          </cell>
          <cell r="CD721">
            <v>0</v>
          </cell>
          <cell r="CE721">
            <v>0</v>
          </cell>
          <cell r="CF721">
            <v>0</v>
          </cell>
          <cell r="CG721">
            <v>-1E-3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-1E-3</v>
          </cell>
          <cell r="CM721">
            <v>-1E-3</v>
          </cell>
          <cell r="CN721">
            <v>-1E-3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-1E-3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-1E-3</v>
          </cell>
          <cell r="DM721">
            <v>-1E-3</v>
          </cell>
          <cell r="DN721">
            <v>-1E-3</v>
          </cell>
          <cell r="DO721">
            <v>0</v>
          </cell>
          <cell r="DP721">
            <v>-1E-3</v>
          </cell>
          <cell r="DQ721">
            <v>-1E-3</v>
          </cell>
          <cell r="DR721">
            <v>0</v>
          </cell>
          <cell r="DS721">
            <v>-1E-3</v>
          </cell>
          <cell r="DT721">
            <v>-1E-3</v>
          </cell>
          <cell r="DU721">
            <v>-1E-3</v>
          </cell>
          <cell r="DV721">
            <v>0</v>
          </cell>
          <cell r="DW721">
            <v>0</v>
          </cell>
          <cell r="DX721">
            <v>-1E-3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-1E-3</v>
          </cell>
          <cell r="ED721">
            <v>0</v>
          </cell>
          <cell r="EE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-1E-3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-2E-3</v>
          </cell>
          <cell r="Z723">
            <v>-2E-3</v>
          </cell>
          <cell r="AA723">
            <v>-1E-3</v>
          </cell>
          <cell r="AB723">
            <v>-3.0000000000000001E-3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-1E-3</v>
          </cell>
          <cell r="AJ723">
            <v>-1E-3</v>
          </cell>
          <cell r="AK723">
            <v>-1E-3</v>
          </cell>
          <cell r="AL723">
            <v>-2E-3</v>
          </cell>
          <cell r="AM723">
            <v>-1E-3</v>
          </cell>
          <cell r="AN723">
            <v>0</v>
          </cell>
          <cell r="AO723">
            <v>-1E-3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-1E-3</v>
          </cell>
          <cell r="AZ723">
            <v>-1E-3</v>
          </cell>
          <cell r="BA723">
            <v>-1E-3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-1E-3</v>
          </cell>
          <cell r="BJ723">
            <v>0</v>
          </cell>
          <cell r="BK723">
            <v>0</v>
          </cell>
          <cell r="BL723">
            <v>-1E-3</v>
          </cell>
          <cell r="BM723">
            <v>-2E-3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-2E-3</v>
          </cell>
          <cell r="BW723">
            <v>0</v>
          </cell>
          <cell r="BX723">
            <v>0</v>
          </cell>
          <cell r="BY723">
            <v>0</v>
          </cell>
          <cell r="BZ723">
            <v>-1E-3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1E-3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-1E-3</v>
          </cell>
          <cell r="AE724">
            <v>0</v>
          </cell>
          <cell r="AF724">
            <v>-1E-3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-1E-3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-1E-3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-1E-3</v>
          </cell>
          <cell r="CN724">
            <v>0</v>
          </cell>
          <cell r="CO724">
            <v>2E-3</v>
          </cell>
          <cell r="CP724">
            <v>1E-3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2E-3</v>
          </cell>
          <cell r="CW724">
            <v>0</v>
          </cell>
          <cell r="CX724">
            <v>0</v>
          </cell>
          <cell r="CY724">
            <v>-1E-3</v>
          </cell>
          <cell r="CZ724">
            <v>-1E-3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-1E-3</v>
          </cell>
          <cell r="DM724">
            <v>-1E-3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-1E-3</v>
          </cell>
          <cell r="EE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-1E-3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-1E-3</v>
          </cell>
          <cell r="AE725">
            <v>-1E-3</v>
          </cell>
          <cell r="AF725">
            <v>-4.0000000000000001E-3</v>
          </cell>
          <cell r="AG725">
            <v>-1E-3</v>
          </cell>
          <cell r="AH725">
            <v>-1E-3</v>
          </cell>
          <cell r="AI725">
            <v>-1E-3</v>
          </cell>
          <cell r="AJ725">
            <v>-1E-3</v>
          </cell>
          <cell r="AK725">
            <v>-1E-3</v>
          </cell>
          <cell r="AL725">
            <v>0</v>
          </cell>
          <cell r="AM725">
            <v>0</v>
          </cell>
          <cell r="AN725">
            <v>-1E-3</v>
          </cell>
          <cell r="AO725">
            <v>0</v>
          </cell>
          <cell r="AP725">
            <v>-1E-3</v>
          </cell>
          <cell r="AQ725">
            <v>-1E-3</v>
          </cell>
          <cell r="AR725">
            <v>-1E-3</v>
          </cell>
          <cell r="AS725">
            <v>-1E-3</v>
          </cell>
          <cell r="AT725">
            <v>-1E-3</v>
          </cell>
          <cell r="AU725">
            <v>-1E-3</v>
          </cell>
          <cell r="AV725">
            <v>0</v>
          </cell>
          <cell r="AW725">
            <v>-1E-3</v>
          </cell>
          <cell r="AX725">
            <v>-1E-3</v>
          </cell>
          <cell r="AY725">
            <v>-1E-3</v>
          </cell>
          <cell r="AZ725">
            <v>-1E-3</v>
          </cell>
          <cell r="BA725">
            <v>-1E-3</v>
          </cell>
          <cell r="BB725">
            <v>0</v>
          </cell>
          <cell r="BC725">
            <v>0</v>
          </cell>
          <cell r="BD725">
            <v>0</v>
          </cell>
          <cell r="BE725">
            <v>-1E-3</v>
          </cell>
          <cell r="BF725">
            <v>-2E-3</v>
          </cell>
          <cell r="BG725">
            <v>-1E-3</v>
          </cell>
          <cell r="BH725">
            <v>0</v>
          </cell>
          <cell r="BI725">
            <v>0</v>
          </cell>
          <cell r="BJ725">
            <v>0</v>
          </cell>
          <cell r="BK725">
            <v>-1E-3</v>
          </cell>
          <cell r="BL725">
            <v>-1E-3</v>
          </cell>
          <cell r="BM725">
            <v>-1E-3</v>
          </cell>
          <cell r="BN725">
            <v>-1E-3</v>
          </cell>
          <cell r="BO725">
            <v>0</v>
          </cell>
          <cell r="BP725">
            <v>-1E-3</v>
          </cell>
          <cell r="BQ725">
            <v>-1E-3</v>
          </cell>
          <cell r="BR725">
            <v>-1E-3</v>
          </cell>
          <cell r="BS725">
            <v>-1E-3</v>
          </cell>
          <cell r="BT725">
            <v>-1E-3</v>
          </cell>
          <cell r="BU725">
            <v>0</v>
          </cell>
          <cell r="BV725">
            <v>0</v>
          </cell>
          <cell r="BW725">
            <v>-1E-3</v>
          </cell>
          <cell r="BX725">
            <v>-1E-3</v>
          </cell>
          <cell r="BY725">
            <v>-1E-3</v>
          </cell>
          <cell r="BZ725">
            <v>-1E-3</v>
          </cell>
          <cell r="CA725">
            <v>-1E-3</v>
          </cell>
          <cell r="CB725">
            <v>0</v>
          </cell>
          <cell r="CC725">
            <v>-1E-3</v>
          </cell>
          <cell r="CD725">
            <v>-1E-3</v>
          </cell>
          <cell r="CE725">
            <v>0</v>
          </cell>
          <cell r="CF725">
            <v>0</v>
          </cell>
          <cell r="CG725">
            <v>-1E-3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-1E-3</v>
          </cell>
          <cell r="CM725">
            <v>-1E-3</v>
          </cell>
          <cell r="CN725">
            <v>-1E-3</v>
          </cell>
          <cell r="CO725">
            <v>2E-3</v>
          </cell>
          <cell r="CP725">
            <v>-2E-3</v>
          </cell>
          <cell r="CQ725">
            <v>-1E-3</v>
          </cell>
          <cell r="CR725">
            <v>-1E-3</v>
          </cell>
          <cell r="CS725">
            <v>-1E-3</v>
          </cell>
          <cell r="CT725">
            <v>-1E-3</v>
          </cell>
          <cell r="CU725">
            <v>-1E-3</v>
          </cell>
          <cell r="CV725">
            <v>0</v>
          </cell>
          <cell r="CW725">
            <v>0</v>
          </cell>
          <cell r="CX725">
            <v>0</v>
          </cell>
          <cell r="CY725">
            <v>-1E-3</v>
          </cell>
          <cell r="CZ725">
            <v>-1E-3</v>
          </cell>
          <cell r="DA725">
            <v>-1E-3</v>
          </cell>
          <cell r="DB725">
            <v>0</v>
          </cell>
          <cell r="DC725">
            <v>-1E-3</v>
          </cell>
          <cell r="DD725">
            <v>-1E-3</v>
          </cell>
          <cell r="DE725">
            <v>-1E-3</v>
          </cell>
          <cell r="DF725">
            <v>-1E-3</v>
          </cell>
          <cell r="DG725">
            <v>0</v>
          </cell>
          <cell r="DH725">
            <v>-1E-3</v>
          </cell>
          <cell r="DI725">
            <v>0</v>
          </cell>
          <cell r="DJ725">
            <v>0</v>
          </cell>
          <cell r="DK725">
            <v>0</v>
          </cell>
          <cell r="DL725">
            <v>-1E-3</v>
          </cell>
          <cell r="DM725">
            <v>-1E-3</v>
          </cell>
          <cell r="DN725">
            <v>-1E-3</v>
          </cell>
          <cell r="DO725">
            <v>0</v>
          </cell>
          <cell r="DP725">
            <v>-1E-3</v>
          </cell>
          <cell r="DQ725">
            <v>-1E-3</v>
          </cell>
          <cell r="DR725">
            <v>-1E-3</v>
          </cell>
          <cell r="DS725">
            <v>-1E-3</v>
          </cell>
          <cell r="DT725">
            <v>-1E-3</v>
          </cell>
          <cell r="DU725">
            <v>-1E-3</v>
          </cell>
          <cell r="DV725">
            <v>0</v>
          </cell>
          <cell r="DW725">
            <v>0</v>
          </cell>
          <cell r="DX725">
            <v>-1E-3</v>
          </cell>
          <cell r="DY725">
            <v>-1E-3</v>
          </cell>
          <cell r="DZ725">
            <v>-1E-3</v>
          </cell>
          <cell r="EA725">
            <v>0</v>
          </cell>
          <cell r="EB725">
            <v>0</v>
          </cell>
          <cell r="EC725">
            <v>-2E-3</v>
          </cell>
          <cell r="ED725">
            <v>-1E-3</v>
          </cell>
          <cell r="EE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-1E-3</v>
          </cell>
          <cell r="L726">
            <v>-1E-3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-2E-3</v>
          </cell>
          <cell r="R726">
            <v>-2E-3</v>
          </cell>
          <cell r="S726">
            <v>0</v>
          </cell>
          <cell r="T726">
            <v>-1.2999999999999999E-2</v>
          </cell>
          <cell r="U726">
            <v>-2E-3</v>
          </cell>
          <cell r="V726">
            <v>0</v>
          </cell>
          <cell r="W726">
            <v>0</v>
          </cell>
          <cell r="X726">
            <v>0</v>
          </cell>
          <cell r="Y726">
            <v>-1E-3</v>
          </cell>
          <cell r="Z726">
            <v>0</v>
          </cell>
          <cell r="AA726">
            <v>-1E-3</v>
          </cell>
          <cell r="AB726">
            <v>0</v>
          </cell>
          <cell r="AC726">
            <v>0</v>
          </cell>
          <cell r="AD726">
            <v>-1E-3</v>
          </cell>
          <cell r="AE726">
            <v>-1E-3</v>
          </cell>
          <cell r="AF726">
            <v>4.0000000000000001E-3</v>
          </cell>
          <cell r="AG726">
            <v>-1E-3</v>
          </cell>
          <cell r="AH726">
            <v>-1E-3</v>
          </cell>
          <cell r="AI726">
            <v>-1E-3</v>
          </cell>
          <cell r="AJ726">
            <v>-1E-3</v>
          </cell>
          <cell r="AK726">
            <v>-1E-3</v>
          </cell>
          <cell r="AL726">
            <v>-1E-3</v>
          </cell>
          <cell r="AM726">
            <v>-1E-3</v>
          </cell>
          <cell r="AN726">
            <v>-1E-3</v>
          </cell>
          <cell r="AO726">
            <v>-1E-3</v>
          </cell>
          <cell r="AP726">
            <v>-3.0000000000000001E-3</v>
          </cell>
          <cell r="AQ726">
            <v>0</v>
          </cell>
          <cell r="AR726">
            <v>-1E-3</v>
          </cell>
          <cell r="AS726">
            <v>-1E-3</v>
          </cell>
          <cell r="AT726">
            <v>0</v>
          </cell>
          <cell r="AU726">
            <v>0</v>
          </cell>
          <cell r="AV726">
            <v>-1E-3</v>
          </cell>
          <cell r="AW726">
            <v>-1E-3</v>
          </cell>
          <cell r="AX726">
            <v>-1E-3</v>
          </cell>
          <cell r="AY726">
            <v>-1E-3</v>
          </cell>
          <cell r="AZ726">
            <v>-1E-3</v>
          </cell>
          <cell r="BA726">
            <v>0</v>
          </cell>
          <cell r="BB726">
            <v>-1E-3</v>
          </cell>
          <cell r="BC726">
            <v>-1E-3</v>
          </cell>
          <cell r="BD726">
            <v>0</v>
          </cell>
          <cell r="BE726">
            <v>-1E-3</v>
          </cell>
          <cell r="BF726">
            <v>0</v>
          </cell>
          <cell r="BG726">
            <v>-1E-3</v>
          </cell>
          <cell r="BH726">
            <v>-1E-3</v>
          </cell>
          <cell r="BI726">
            <v>-1E-3</v>
          </cell>
          <cell r="BJ726">
            <v>-1E-3</v>
          </cell>
          <cell r="BK726">
            <v>-1E-3</v>
          </cell>
          <cell r="BL726">
            <v>-1E-3</v>
          </cell>
          <cell r="BM726">
            <v>-1E-3</v>
          </cell>
          <cell r="BN726">
            <v>0</v>
          </cell>
          <cell r="BO726">
            <v>0</v>
          </cell>
          <cell r="BP726">
            <v>-1E-3</v>
          </cell>
          <cell r="BQ726">
            <v>0</v>
          </cell>
          <cell r="BR726">
            <v>0</v>
          </cell>
          <cell r="BS726">
            <v>-1E-3</v>
          </cell>
          <cell r="BT726">
            <v>-1E-3</v>
          </cell>
          <cell r="BU726">
            <v>0.01</v>
          </cell>
          <cell r="BV726">
            <v>0</v>
          </cell>
          <cell r="BW726">
            <v>-1E-3</v>
          </cell>
          <cell r="BX726">
            <v>-1E-3</v>
          </cell>
          <cell r="BY726">
            <v>-1E-3</v>
          </cell>
          <cell r="BZ726">
            <v>0</v>
          </cell>
          <cell r="CA726">
            <v>-1E-3</v>
          </cell>
          <cell r="CB726">
            <v>-1E-3</v>
          </cell>
          <cell r="CC726">
            <v>0</v>
          </cell>
          <cell r="CD726">
            <v>0</v>
          </cell>
          <cell r="CE726">
            <v>-1E-3</v>
          </cell>
          <cell r="CF726">
            <v>-2E-3</v>
          </cell>
          <cell r="CG726">
            <v>-1E-3</v>
          </cell>
          <cell r="CH726">
            <v>0</v>
          </cell>
          <cell r="CI726">
            <v>-1E-3</v>
          </cell>
          <cell r="CJ726">
            <v>0</v>
          </cell>
          <cell r="CK726">
            <v>0</v>
          </cell>
          <cell r="CL726">
            <v>-1E-3</v>
          </cell>
          <cell r="CM726">
            <v>-1E-3</v>
          </cell>
          <cell r="CN726">
            <v>-1E-3</v>
          </cell>
          <cell r="CO726">
            <v>1E-3</v>
          </cell>
          <cell r="CP726">
            <v>0</v>
          </cell>
          <cell r="CQ726">
            <v>-1E-3</v>
          </cell>
          <cell r="CR726">
            <v>-2E-3</v>
          </cell>
          <cell r="CS726">
            <v>0</v>
          </cell>
          <cell r="CT726">
            <v>-1E-3</v>
          </cell>
          <cell r="CU726">
            <v>0</v>
          </cell>
          <cell r="CV726">
            <v>-8.0000000000000002E-3</v>
          </cell>
          <cell r="CW726">
            <v>0</v>
          </cell>
          <cell r="CX726">
            <v>0</v>
          </cell>
          <cell r="CY726">
            <v>0</v>
          </cell>
          <cell r="CZ726">
            <v>-8.9999999999999993E-3</v>
          </cell>
          <cell r="DA726">
            <v>-1E-3</v>
          </cell>
          <cell r="DB726">
            <v>-1E-3</v>
          </cell>
          <cell r="DC726">
            <v>-1E-3</v>
          </cell>
          <cell r="DD726">
            <v>-1E-3</v>
          </cell>
          <cell r="DE726">
            <v>-1E-3</v>
          </cell>
          <cell r="DF726">
            <v>0</v>
          </cell>
          <cell r="DG726">
            <v>-1E-3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-1E-3</v>
          </cell>
          <cell r="DM726">
            <v>-2E-3</v>
          </cell>
          <cell r="DN726">
            <v>0</v>
          </cell>
          <cell r="DO726">
            <v>-8.0000000000000002E-3</v>
          </cell>
          <cell r="DP726">
            <v>-1E-3</v>
          </cell>
          <cell r="DQ726">
            <v>-1E-3</v>
          </cell>
          <cell r="DR726">
            <v>-2E-3</v>
          </cell>
          <cell r="DS726">
            <v>0</v>
          </cell>
          <cell r="DT726">
            <v>-1E-3</v>
          </cell>
          <cell r="DU726">
            <v>0</v>
          </cell>
          <cell r="DV726">
            <v>0</v>
          </cell>
          <cell r="DW726">
            <v>-2.3E-2</v>
          </cell>
          <cell r="DX726">
            <v>0</v>
          </cell>
          <cell r="DY726">
            <v>0</v>
          </cell>
          <cell r="DZ726">
            <v>-1E-3</v>
          </cell>
          <cell r="EA726">
            <v>-1E-3</v>
          </cell>
          <cell r="EB726">
            <v>0</v>
          </cell>
          <cell r="EC726">
            <v>-1E-3</v>
          </cell>
          <cell r="ED726">
            <v>0</v>
          </cell>
          <cell r="EE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</row>
        <row r="729">
          <cell r="A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</row>
        <row r="730">
          <cell r="A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</row>
        <row r="731">
          <cell r="A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</row>
        <row r="732">
          <cell r="A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</row>
        <row r="733">
          <cell r="A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</row>
        <row r="734">
          <cell r="A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</row>
        <row r="735">
          <cell r="A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</row>
        <row r="736">
          <cell r="A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</row>
        <row r="737">
          <cell r="A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</row>
        <row r="738">
          <cell r="A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</row>
        <row r="739">
          <cell r="A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</row>
        <row r="740">
          <cell r="A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A751" t="str">
            <v>Integration Charge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A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A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</row>
        <row r="836">
          <cell r="A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</row>
        <row r="837">
          <cell r="A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</row>
        <row r="838">
          <cell r="A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</row>
        <row r="839">
          <cell r="A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</row>
        <row r="840">
          <cell r="A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</row>
        <row r="841">
          <cell r="A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</row>
        <row r="842">
          <cell r="A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</row>
        <row r="843">
          <cell r="A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</row>
        <row r="844">
          <cell r="A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</row>
        <row r="845">
          <cell r="A845">
            <v>0</v>
          </cell>
          <cell r="F845">
            <v>-1.828466374277582E-3</v>
          </cell>
          <cell r="G845">
            <v>6.679736511685519E-4</v>
          </cell>
          <cell r="H845">
            <v>4.306748254400361E-3</v>
          </cell>
          <cell r="I845">
            <v>0</v>
          </cell>
          <cell r="J845">
            <v>0</v>
          </cell>
          <cell r="K845">
            <v>0</v>
          </cell>
          <cell r="L845">
            <v>-2.9315020490638943E-2</v>
          </cell>
          <cell r="M845">
            <v>-7.7589554560155705E-3</v>
          </cell>
          <cell r="N845">
            <v>0</v>
          </cell>
          <cell r="O845">
            <v>-8.9657808269514305E-3</v>
          </cell>
          <cell r="P845">
            <v>5.0041484046268181E-3</v>
          </cell>
          <cell r="Q845">
            <v>1.0336427497783518E-3</v>
          </cell>
          <cell r="R845">
            <v>-3.332721438402686E-4</v>
          </cell>
          <cell r="S845">
            <v>6.880387776829977E-2</v>
          </cell>
          <cell r="T845">
            <v>1.8779665669306667E-2</v>
          </cell>
          <cell r="U845">
            <v>-7.0368613923807999E-2</v>
          </cell>
          <cell r="V845">
            <v>0</v>
          </cell>
          <cell r="W845">
            <v>0</v>
          </cell>
          <cell r="X845">
            <v>0</v>
          </cell>
          <cell r="Y845">
            <v>-2.0593569630499076E-2</v>
          </cell>
          <cell r="Z845">
            <v>-2.0413175354917712E-2</v>
          </cell>
          <cell r="AA845">
            <v>0</v>
          </cell>
          <cell r="AB845">
            <v>-3.2131681766824016E-2</v>
          </cell>
          <cell r="AC845">
            <v>2.5913390231600886E-2</v>
          </cell>
          <cell r="AD845">
            <v>2.6010841280754704E-2</v>
          </cell>
          <cell r="AE845">
            <v>2.7861426075705964E-3</v>
          </cell>
          <cell r="AF845">
            <v>6.4560906091926995E-2</v>
          </cell>
          <cell r="AG845">
            <v>-4.3734602967830938E-3</v>
          </cell>
          <cell r="AH845">
            <v>-2.7763179712145813E-3</v>
          </cell>
          <cell r="AI845">
            <v>0</v>
          </cell>
          <cell r="AJ845">
            <v>0</v>
          </cell>
          <cell r="AK845">
            <v>0</v>
          </cell>
          <cell r="AL845">
            <v>-1.2576151577249561E-2</v>
          </cell>
          <cell r="AM845">
            <v>-9.0795495627986611E-3</v>
          </cell>
          <cell r="AN845">
            <v>0</v>
          </cell>
          <cell r="AO845">
            <v>-3.2251877879989621E-2</v>
          </cell>
          <cell r="AP845">
            <v>1.3018344585969288E-2</v>
          </cell>
          <cell r="AQ845">
            <v>1.6911817900979287E-2</v>
          </cell>
          <cell r="AR845">
            <v>-3.3173452328920661E-3</v>
          </cell>
          <cell r="AS845">
            <v>-1.1386369518735506E-2</v>
          </cell>
          <cell r="AT845">
            <v>-2.3533527113237085E-2</v>
          </cell>
          <cell r="AU845">
            <v>-2.3830190124947137E-3</v>
          </cell>
          <cell r="AV845">
            <v>0</v>
          </cell>
          <cell r="AW845">
            <v>0</v>
          </cell>
          <cell r="AX845">
            <v>0</v>
          </cell>
          <cell r="AY845">
            <v>1.2018975101192098E-2</v>
          </cell>
          <cell r="AZ845">
            <v>-1.2106470825941074E-2</v>
          </cell>
          <cell r="BA845">
            <v>0</v>
          </cell>
          <cell r="BB845">
            <v>3.2324539883639147E-3</v>
          </cell>
          <cell r="BC845">
            <v>-1.2709140628718529E-2</v>
          </cell>
          <cell r="BD845">
            <v>7.0589552148767609E-3</v>
          </cell>
          <cell r="BE845">
            <v>-4.8602886991773175E-3</v>
          </cell>
          <cell r="BF845">
            <v>-4.8161892590918853E-3</v>
          </cell>
          <cell r="BG845">
            <v>-2.4170920912979454E-2</v>
          </cell>
          <cell r="BH845">
            <v>-1.7026579437107614E-2</v>
          </cell>
          <cell r="BI845">
            <v>0</v>
          </cell>
          <cell r="BJ845">
            <v>0</v>
          </cell>
          <cell r="BK845">
            <v>0</v>
          </cell>
          <cell r="BL845">
            <v>1.1949373016143738E-2</v>
          </cell>
          <cell r="BM845">
            <v>-1.1611492456040651E-2</v>
          </cell>
          <cell r="BN845">
            <v>0</v>
          </cell>
          <cell r="BO845">
            <v>1.5417040858416442E-3</v>
          </cell>
          <cell r="BP845">
            <v>-1.1140341501004514E-2</v>
          </cell>
          <cell r="BQ845">
            <v>-3.0490179258890748E-3</v>
          </cell>
          <cell r="BR845">
            <v>-9.9294222152455092E-3</v>
          </cell>
          <cell r="BS845">
            <v>-1.5127130529979382E-2</v>
          </cell>
          <cell r="BT845">
            <v>-1.9329851131438147E-2</v>
          </cell>
          <cell r="BU845">
            <v>4.3545292655320367E-2</v>
          </cell>
          <cell r="BV845">
            <v>0</v>
          </cell>
          <cell r="BW845">
            <v>0</v>
          </cell>
          <cell r="BX845">
            <v>0</v>
          </cell>
          <cell r="BY845">
            <v>-2.3975694537433867E-2</v>
          </cell>
          <cell r="BZ845">
            <v>-6.457307028831849E-3</v>
          </cell>
          <cell r="CA845">
            <v>-9.0461651400154608E-2</v>
          </cell>
          <cell r="CB845">
            <v>-4.1232528513432953E-3</v>
          </cell>
          <cell r="CC845">
            <v>-4.5306479462503546E-3</v>
          </cell>
          <cell r="CD845">
            <v>1.3071761871472631E-3</v>
          </cell>
          <cell r="CE845">
            <v>-3.1169840352928802E-2</v>
          </cell>
          <cell r="CF845">
            <v>2.351530547436198E-3</v>
          </cell>
          <cell r="CG845">
            <v>-1.6827690063539791E-2</v>
          </cell>
          <cell r="CH845">
            <v>-1.9449433320559706E-3</v>
          </cell>
          <cell r="CI845">
            <v>-1.4185733867225991E-2</v>
          </cell>
          <cell r="CJ845">
            <v>4.8390152943333931E-3</v>
          </cell>
          <cell r="CK845">
            <v>-5.9110213995879235E-2</v>
          </cell>
          <cell r="CL845">
            <v>-3.3338882481196208E-2</v>
          </cell>
          <cell r="CM845">
            <v>-7.3716782244197532E-2</v>
          </cell>
          <cell r="CN845">
            <v>-1.0903643320190781E-2</v>
          </cell>
          <cell r="CO845">
            <v>0.11496162890938066</v>
          </cell>
          <cell r="CP845">
            <v>-0.2888830802099811</v>
          </cell>
          <cell r="CQ845">
            <v>2.7207105279529742E-3</v>
          </cell>
          <cell r="CR845">
            <v>-2.3991421972091587E-4</v>
          </cell>
          <cell r="CS845">
            <v>2.2832854935163738E-2</v>
          </cell>
          <cell r="CT845">
            <v>1.1287721089288993E-2</v>
          </cell>
          <cell r="CU845">
            <v>1.508691116960037E-2</v>
          </cell>
          <cell r="CV845">
            <v>-9.3611946488898923E-2</v>
          </cell>
          <cell r="CW845">
            <v>7.6817466048204608E-3</v>
          </cell>
          <cell r="CX845">
            <v>1.0211099169886495E-2</v>
          </cell>
          <cell r="CY845">
            <v>-2.598117410711609E-2</v>
          </cell>
          <cell r="CZ845">
            <v>-4.6754979157057619E-3</v>
          </cell>
          <cell r="DA845">
            <v>4.7083278014198982E-2</v>
          </cell>
          <cell r="DB845">
            <v>1.1862281422931886E-2</v>
          </cell>
          <cell r="DC845">
            <v>-4.0430937915374443E-3</v>
          </cell>
          <cell r="DD845">
            <v>-6.1315073927659114E-4</v>
          </cell>
          <cell r="DE845">
            <v>4.5758909768100153E-2</v>
          </cell>
          <cell r="DF845">
            <v>1.1684574964490935E-2</v>
          </cell>
          <cell r="DG845">
            <v>-8.0990893551557974E-3</v>
          </cell>
          <cell r="DH845">
            <v>3.1837646895436222E-2</v>
          </cell>
          <cell r="DI845">
            <v>-1.8598292050036491E-2</v>
          </cell>
          <cell r="DJ845">
            <v>1.8800102004476571E-2</v>
          </cell>
          <cell r="DK845">
            <v>0.51106692238846918</v>
          </cell>
          <cell r="DL845">
            <v>-4.4375939052603286E-2</v>
          </cell>
          <cell r="DM845">
            <v>-5.2654972940509026E-3</v>
          </cell>
          <cell r="DN845">
            <v>2.8059738615560548E-2</v>
          </cell>
          <cell r="DO845">
            <v>1.1789434706113155E-2</v>
          </cell>
          <cell r="DP845">
            <v>1.1346644013062956E-2</v>
          </cell>
          <cell r="DQ845">
            <v>8.6067138143164357E-4</v>
          </cell>
          <cell r="DR845">
            <v>-8.6919143365236096E-3</v>
          </cell>
          <cell r="DS845">
            <v>1.5773613030276579E-3</v>
          </cell>
          <cell r="DT845">
            <v>4.7120514789646961E-3</v>
          </cell>
          <cell r="DU845">
            <v>4.4064282547644495E-3</v>
          </cell>
          <cell r="DV845">
            <v>9.1725006795684294E-3</v>
          </cell>
          <cell r="DW845">
            <v>1.0651239717972771E-2</v>
          </cell>
          <cell r="DX845">
            <v>-2.9562931651046398E-2</v>
          </cell>
          <cell r="DY845">
            <v>-7.5491709070600876E-2</v>
          </cell>
          <cell r="DZ845">
            <v>-2.3881315190759977E-2</v>
          </cell>
          <cell r="EA845">
            <v>-3.1597596149133267E-3</v>
          </cell>
          <cell r="EB845">
            <v>1.0416994176623007E-3</v>
          </cell>
          <cell r="EC845">
            <v>-1.3905586320390739E-2</v>
          </cell>
          <cell r="ED845">
            <v>1.0137048957442829E-2</v>
          </cell>
          <cell r="EE845">
            <v>0</v>
          </cell>
        </row>
        <row r="846">
          <cell r="A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</row>
        <row r="847">
          <cell r="A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</row>
        <row r="848">
          <cell r="A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</row>
        <row r="849">
          <cell r="A849">
            <v>0</v>
          </cell>
          <cell r="F849">
            <v>1.0992323502101442E-3</v>
          </cell>
          <cell r="G849">
            <v>6.2828693507945843E-3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-2.7894029212607307E-2</v>
          </cell>
          <cell r="N849">
            <v>-3.2904721993183728E-2</v>
          </cell>
          <cell r="O849">
            <v>0</v>
          </cell>
          <cell r="P849">
            <v>-2.7847638433101451E-2</v>
          </cell>
          <cell r="Q849">
            <v>-1.0581340877056533E-2</v>
          </cell>
          <cell r="R849">
            <v>-1.1215369525843677E-2</v>
          </cell>
          <cell r="S849">
            <v>-5.9983511248308474E-2</v>
          </cell>
          <cell r="T849">
            <v>-2.7959616298577572E-2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-4.6641306763238077E-2</v>
          </cell>
          <cell r="AE849">
            <v>-1.9664916929403198E-2</v>
          </cell>
          <cell r="AF849">
            <v>-7.6096307128128871E-2</v>
          </cell>
          <cell r="AG849">
            <v>-1.7863364546606419E-2</v>
          </cell>
          <cell r="AH849">
            <v>-2.439966364276458E-2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-1.8801635805687056E-2</v>
          </cell>
          <cell r="AN849">
            <v>-1.9564448061199613E-2</v>
          </cell>
          <cell r="AO849">
            <v>-2.1831252171036652E-2</v>
          </cell>
          <cell r="AP849">
            <v>-4.719884441469091E-2</v>
          </cell>
          <cell r="AQ849">
            <v>-1.0223487382724272E-2</v>
          </cell>
          <cell r="AR849">
            <v>-1.8417727962134478E-2</v>
          </cell>
          <cell r="AS849">
            <v>-2.6812628513624759E-2</v>
          </cell>
          <cell r="AT849">
            <v>-2.932724241025042E-2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-3.001928968176415E-2</v>
          </cell>
          <cell r="BA849">
            <v>-3.7268724803301012E-2</v>
          </cell>
          <cell r="BB849">
            <v>0</v>
          </cell>
          <cell r="BC849">
            <v>-1.4051838126757588E-2</v>
          </cell>
          <cell r="BD849">
            <v>-1.8417727962134478E-2</v>
          </cell>
          <cell r="BE849">
            <v>-1.9871326820511959E-2</v>
          </cell>
          <cell r="BF849">
            <v>-2.8818124995282801E-2</v>
          </cell>
          <cell r="BG849">
            <v>-3.4506810503224017E-2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-1.8375852724208386E-2</v>
          </cell>
          <cell r="BM849">
            <v>-3.9504884655109151E-2</v>
          </cell>
          <cell r="BN849">
            <v>-4.8353609501312178E-2</v>
          </cell>
          <cell r="BO849">
            <v>0</v>
          </cell>
          <cell r="BP849">
            <v>-3.4923428240769994E-2</v>
          </cell>
          <cell r="BQ849">
            <v>-3.3973211226236089E-2</v>
          </cell>
          <cell r="BR849">
            <v>-2.1717685901822215E-2</v>
          </cell>
          <cell r="BS849">
            <v>-3.4390880534211021E-2</v>
          </cell>
          <cell r="BT849">
            <v>-3.3304098649878711E-2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-1.9910573022350775E-2</v>
          </cell>
          <cell r="BZ849">
            <v>-3.6717045207666388E-2</v>
          </cell>
          <cell r="CA849">
            <v>-4.8909854666540298E-2</v>
          </cell>
          <cell r="CB849">
            <v>-2.0050281469057296E-2</v>
          </cell>
          <cell r="CC849">
            <v>-3.2664227664852774E-2</v>
          </cell>
          <cell r="CD849">
            <v>-3.466526960730576E-2</v>
          </cell>
          <cell r="CE849">
            <v>-1.598036070354425E-2</v>
          </cell>
          <cell r="CF849">
            <v>-3.7090670276533899E-2</v>
          </cell>
          <cell r="CG849">
            <v>-2.300814963296105E-2</v>
          </cell>
          <cell r="CH849">
            <v>-1.5688510868255179E-2</v>
          </cell>
          <cell r="CI849">
            <v>0</v>
          </cell>
          <cell r="CJ849">
            <v>0</v>
          </cell>
          <cell r="CK849">
            <v>0</v>
          </cell>
          <cell r="CL849">
            <v>6.7425018677411686E-3</v>
          </cell>
          <cell r="CM849">
            <v>-1.0067862760301693E-2</v>
          </cell>
          <cell r="CN849">
            <v>-1.7467976140807195E-2</v>
          </cell>
          <cell r="CO849">
            <v>-3.7192305149730487E-2</v>
          </cell>
          <cell r="CP849">
            <v>-2.938240913564627E-2</v>
          </cell>
          <cell r="CQ849">
            <v>-2.8608946346039943E-2</v>
          </cell>
          <cell r="CR849">
            <v>-8.4836010498428038E-3</v>
          </cell>
          <cell r="CS849">
            <v>-2.7230184084285014E-2</v>
          </cell>
          <cell r="CT849">
            <v>-1.6534862881425028E-2</v>
          </cell>
          <cell r="CU849">
            <v>-1.7358708090615238E-2</v>
          </cell>
          <cell r="CV849">
            <v>0</v>
          </cell>
          <cell r="CW849">
            <v>0</v>
          </cell>
          <cell r="CX849">
            <v>0</v>
          </cell>
          <cell r="CY849">
            <v>1.4264651927415883E-2</v>
          </cell>
          <cell r="CZ849">
            <v>1.9473931166267278E-3</v>
          </cell>
          <cell r="DA849">
            <v>-1.7438280093546865E-2</v>
          </cell>
          <cell r="DB849">
            <v>-1.169919649701967E-2</v>
          </cell>
          <cell r="DC849">
            <v>-1.1263206864292385E-2</v>
          </cell>
          <cell r="DD849">
            <v>-1.6490819130964951E-2</v>
          </cell>
          <cell r="DE849">
            <v>-9.3212737046126648E-3</v>
          </cell>
          <cell r="DF849">
            <v>-2.4142996294759911E-2</v>
          </cell>
          <cell r="DG849">
            <v>-2.2015546505631534E-2</v>
          </cell>
          <cell r="DH849">
            <v>-2.2212148606332249E-2</v>
          </cell>
          <cell r="DI849">
            <v>0</v>
          </cell>
          <cell r="DJ849">
            <v>0</v>
          </cell>
          <cell r="DK849">
            <v>0</v>
          </cell>
          <cell r="DL849">
            <v>4.8328767817196194E-3</v>
          </cell>
          <cell r="DM849">
            <v>-2.3116392275756681E-2</v>
          </cell>
          <cell r="DN849">
            <v>-7.3866871353551744E-3</v>
          </cell>
          <cell r="DO849">
            <v>2.3161644420710559E-2</v>
          </cell>
          <cell r="DP849">
            <v>-2.0018618917156061E-2</v>
          </cell>
          <cell r="DQ849">
            <v>-2.0957415922804756E-2</v>
          </cell>
          <cell r="DR849">
            <v>-1.8204933694031311E-2</v>
          </cell>
          <cell r="DS849">
            <v>-3.5689733947371849E-2</v>
          </cell>
          <cell r="DT849">
            <v>-3.2363319010080716E-2</v>
          </cell>
          <cell r="DU849">
            <v>-2.2449543529809546E-2</v>
          </cell>
          <cell r="DV849">
            <v>0</v>
          </cell>
          <cell r="DW849">
            <v>0</v>
          </cell>
          <cell r="DX849">
            <v>0</v>
          </cell>
          <cell r="DY849">
            <v>5.8756747133799081E-3</v>
          </cell>
          <cell r="DZ849">
            <v>-2.5036306830976685E-2</v>
          </cell>
          <cell r="EA849">
            <v>-2.7377522528816201E-2</v>
          </cell>
          <cell r="EB849">
            <v>-3.0882308836659433E-2</v>
          </cell>
          <cell r="EC849">
            <v>-2.6912524033868124E-2</v>
          </cell>
          <cell r="ED849">
            <v>-2.3623620324158878E-2</v>
          </cell>
          <cell r="EE849">
            <v>0</v>
          </cell>
        </row>
        <row r="850">
          <cell r="A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-0.3099025291106372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-0.3099025291106372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</row>
        <row r="851">
          <cell r="A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-0.3099025291106372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-0.3099025291106372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</row>
        <row r="852">
          <cell r="A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</row>
        <row r="853">
          <cell r="A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</row>
        <row r="854">
          <cell r="A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</row>
        <row r="855">
          <cell r="A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</row>
        <row r="856">
          <cell r="A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</row>
        <row r="857">
          <cell r="A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</row>
        <row r="858">
          <cell r="A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</row>
        <row r="859">
          <cell r="A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</row>
        <row r="860">
          <cell r="A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-0.30990252830088139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-0.30990252911578864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A862" t="str">
            <v>Additional Fixed Costs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A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</row>
        <row r="873">
          <cell r="A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 t="str">
            <v>Mills / kWh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 t="str">
            <v>Mills / kWh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 t="str">
            <v>Mills / kWh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 t="str">
            <v>Mills / kWh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 t="str">
            <v>Mills / kWh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 t="str">
            <v>Mills / kWh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 t="str">
            <v>Mills / kWh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 t="str">
            <v>Mills / kWh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 t="str">
            <v>Mills / kWh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 t="str">
            <v>Mills / kWh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A876" t="str">
            <v>Special Sales For Resale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-0.01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-0.01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-0.01</v>
          </cell>
          <cell r="BW901">
            <v>0</v>
          </cell>
          <cell r="BX901">
            <v>-0.01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0.01</v>
          </cell>
          <cell r="CN901">
            <v>0</v>
          </cell>
          <cell r="CO901">
            <v>-0.01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0.01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-0.01</v>
          </cell>
          <cell r="DP901">
            <v>0</v>
          </cell>
          <cell r="DQ901">
            <v>0.01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0.01</v>
          </cell>
          <cell r="DX901">
            <v>-0.01</v>
          </cell>
          <cell r="DY901">
            <v>-0.01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0.01</v>
          </cell>
          <cell r="J902">
            <v>-0.01</v>
          </cell>
          <cell r="K902">
            <v>-0.01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0.01</v>
          </cell>
          <cell r="Q902">
            <v>0</v>
          </cell>
          <cell r="R902">
            <v>0</v>
          </cell>
          <cell r="S902">
            <v>0.01</v>
          </cell>
          <cell r="T902">
            <v>0</v>
          </cell>
          <cell r="U902">
            <v>0</v>
          </cell>
          <cell r="V902">
            <v>-0.02</v>
          </cell>
          <cell r="W902">
            <v>-0.05</v>
          </cell>
          <cell r="X902">
            <v>-0.02</v>
          </cell>
          <cell r="Y902">
            <v>0</v>
          </cell>
          <cell r="Z902">
            <v>0</v>
          </cell>
          <cell r="AA902">
            <v>-0.01</v>
          </cell>
          <cell r="AB902">
            <v>0</v>
          </cell>
          <cell r="AC902">
            <v>0</v>
          </cell>
          <cell r="AD902">
            <v>0.01</v>
          </cell>
          <cell r="AE902">
            <v>-0.01</v>
          </cell>
          <cell r="AF902">
            <v>0</v>
          </cell>
          <cell r="AG902">
            <v>0</v>
          </cell>
          <cell r="AH902">
            <v>0</v>
          </cell>
          <cell r="AI902">
            <v>-0.01</v>
          </cell>
          <cell r="AJ902">
            <v>-0.02</v>
          </cell>
          <cell r="AK902">
            <v>-0.05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-0.01</v>
          </cell>
          <cell r="AX902">
            <v>-0.03</v>
          </cell>
          <cell r="AY902">
            <v>0</v>
          </cell>
          <cell r="AZ902">
            <v>0</v>
          </cell>
          <cell r="BA902">
            <v>-0.02</v>
          </cell>
          <cell r="BB902">
            <v>0</v>
          </cell>
          <cell r="BC902">
            <v>0.01</v>
          </cell>
          <cell r="BD902">
            <v>0.01</v>
          </cell>
          <cell r="BE902">
            <v>0</v>
          </cell>
          <cell r="BF902">
            <v>0.01</v>
          </cell>
          <cell r="BG902">
            <v>0</v>
          </cell>
          <cell r="BH902">
            <v>0</v>
          </cell>
          <cell r="BI902">
            <v>0</v>
          </cell>
          <cell r="BJ902">
            <v>-0.01</v>
          </cell>
          <cell r="BK902">
            <v>-0.01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0.01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0.01</v>
          </cell>
          <cell r="CD902">
            <v>0.01</v>
          </cell>
          <cell r="CE902">
            <v>0</v>
          </cell>
          <cell r="CF902">
            <v>0.01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-0.02</v>
          </cell>
          <cell r="CP902">
            <v>0</v>
          </cell>
          <cell r="CQ902">
            <v>0.01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0.01</v>
          </cell>
          <cell r="DD902">
            <v>0.02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0.01</v>
          </cell>
          <cell r="DR902">
            <v>0</v>
          </cell>
          <cell r="DS902">
            <v>0.01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-0.01</v>
          </cell>
          <cell r="EB902">
            <v>0</v>
          </cell>
          <cell r="EC902">
            <v>0.01</v>
          </cell>
          <cell r="ED902">
            <v>0.01</v>
          </cell>
          <cell r="EE902">
            <v>0</v>
          </cell>
        </row>
        <row r="903">
          <cell r="F903">
            <v>0.01</v>
          </cell>
          <cell r="G903">
            <v>0.02</v>
          </cell>
          <cell r="H903">
            <v>-0.01</v>
          </cell>
          <cell r="I903">
            <v>0</v>
          </cell>
          <cell r="J903">
            <v>-0.01</v>
          </cell>
          <cell r="K903">
            <v>0.04</v>
          </cell>
          <cell r="L903">
            <v>0.04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0.01</v>
          </cell>
          <cell r="R903">
            <v>-0.01</v>
          </cell>
          <cell r="S903">
            <v>0.01</v>
          </cell>
          <cell r="T903">
            <v>-0.03</v>
          </cell>
          <cell r="U903">
            <v>0</v>
          </cell>
          <cell r="V903">
            <v>-0.01</v>
          </cell>
          <cell r="W903">
            <v>-0.01</v>
          </cell>
          <cell r="X903">
            <v>-0.02</v>
          </cell>
          <cell r="Y903">
            <v>-0.06</v>
          </cell>
          <cell r="Z903">
            <v>0</v>
          </cell>
          <cell r="AA903">
            <v>-0.01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-0.01</v>
          </cell>
          <cell r="AJ903">
            <v>-0.01</v>
          </cell>
          <cell r="AK903">
            <v>0</v>
          </cell>
          <cell r="AL903">
            <v>0</v>
          </cell>
          <cell r="AM903">
            <v>0.01</v>
          </cell>
          <cell r="AN903">
            <v>0</v>
          </cell>
          <cell r="AO903">
            <v>0</v>
          </cell>
          <cell r="AP903">
            <v>0</v>
          </cell>
          <cell r="AQ903">
            <v>0.01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-0.02</v>
          </cell>
          <cell r="AW903">
            <v>0</v>
          </cell>
          <cell r="AX903">
            <v>-0.01</v>
          </cell>
          <cell r="AY903">
            <v>0</v>
          </cell>
          <cell r="AZ903">
            <v>0.01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-0.02</v>
          </cell>
          <cell r="BJ903">
            <v>-0.01</v>
          </cell>
          <cell r="BK903">
            <v>-0.01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-0.01</v>
          </cell>
          <cell r="BS903">
            <v>0</v>
          </cell>
          <cell r="BT903">
            <v>0.01</v>
          </cell>
          <cell r="BU903">
            <v>0</v>
          </cell>
          <cell r="BV903">
            <v>-0.02</v>
          </cell>
          <cell r="BW903">
            <v>-0.01</v>
          </cell>
          <cell r="BX903">
            <v>0</v>
          </cell>
          <cell r="BY903">
            <v>0</v>
          </cell>
          <cell r="BZ903">
            <v>0.01</v>
          </cell>
          <cell r="CA903">
            <v>0</v>
          </cell>
          <cell r="CB903">
            <v>-0.03</v>
          </cell>
          <cell r="CC903">
            <v>0</v>
          </cell>
          <cell r="CD903">
            <v>0</v>
          </cell>
          <cell r="CE903">
            <v>-0.01</v>
          </cell>
          <cell r="CF903">
            <v>0</v>
          </cell>
          <cell r="CG903">
            <v>0</v>
          </cell>
          <cell r="CH903">
            <v>0</v>
          </cell>
          <cell r="CI903">
            <v>-0.01</v>
          </cell>
          <cell r="CJ903">
            <v>-0.02</v>
          </cell>
          <cell r="CK903">
            <v>-0.01</v>
          </cell>
          <cell r="CL903">
            <v>0.01</v>
          </cell>
          <cell r="CM903">
            <v>0</v>
          </cell>
          <cell r="CN903">
            <v>0</v>
          </cell>
          <cell r="CO903">
            <v>-0.03</v>
          </cell>
          <cell r="CP903">
            <v>0.01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-0.01</v>
          </cell>
          <cell r="CW903">
            <v>-0.02</v>
          </cell>
          <cell r="CX903">
            <v>-0.01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0.01</v>
          </cell>
          <cell r="DG903">
            <v>0</v>
          </cell>
          <cell r="DH903">
            <v>0</v>
          </cell>
          <cell r="DI903">
            <v>-0.01</v>
          </cell>
          <cell r="DJ903">
            <v>-0.01</v>
          </cell>
          <cell r="DK903">
            <v>-0.02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-0.02</v>
          </cell>
          <cell r="DW903">
            <v>-0.02</v>
          </cell>
          <cell r="DX903">
            <v>-0.01</v>
          </cell>
          <cell r="DY903">
            <v>-0.01</v>
          </cell>
          <cell r="DZ903">
            <v>0.01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</row>
        <row r="904">
          <cell r="F904">
            <v>-0.03</v>
          </cell>
          <cell r="G904">
            <v>-0.01</v>
          </cell>
          <cell r="H904">
            <v>-0.01</v>
          </cell>
          <cell r="I904">
            <v>-0.02</v>
          </cell>
          <cell r="J904">
            <v>0</v>
          </cell>
          <cell r="K904">
            <v>-0.01</v>
          </cell>
          <cell r="L904">
            <v>0</v>
          </cell>
          <cell r="M904">
            <v>0</v>
          </cell>
          <cell r="N904">
            <v>-0.01</v>
          </cell>
          <cell r="O904">
            <v>0</v>
          </cell>
          <cell r="P904">
            <v>-0.01</v>
          </cell>
          <cell r="Q904">
            <v>-0.02</v>
          </cell>
          <cell r="R904">
            <v>0</v>
          </cell>
          <cell r="S904">
            <v>-0.01</v>
          </cell>
          <cell r="T904">
            <v>0</v>
          </cell>
          <cell r="U904">
            <v>0</v>
          </cell>
          <cell r="V904">
            <v>-0.01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-0.01</v>
          </cell>
          <cell r="AF904">
            <v>0</v>
          </cell>
          <cell r="AG904">
            <v>0</v>
          </cell>
          <cell r="AH904">
            <v>0</v>
          </cell>
          <cell r="AI904">
            <v>-0.02</v>
          </cell>
          <cell r="AJ904">
            <v>-0.01</v>
          </cell>
          <cell r="AK904">
            <v>-0.01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-0.01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-0.01</v>
          </cell>
          <cell r="AX904">
            <v>-0.02</v>
          </cell>
          <cell r="AY904">
            <v>0</v>
          </cell>
          <cell r="AZ904">
            <v>0</v>
          </cell>
          <cell r="BA904">
            <v>-0.01</v>
          </cell>
          <cell r="BB904">
            <v>0</v>
          </cell>
          <cell r="BC904">
            <v>0</v>
          </cell>
          <cell r="BD904">
            <v>-0.01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-0.02</v>
          </cell>
          <cell r="BK904">
            <v>-0.02</v>
          </cell>
          <cell r="BL904">
            <v>0</v>
          </cell>
          <cell r="BM904">
            <v>0</v>
          </cell>
          <cell r="BN904">
            <v>-0.01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-0.01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0.01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0.01</v>
          </cell>
          <cell r="CQ904">
            <v>0.01</v>
          </cell>
          <cell r="CR904">
            <v>0</v>
          </cell>
          <cell r="CS904">
            <v>0</v>
          </cell>
          <cell r="CT904">
            <v>0.01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0.01</v>
          </cell>
          <cell r="CZ904">
            <v>0</v>
          </cell>
          <cell r="DA904">
            <v>-0.01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0.01</v>
          </cell>
          <cell r="DL904">
            <v>0</v>
          </cell>
          <cell r="DM904">
            <v>0</v>
          </cell>
          <cell r="DN904">
            <v>-0.01</v>
          </cell>
          <cell r="DO904">
            <v>0</v>
          </cell>
          <cell r="DP904">
            <v>0</v>
          </cell>
          <cell r="DQ904">
            <v>0.01</v>
          </cell>
          <cell r="DR904">
            <v>0</v>
          </cell>
          <cell r="DS904">
            <v>0.01</v>
          </cell>
          <cell r="DT904">
            <v>0.01</v>
          </cell>
          <cell r="DU904">
            <v>0</v>
          </cell>
          <cell r="DV904">
            <v>0</v>
          </cell>
          <cell r="DW904">
            <v>-0.01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</row>
        <row r="905">
          <cell r="F905">
            <v>-0.01</v>
          </cell>
          <cell r="G905">
            <v>-0.01</v>
          </cell>
          <cell r="H905">
            <v>0</v>
          </cell>
          <cell r="I905">
            <v>0</v>
          </cell>
          <cell r="J905">
            <v>-0.01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-0.01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-0.01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-0.01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-0.01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-0.02</v>
          </cell>
          <cell r="BY905">
            <v>0</v>
          </cell>
          <cell r="BZ905">
            <v>0.01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0.01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0.01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-0.02</v>
          </cell>
          <cell r="DA905">
            <v>0</v>
          </cell>
          <cell r="DB905">
            <v>-0.01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0.01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0.65</v>
          </cell>
          <cell r="AF907">
            <v>7.0000000000000007E-2</v>
          </cell>
          <cell r="AG907">
            <v>0</v>
          </cell>
          <cell r="AH907">
            <v>0.74</v>
          </cell>
          <cell r="AI907">
            <v>2.14</v>
          </cell>
          <cell r="AJ907">
            <v>0.87</v>
          </cell>
          <cell r="AK907">
            <v>1.75</v>
          </cell>
          <cell r="AL907">
            <v>0.51</v>
          </cell>
          <cell r="AM907">
            <v>0.88</v>
          </cell>
          <cell r="AN907">
            <v>1.42</v>
          </cell>
          <cell r="AO907">
            <v>0.43</v>
          </cell>
          <cell r="AP907">
            <v>0.01</v>
          </cell>
          <cell r="AQ907">
            <v>0</v>
          </cell>
          <cell r="AR907">
            <v>0.89</v>
          </cell>
          <cell r="AS907">
            <v>0.09</v>
          </cell>
          <cell r="AT907">
            <v>0.43</v>
          </cell>
          <cell r="AU907">
            <v>1.02</v>
          </cell>
          <cell r="AV907">
            <v>2.15</v>
          </cell>
          <cell r="AW907">
            <v>3.19</v>
          </cell>
          <cell r="AX907">
            <v>3.43</v>
          </cell>
          <cell r="AY907">
            <v>1.88</v>
          </cell>
          <cell r="AZ907">
            <v>3.24</v>
          </cell>
          <cell r="BA907">
            <v>3.16</v>
          </cell>
          <cell r="BB907">
            <v>0.79</v>
          </cell>
          <cell r="BC907">
            <v>0.21</v>
          </cell>
          <cell r="BD907">
            <v>0.01</v>
          </cell>
          <cell r="BE907">
            <v>1.04</v>
          </cell>
          <cell r="BF907">
            <v>7.0000000000000007E-2</v>
          </cell>
          <cell r="BG907">
            <v>0.35</v>
          </cell>
          <cell r="BH907">
            <v>1.27</v>
          </cell>
          <cell r="BI907">
            <v>2.69</v>
          </cell>
          <cell r="BJ907">
            <v>3.97</v>
          </cell>
          <cell r="BK907">
            <v>3.85</v>
          </cell>
          <cell r="BL907">
            <v>1.58</v>
          </cell>
          <cell r="BM907">
            <v>3.11</v>
          </cell>
          <cell r="BN907">
            <v>3.57</v>
          </cell>
          <cell r="BO907">
            <v>0.92</v>
          </cell>
          <cell r="BP907">
            <v>0.44</v>
          </cell>
          <cell r="BQ907">
            <v>7.0000000000000007E-2</v>
          </cell>
          <cell r="BR907">
            <v>0.99</v>
          </cell>
          <cell r="BS907">
            <v>0.18</v>
          </cell>
          <cell r="BT907">
            <v>0.41</v>
          </cell>
          <cell r="BU907">
            <v>1.67</v>
          </cell>
          <cell r="BV907">
            <v>2.78</v>
          </cell>
          <cell r="BW907">
            <v>3.69</v>
          </cell>
          <cell r="BX907">
            <v>4</v>
          </cell>
          <cell r="BY907">
            <v>1.71</v>
          </cell>
          <cell r="BZ907">
            <v>3.4</v>
          </cell>
          <cell r="CA907">
            <v>3.34</v>
          </cell>
          <cell r="CB907">
            <v>-0.36</v>
          </cell>
          <cell r="CC907">
            <v>0.42</v>
          </cell>
          <cell r="CD907">
            <v>0.08</v>
          </cell>
          <cell r="CE907">
            <v>0.95</v>
          </cell>
          <cell r="CF907">
            <v>0.09</v>
          </cell>
          <cell r="CG907">
            <v>0.53</v>
          </cell>
          <cell r="CH907">
            <v>1.52</v>
          </cell>
          <cell r="CI907">
            <v>2.89</v>
          </cell>
          <cell r="CJ907">
            <v>1.82</v>
          </cell>
          <cell r="CK907">
            <v>2.78</v>
          </cell>
          <cell r="CL907">
            <v>1.66</v>
          </cell>
          <cell r="CM907">
            <v>4.83</v>
          </cell>
          <cell r="CN907">
            <v>3.2</v>
          </cell>
          <cell r="CO907">
            <v>1.1299999999999999</v>
          </cell>
          <cell r="CP907">
            <v>0.28999999999999998</v>
          </cell>
          <cell r="CQ907">
            <v>0.06</v>
          </cell>
          <cell r="CR907">
            <v>0.84</v>
          </cell>
          <cell r="CS907">
            <v>0.1</v>
          </cell>
          <cell r="CT907">
            <v>0.4</v>
          </cell>
          <cell r="CU907">
            <v>1.48</v>
          </cell>
          <cell r="CV907">
            <v>2.48</v>
          </cell>
          <cell r="CW907">
            <v>2.4300000000000002</v>
          </cell>
          <cell r="CX907">
            <v>3.35</v>
          </cell>
          <cell r="CY907">
            <v>1.53</v>
          </cell>
          <cell r="CZ907">
            <v>-2.85</v>
          </cell>
          <cell r="DA907">
            <v>3.56</v>
          </cell>
          <cell r="DB907">
            <v>0.87</v>
          </cell>
          <cell r="DC907">
            <v>0.3</v>
          </cell>
          <cell r="DD907">
            <v>0</v>
          </cell>
          <cell r="DE907">
            <v>1.06</v>
          </cell>
          <cell r="DF907">
            <v>0.09</v>
          </cell>
          <cell r="DG907">
            <v>0.57999999999999996</v>
          </cell>
          <cell r="DH907">
            <v>1.55</v>
          </cell>
          <cell r="DI907">
            <v>2.65</v>
          </cell>
          <cell r="DJ907">
            <v>2.61</v>
          </cell>
          <cell r="DK907">
            <v>4.25</v>
          </cell>
          <cell r="DL907">
            <v>1.84</v>
          </cell>
          <cell r="DM907">
            <v>3.83</v>
          </cell>
          <cell r="DN907">
            <v>3.22</v>
          </cell>
          <cell r="DO907">
            <v>1.01</v>
          </cell>
          <cell r="DP907">
            <v>0.65</v>
          </cell>
          <cell r="DQ907">
            <v>0.02</v>
          </cell>
          <cell r="DR907">
            <v>0.96</v>
          </cell>
          <cell r="DS907">
            <v>0.11</v>
          </cell>
          <cell r="DT907">
            <v>0.61</v>
          </cell>
          <cell r="DU907">
            <v>1.52</v>
          </cell>
          <cell r="DV907">
            <v>2.5</v>
          </cell>
          <cell r="DW907">
            <v>0.95</v>
          </cell>
          <cell r="DX907">
            <v>4.13</v>
          </cell>
          <cell r="DY907">
            <v>1.58</v>
          </cell>
          <cell r="DZ907">
            <v>4.58</v>
          </cell>
          <cell r="EA907">
            <v>4.1100000000000003</v>
          </cell>
          <cell r="EB907">
            <v>1.07</v>
          </cell>
          <cell r="EC907">
            <v>0.36</v>
          </cell>
          <cell r="ED907">
            <v>0.01</v>
          </cell>
          <cell r="EE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-0.01</v>
          </cell>
          <cell r="G909">
            <v>-0.01</v>
          </cell>
          <cell r="H909">
            <v>-0.01</v>
          </cell>
          <cell r="I909">
            <v>0</v>
          </cell>
          <cell r="J909">
            <v>-0.01</v>
          </cell>
          <cell r="K909">
            <v>-0.01</v>
          </cell>
          <cell r="L909">
            <v>-0.01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-0.01</v>
          </cell>
          <cell r="W909">
            <v>-0.01</v>
          </cell>
          <cell r="X909">
            <v>0</v>
          </cell>
          <cell r="Y909">
            <v>0.01</v>
          </cell>
          <cell r="Z909">
            <v>0</v>
          </cell>
          <cell r="AA909">
            <v>-0.01</v>
          </cell>
          <cell r="AB909">
            <v>0</v>
          </cell>
          <cell r="AC909">
            <v>0</v>
          </cell>
          <cell r="AD909">
            <v>0</v>
          </cell>
          <cell r="AE909">
            <v>-0.01</v>
          </cell>
          <cell r="AF909">
            <v>0</v>
          </cell>
          <cell r="AG909">
            <v>0</v>
          </cell>
          <cell r="AH909">
            <v>-0.01</v>
          </cell>
          <cell r="AI909">
            <v>-0.02</v>
          </cell>
          <cell r="AJ909">
            <v>-0.02</v>
          </cell>
          <cell r="AK909">
            <v>-0.03</v>
          </cell>
          <cell r="AL909">
            <v>-0.01</v>
          </cell>
          <cell r="AM909">
            <v>-0.01</v>
          </cell>
          <cell r="AN909">
            <v>-0.01</v>
          </cell>
          <cell r="AO909">
            <v>0</v>
          </cell>
          <cell r="AP909">
            <v>0</v>
          </cell>
          <cell r="AQ909">
            <v>0</v>
          </cell>
          <cell r="AR909">
            <v>-0.02</v>
          </cell>
          <cell r="AS909">
            <v>0</v>
          </cell>
          <cell r="AT909">
            <v>-0.01</v>
          </cell>
          <cell r="AU909">
            <v>-0.01</v>
          </cell>
          <cell r="AV909">
            <v>-0.01</v>
          </cell>
          <cell r="AW909">
            <v>-0.02</v>
          </cell>
          <cell r="AX909">
            <v>-0.03</v>
          </cell>
          <cell r="AY909">
            <v>-0.02</v>
          </cell>
          <cell r="AZ909">
            <v>-0.02</v>
          </cell>
          <cell r="BA909">
            <v>-0.02</v>
          </cell>
          <cell r="BB909">
            <v>-0.01</v>
          </cell>
          <cell r="BC909">
            <v>0</v>
          </cell>
          <cell r="BD909">
            <v>0</v>
          </cell>
          <cell r="BE909">
            <v>-0.02</v>
          </cell>
          <cell r="BF909">
            <v>0</v>
          </cell>
          <cell r="BG909">
            <v>-0.01</v>
          </cell>
          <cell r="BH909">
            <v>-0.01</v>
          </cell>
          <cell r="BI909">
            <v>-0.02</v>
          </cell>
          <cell r="BJ909">
            <v>-0.02</v>
          </cell>
          <cell r="BK909">
            <v>-0.03</v>
          </cell>
          <cell r="BL909">
            <v>-0.02</v>
          </cell>
          <cell r="BM909">
            <v>-0.01</v>
          </cell>
          <cell r="BN909">
            <v>-0.02</v>
          </cell>
          <cell r="BO909">
            <v>-0.01</v>
          </cell>
          <cell r="BP909">
            <v>-0.01</v>
          </cell>
          <cell r="BQ909">
            <v>0</v>
          </cell>
          <cell r="BR909">
            <v>-0.02</v>
          </cell>
          <cell r="BS909">
            <v>0</v>
          </cell>
          <cell r="BT909">
            <v>-0.01</v>
          </cell>
          <cell r="BU909">
            <v>-0.02</v>
          </cell>
          <cell r="BV909">
            <v>-0.02</v>
          </cell>
          <cell r="BW909">
            <v>-0.03</v>
          </cell>
          <cell r="BX909">
            <v>-0.04</v>
          </cell>
          <cell r="BY909">
            <v>-0.02</v>
          </cell>
          <cell r="BZ909">
            <v>-0.02</v>
          </cell>
          <cell r="CA909">
            <v>-0.02</v>
          </cell>
          <cell r="CB909">
            <v>0</v>
          </cell>
          <cell r="CC909">
            <v>-0.01</v>
          </cell>
          <cell r="CD909">
            <v>0</v>
          </cell>
          <cell r="CE909">
            <v>-0.02</v>
          </cell>
          <cell r="CF909">
            <v>0</v>
          </cell>
          <cell r="CG909">
            <v>-0.01</v>
          </cell>
          <cell r="CH909">
            <v>-0.02</v>
          </cell>
          <cell r="CI909">
            <v>-0.02</v>
          </cell>
          <cell r="CJ909">
            <v>-0.03</v>
          </cell>
          <cell r="CK909">
            <v>-0.05</v>
          </cell>
          <cell r="CL909">
            <v>-0.02</v>
          </cell>
          <cell r="CM909">
            <v>-0.02</v>
          </cell>
          <cell r="CN909">
            <v>-0.02</v>
          </cell>
          <cell r="CO909">
            <v>-0.04</v>
          </cell>
          <cell r="CP909">
            <v>0</v>
          </cell>
          <cell r="CQ909">
            <v>0.01</v>
          </cell>
          <cell r="CR909">
            <v>-0.02</v>
          </cell>
          <cell r="CS909">
            <v>0</v>
          </cell>
          <cell r="CT909">
            <v>-0.01</v>
          </cell>
          <cell r="CU909">
            <v>-0.02</v>
          </cell>
          <cell r="CV909">
            <v>-0.02</v>
          </cell>
          <cell r="CW909">
            <v>-0.03</v>
          </cell>
          <cell r="CX909">
            <v>-0.04</v>
          </cell>
          <cell r="CY909">
            <v>-0.02</v>
          </cell>
          <cell r="CZ909">
            <v>0.02</v>
          </cell>
          <cell r="DA909">
            <v>-0.02</v>
          </cell>
          <cell r="DB909">
            <v>-0.01</v>
          </cell>
          <cell r="DC909">
            <v>0</v>
          </cell>
          <cell r="DD909">
            <v>0.01</v>
          </cell>
          <cell r="DE909">
            <v>-0.02</v>
          </cell>
          <cell r="DF909">
            <v>0</v>
          </cell>
          <cell r="DG909">
            <v>-0.01</v>
          </cell>
          <cell r="DH909">
            <v>-0.02</v>
          </cell>
          <cell r="DI909">
            <v>-0.03</v>
          </cell>
          <cell r="DJ909">
            <v>-0.03</v>
          </cell>
          <cell r="DK909">
            <v>-0.04</v>
          </cell>
          <cell r="DL909">
            <v>-0.02</v>
          </cell>
          <cell r="DM909">
            <v>-0.01</v>
          </cell>
          <cell r="DN909">
            <v>-0.02</v>
          </cell>
          <cell r="DO909">
            <v>-0.01</v>
          </cell>
          <cell r="DP909">
            <v>-0.01</v>
          </cell>
          <cell r="DQ909">
            <v>0.01</v>
          </cell>
          <cell r="DR909">
            <v>-0.02</v>
          </cell>
          <cell r="DS909">
            <v>0</v>
          </cell>
          <cell r="DT909">
            <v>-0.01</v>
          </cell>
          <cell r="DU909">
            <v>-0.02</v>
          </cell>
          <cell r="DV909">
            <v>-0.03</v>
          </cell>
          <cell r="DW909">
            <v>0.03</v>
          </cell>
          <cell r="DX909">
            <v>-0.05</v>
          </cell>
          <cell r="DY909">
            <v>-0.02</v>
          </cell>
          <cell r="DZ909">
            <v>-0.02</v>
          </cell>
          <cell r="EA909">
            <v>-0.02</v>
          </cell>
          <cell r="EB909">
            <v>-0.01</v>
          </cell>
          <cell r="EC909">
            <v>0</v>
          </cell>
          <cell r="ED909">
            <v>0.01</v>
          </cell>
          <cell r="EE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A911" t="str">
            <v>Total Special Sales For Resale</v>
          </cell>
          <cell r="F911">
            <v>-0.01</v>
          </cell>
          <cell r="G911">
            <v>-0.01</v>
          </cell>
          <cell r="H911">
            <v>-0.01</v>
          </cell>
          <cell r="I911">
            <v>-0.01</v>
          </cell>
          <cell r="J911">
            <v>-0.01</v>
          </cell>
          <cell r="K911">
            <v>-0.01</v>
          </cell>
          <cell r="L911">
            <v>-0.01</v>
          </cell>
          <cell r="M911">
            <v>0</v>
          </cell>
          <cell r="N911">
            <v>0</v>
          </cell>
          <cell r="O911">
            <v>0</v>
          </cell>
          <cell r="P911">
            <v>-0.01</v>
          </cell>
          <cell r="Q911">
            <v>-0.01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-0.01</v>
          </cell>
          <cell r="W911">
            <v>-0.01</v>
          </cell>
          <cell r="X911">
            <v>0</v>
          </cell>
          <cell r="Y911">
            <v>0.01</v>
          </cell>
          <cell r="Z911">
            <v>0</v>
          </cell>
          <cell r="AA911">
            <v>-0.01</v>
          </cell>
          <cell r="AB911">
            <v>0</v>
          </cell>
          <cell r="AC911">
            <v>0</v>
          </cell>
          <cell r="AD911">
            <v>0</v>
          </cell>
          <cell r="AE911">
            <v>-0.01</v>
          </cell>
          <cell r="AF911">
            <v>0</v>
          </cell>
          <cell r="AG911">
            <v>0</v>
          </cell>
          <cell r="AH911">
            <v>-0.01</v>
          </cell>
          <cell r="AI911">
            <v>-0.02</v>
          </cell>
          <cell r="AJ911">
            <v>-0.02</v>
          </cell>
          <cell r="AK911">
            <v>-0.03</v>
          </cell>
          <cell r="AL911">
            <v>-0.01</v>
          </cell>
          <cell r="AM911">
            <v>-0.01</v>
          </cell>
          <cell r="AN911">
            <v>-0.01</v>
          </cell>
          <cell r="AO911">
            <v>0</v>
          </cell>
          <cell r="AP911">
            <v>0</v>
          </cell>
          <cell r="AQ911">
            <v>0</v>
          </cell>
          <cell r="AR911">
            <v>-0.02</v>
          </cell>
          <cell r="AS911">
            <v>0</v>
          </cell>
          <cell r="AT911">
            <v>-0.01</v>
          </cell>
          <cell r="AU911">
            <v>-0.01</v>
          </cell>
          <cell r="AV911">
            <v>-0.01</v>
          </cell>
          <cell r="AW911">
            <v>-0.02</v>
          </cell>
          <cell r="AX911">
            <v>-0.03</v>
          </cell>
          <cell r="AY911">
            <v>-0.02</v>
          </cell>
          <cell r="AZ911">
            <v>-0.01</v>
          </cell>
          <cell r="BA911">
            <v>-0.02</v>
          </cell>
          <cell r="BB911">
            <v>-0.01</v>
          </cell>
          <cell r="BC911">
            <v>0</v>
          </cell>
          <cell r="BD911">
            <v>0</v>
          </cell>
          <cell r="BE911">
            <v>-0.02</v>
          </cell>
          <cell r="BF911">
            <v>0</v>
          </cell>
          <cell r="BG911">
            <v>-0.01</v>
          </cell>
          <cell r="BH911">
            <v>-0.01</v>
          </cell>
          <cell r="BI911">
            <v>-0.02</v>
          </cell>
          <cell r="BJ911">
            <v>-0.02</v>
          </cell>
          <cell r="BK911">
            <v>-0.03</v>
          </cell>
          <cell r="BL911">
            <v>-0.01</v>
          </cell>
          <cell r="BM911">
            <v>-0.01</v>
          </cell>
          <cell r="BN911">
            <v>-0.02</v>
          </cell>
          <cell r="BO911">
            <v>-0.01</v>
          </cell>
          <cell r="BP911">
            <v>-0.01</v>
          </cell>
          <cell r="BQ911">
            <v>0</v>
          </cell>
          <cell r="BR911">
            <v>-0.02</v>
          </cell>
          <cell r="BS911">
            <v>0</v>
          </cell>
          <cell r="BT911">
            <v>-0.01</v>
          </cell>
          <cell r="BU911">
            <v>-0.02</v>
          </cell>
          <cell r="BV911">
            <v>-0.02</v>
          </cell>
          <cell r="BW911">
            <v>-0.03</v>
          </cell>
          <cell r="BX911">
            <v>-0.04</v>
          </cell>
          <cell r="BY911">
            <v>-0.01</v>
          </cell>
          <cell r="BZ911">
            <v>-0.01</v>
          </cell>
          <cell r="CA911">
            <v>-0.02</v>
          </cell>
          <cell r="CB911">
            <v>0</v>
          </cell>
          <cell r="CC911">
            <v>-0.01</v>
          </cell>
          <cell r="CD911">
            <v>0</v>
          </cell>
          <cell r="CE911">
            <v>-0.02</v>
          </cell>
          <cell r="CF911">
            <v>0</v>
          </cell>
          <cell r="CG911">
            <v>-0.01</v>
          </cell>
          <cell r="CH911">
            <v>-0.02</v>
          </cell>
          <cell r="CI911">
            <v>-0.02</v>
          </cell>
          <cell r="CJ911">
            <v>-0.03</v>
          </cell>
          <cell r="CK911">
            <v>-0.05</v>
          </cell>
          <cell r="CL911">
            <v>-0.02</v>
          </cell>
          <cell r="CM911">
            <v>-0.02</v>
          </cell>
          <cell r="CN911">
            <v>-0.02</v>
          </cell>
          <cell r="CO911">
            <v>-0.04</v>
          </cell>
          <cell r="CP911">
            <v>0</v>
          </cell>
          <cell r="CQ911">
            <v>0.01</v>
          </cell>
          <cell r="CR911">
            <v>-0.02</v>
          </cell>
          <cell r="CS911">
            <v>0</v>
          </cell>
          <cell r="CT911">
            <v>-0.01</v>
          </cell>
          <cell r="CU911">
            <v>-0.02</v>
          </cell>
          <cell r="CV911">
            <v>-0.02</v>
          </cell>
          <cell r="CW911">
            <v>-0.03</v>
          </cell>
          <cell r="CX911">
            <v>-0.04</v>
          </cell>
          <cell r="CY911">
            <v>-0.02</v>
          </cell>
          <cell r="CZ911">
            <v>0.02</v>
          </cell>
          <cell r="DA911">
            <v>-0.02</v>
          </cell>
          <cell r="DB911">
            <v>-0.01</v>
          </cell>
          <cell r="DC911">
            <v>0</v>
          </cell>
          <cell r="DD911">
            <v>0.01</v>
          </cell>
          <cell r="DE911">
            <v>-0.02</v>
          </cell>
          <cell r="DF911">
            <v>0</v>
          </cell>
          <cell r="DG911">
            <v>-0.01</v>
          </cell>
          <cell r="DH911">
            <v>-0.02</v>
          </cell>
          <cell r="DI911">
            <v>-0.03</v>
          </cell>
          <cell r="DJ911">
            <v>-0.03</v>
          </cell>
          <cell r="DK911">
            <v>-0.04</v>
          </cell>
          <cell r="DL911">
            <v>-0.02</v>
          </cell>
          <cell r="DM911">
            <v>-0.01</v>
          </cell>
          <cell r="DN911">
            <v>-0.02</v>
          </cell>
          <cell r="DO911">
            <v>-0.01</v>
          </cell>
          <cell r="DP911">
            <v>-0.01</v>
          </cell>
          <cell r="DQ911">
            <v>0.01</v>
          </cell>
          <cell r="DR911">
            <v>-0.02</v>
          </cell>
          <cell r="DS911">
            <v>0</v>
          </cell>
          <cell r="DT911">
            <v>-0.01</v>
          </cell>
          <cell r="DU911">
            <v>-0.02</v>
          </cell>
          <cell r="DV911">
            <v>-0.03</v>
          </cell>
          <cell r="DW911">
            <v>0.03</v>
          </cell>
          <cell r="DX911">
            <v>-0.05</v>
          </cell>
          <cell r="DY911">
            <v>-0.02</v>
          </cell>
          <cell r="DZ911">
            <v>-0.02</v>
          </cell>
          <cell r="EA911">
            <v>-0.02</v>
          </cell>
          <cell r="EB911">
            <v>-0.01</v>
          </cell>
          <cell r="EC911">
            <v>0</v>
          </cell>
          <cell r="ED911">
            <v>0.01</v>
          </cell>
          <cell r="EE911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A913" t="str">
            <v>Purchased Power &amp; Net Interchange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  <cell r="EE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  <cell r="EE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  <cell r="EE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  <cell r="EE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  <cell r="EE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  <cell r="EE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  <cell r="EE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  <cell r="EE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  <cell r="EE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  <cell r="EE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  <cell r="EE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  <cell r="EE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  <cell r="EE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  <cell r="EE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  <cell r="EE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  <cell r="EE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  <cell r="EE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  <cell r="EE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  <cell r="EE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  <cell r="EE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  <cell r="EE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  <cell r="EE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  <cell r="EE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  <cell r="EE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  <cell r="EE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  <cell r="EE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  <cell r="EE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  <cell r="EE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  <cell r="EE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  <cell r="EE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  <cell r="EE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  <cell r="EE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  <cell r="EE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</sheetData>
      <sheetData sheetId="5">
        <row r="3">
          <cell r="F3">
            <v>43101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>
        <row r="1"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  <cell r="CH1">
            <v>0</v>
          </cell>
          <cell r="CI1">
            <v>0</v>
          </cell>
          <cell r="CJ1">
            <v>0</v>
          </cell>
          <cell r="CK1">
            <v>0</v>
          </cell>
          <cell r="CL1">
            <v>0</v>
          </cell>
          <cell r="CM1">
            <v>0</v>
          </cell>
          <cell r="CN1">
            <v>0</v>
          </cell>
          <cell r="CO1">
            <v>0</v>
          </cell>
          <cell r="CP1">
            <v>0</v>
          </cell>
          <cell r="CQ1">
            <v>0</v>
          </cell>
          <cell r="CR1">
            <v>0</v>
          </cell>
          <cell r="CS1">
            <v>0</v>
          </cell>
          <cell r="CT1">
            <v>0</v>
          </cell>
          <cell r="CU1">
            <v>0</v>
          </cell>
          <cell r="CV1">
            <v>0</v>
          </cell>
          <cell r="CW1">
            <v>0</v>
          </cell>
          <cell r="CX1">
            <v>0</v>
          </cell>
          <cell r="CY1">
            <v>0</v>
          </cell>
          <cell r="CZ1">
            <v>0</v>
          </cell>
          <cell r="DA1">
            <v>0</v>
          </cell>
          <cell r="DB1">
            <v>0</v>
          </cell>
          <cell r="DC1">
            <v>0</v>
          </cell>
          <cell r="DD1">
            <v>0</v>
          </cell>
          <cell r="DE1">
            <v>0</v>
          </cell>
          <cell r="DF1">
            <v>0</v>
          </cell>
          <cell r="DG1">
            <v>0</v>
          </cell>
          <cell r="DH1">
            <v>0</v>
          </cell>
          <cell r="DI1">
            <v>0</v>
          </cell>
          <cell r="DJ1">
            <v>0</v>
          </cell>
          <cell r="DK1">
            <v>0</v>
          </cell>
          <cell r="DL1">
            <v>0</v>
          </cell>
          <cell r="DM1">
            <v>0</v>
          </cell>
          <cell r="DN1">
            <v>0</v>
          </cell>
          <cell r="DO1">
            <v>0</v>
          </cell>
          <cell r="DP1">
            <v>0</v>
          </cell>
          <cell r="DQ1">
            <v>0</v>
          </cell>
          <cell r="DR1">
            <v>0</v>
          </cell>
          <cell r="DS1">
            <v>0</v>
          </cell>
          <cell r="DT1">
            <v>0</v>
          </cell>
          <cell r="DU1">
            <v>0</v>
          </cell>
          <cell r="DV1">
            <v>0</v>
          </cell>
          <cell r="DW1">
            <v>0</v>
          </cell>
          <cell r="DX1">
            <v>0</v>
          </cell>
          <cell r="DY1">
            <v>0</v>
          </cell>
          <cell r="DZ1">
            <v>0</v>
          </cell>
          <cell r="EA1">
            <v>0</v>
          </cell>
          <cell r="EB1">
            <v>0</v>
          </cell>
          <cell r="EC1">
            <v>0</v>
          </cell>
          <cell r="ED1">
            <v>0</v>
          </cell>
        </row>
        <row r="2">
          <cell r="J2">
            <v>0</v>
          </cell>
          <cell r="W2">
            <v>0</v>
          </cell>
          <cell r="AJ2">
            <v>0</v>
          </cell>
          <cell r="AW2">
            <v>0</v>
          </cell>
          <cell r="BJ2">
            <v>0</v>
          </cell>
          <cell r="BW2">
            <v>0</v>
          </cell>
          <cell r="CJ2">
            <v>0</v>
          </cell>
          <cell r="CW2">
            <v>0</v>
          </cell>
          <cell r="DJ2">
            <v>0</v>
          </cell>
          <cell r="DW2">
            <v>0</v>
          </cell>
        </row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</row>
        <row r="32">
          <cell r="F32">
            <v>795.80000000004657</v>
          </cell>
          <cell r="G32">
            <v>3705</v>
          </cell>
          <cell r="H32">
            <v>0</v>
          </cell>
          <cell r="I32">
            <v>465.40000000037253</v>
          </cell>
          <cell r="J32">
            <v>2123.5</v>
          </cell>
          <cell r="K32">
            <v>1278.5999999998603</v>
          </cell>
          <cell r="L32">
            <v>4675</v>
          </cell>
          <cell r="M32">
            <v>4769.7000000001863</v>
          </cell>
          <cell r="N32">
            <v>2977</v>
          </cell>
          <cell r="O32">
            <v>2869.5</v>
          </cell>
          <cell r="P32">
            <v>2365.7999999998137</v>
          </cell>
          <cell r="Q32">
            <v>5558.7000000001863</v>
          </cell>
          <cell r="R32">
            <v>41052.20000000298</v>
          </cell>
          <cell r="S32">
            <v>-831.29999999981374</v>
          </cell>
          <cell r="T32">
            <v>5872.2999999998137</v>
          </cell>
          <cell r="U32">
            <v>345.20000000018626</v>
          </cell>
          <cell r="V32">
            <v>377.59999999962747</v>
          </cell>
          <cell r="W32">
            <v>2355.0999999998603</v>
          </cell>
          <cell r="X32">
            <v>3596.6000000000931</v>
          </cell>
          <cell r="Y32">
            <v>7644.5999999996275</v>
          </cell>
          <cell r="Z32">
            <v>4174.2999999998137</v>
          </cell>
          <cell r="AA32">
            <v>5317</v>
          </cell>
          <cell r="AB32">
            <v>3159.8000000000466</v>
          </cell>
          <cell r="AC32">
            <v>3350</v>
          </cell>
          <cell r="AD32">
            <v>5691</v>
          </cell>
          <cell r="AE32">
            <v>54832</v>
          </cell>
          <cell r="AF32">
            <v>1551</v>
          </cell>
          <cell r="AG32">
            <v>6117</v>
          </cell>
          <cell r="AH32">
            <v>1534.7999999998137</v>
          </cell>
          <cell r="AI32">
            <v>963.5</v>
          </cell>
          <cell r="AJ32">
            <v>3607.8000000000466</v>
          </cell>
          <cell r="AK32">
            <v>5443</v>
          </cell>
          <cell r="AL32">
            <v>8927.5</v>
          </cell>
          <cell r="AM32">
            <v>9331.7999999998137</v>
          </cell>
          <cell r="AN32">
            <v>2960.5999999996275</v>
          </cell>
          <cell r="AO32">
            <v>5166.9000000001397</v>
          </cell>
          <cell r="AP32">
            <v>1820.4000000003725</v>
          </cell>
          <cell r="AQ32">
            <v>7407.7000000001863</v>
          </cell>
          <cell r="AR32">
            <v>56289.59999999404</v>
          </cell>
          <cell r="AS32">
            <v>3941</v>
          </cell>
          <cell r="AT32">
            <v>4592.7999999998137</v>
          </cell>
          <cell r="AU32">
            <v>521</v>
          </cell>
          <cell r="AV32">
            <v>1686.5999999996275</v>
          </cell>
          <cell r="AW32">
            <v>2894.7999999998137</v>
          </cell>
          <cell r="AX32">
            <v>4174.6000000000931</v>
          </cell>
          <cell r="AY32">
            <v>12522.5</v>
          </cell>
          <cell r="AZ32">
            <v>9604</v>
          </cell>
          <cell r="BA32">
            <v>5976.4000000003725</v>
          </cell>
          <cell r="BB32">
            <v>4302.5999999996275</v>
          </cell>
          <cell r="BC32">
            <v>1931.2999999998137</v>
          </cell>
          <cell r="BD32">
            <v>4142</v>
          </cell>
          <cell r="BE32">
            <v>50532.30000000447</v>
          </cell>
          <cell r="BF32">
            <v>3535</v>
          </cell>
          <cell r="BG32">
            <v>3799.5999999996275</v>
          </cell>
          <cell r="BH32">
            <v>1103</v>
          </cell>
          <cell r="BI32">
            <v>881</v>
          </cell>
          <cell r="BJ32">
            <v>3096.7999999998137</v>
          </cell>
          <cell r="BK32">
            <v>3324.7000000001863</v>
          </cell>
          <cell r="BL32">
            <v>6179.5</v>
          </cell>
          <cell r="BM32">
            <v>10394.700000000186</v>
          </cell>
          <cell r="BN32">
            <v>2327</v>
          </cell>
          <cell r="BO32">
            <v>6684</v>
          </cell>
          <cell r="BP32">
            <v>3339.7000000001863</v>
          </cell>
          <cell r="BQ32">
            <v>5867.2999999998137</v>
          </cell>
          <cell r="BR32">
            <v>61296.39999999851</v>
          </cell>
          <cell r="BS32">
            <v>3961.7999999998137</v>
          </cell>
          <cell r="BT32">
            <v>8251</v>
          </cell>
          <cell r="BU32">
            <v>612.5</v>
          </cell>
          <cell r="BV32">
            <v>1358.2999999998137</v>
          </cell>
          <cell r="BW32">
            <v>5789.1000000000931</v>
          </cell>
          <cell r="BX32">
            <v>4953</v>
          </cell>
          <cell r="BY32">
            <v>574</v>
          </cell>
          <cell r="BZ32">
            <v>9242</v>
          </cell>
          <cell r="CA32">
            <v>4819.2999999998137</v>
          </cell>
          <cell r="CB32">
            <v>5942.5999999998603</v>
          </cell>
          <cell r="CC32">
            <v>4906</v>
          </cell>
          <cell r="CD32">
            <v>10886.799999999814</v>
          </cell>
          <cell r="CE32">
            <v>57154</v>
          </cell>
          <cell r="CF32">
            <v>9107.3000000000466</v>
          </cell>
          <cell r="CG32">
            <v>9910.7000000001863</v>
          </cell>
          <cell r="CH32">
            <v>1894.7999999998137</v>
          </cell>
          <cell r="CI32">
            <v>2652</v>
          </cell>
          <cell r="CJ32">
            <v>2444.6999999999534</v>
          </cell>
          <cell r="CK32">
            <v>4788.7000000001863</v>
          </cell>
          <cell r="CL32">
            <v>1739.5</v>
          </cell>
          <cell r="CM32">
            <v>8053.2000000001863</v>
          </cell>
          <cell r="CN32">
            <v>5531.2999999998137</v>
          </cell>
          <cell r="CO32">
            <v>3959.7999999998137</v>
          </cell>
          <cell r="CP32">
            <v>4334.2000000001863</v>
          </cell>
          <cell r="CQ32">
            <v>2737.7999999998137</v>
          </cell>
          <cell r="CR32">
            <v>62837.19999999553</v>
          </cell>
          <cell r="CS32">
            <v>7400.2000000001863</v>
          </cell>
          <cell r="CT32">
            <v>14255.799999999814</v>
          </cell>
          <cell r="CU32">
            <v>4759.2999999998137</v>
          </cell>
          <cell r="CV32">
            <v>4960</v>
          </cell>
          <cell r="CW32">
            <v>5068.7000000001863</v>
          </cell>
          <cell r="CX32">
            <v>3075</v>
          </cell>
          <cell r="CY32">
            <v>1842</v>
          </cell>
          <cell r="CZ32">
            <v>4129.5999999996275</v>
          </cell>
          <cell r="DA32">
            <v>4715.2999999998137</v>
          </cell>
          <cell r="DB32">
            <v>4823</v>
          </cell>
          <cell r="DC32">
            <v>11333.5</v>
          </cell>
          <cell r="DD32">
            <v>-3525.2000000001863</v>
          </cell>
          <cell r="DE32">
            <v>70758.799999989569</v>
          </cell>
          <cell r="DF32">
            <v>9787.2000000001863</v>
          </cell>
          <cell r="DG32">
            <v>16666.200000000186</v>
          </cell>
          <cell r="DH32">
            <v>5936.7000000001863</v>
          </cell>
          <cell r="DI32">
            <v>5081.2999999998137</v>
          </cell>
          <cell r="DJ32">
            <v>4335.3999999999069</v>
          </cell>
          <cell r="DK32">
            <v>11965.599999999627</v>
          </cell>
          <cell r="DL32">
            <v>625</v>
          </cell>
          <cell r="DM32">
            <v>3500.7000000001863</v>
          </cell>
          <cell r="DN32">
            <v>4220</v>
          </cell>
          <cell r="DO32">
            <v>3669.8999999999069</v>
          </cell>
          <cell r="DP32">
            <v>4978.2999999998137</v>
          </cell>
          <cell r="DQ32">
            <v>-7.5</v>
          </cell>
          <cell r="DR32">
            <v>46692.80000000447</v>
          </cell>
          <cell r="DS32">
            <v>1909.6999999999534</v>
          </cell>
          <cell r="DT32">
            <v>7098</v>
          </cell>
          <cell r="DU32">
            <v>1876.7000000001863</v>
          </cell>
          <cell r="DV32">
            <v>3082.5999999996275</v>
          </cell>
          <cell r="DW32">
            <v>414.19999999995343</v>
          </cell>
          <cell r="DX32">
            <v>6880.1000000000931</v>
          </cell>
          <cell r="DY32">
            <v>1461.4000000003725</v>
          </cell>
          <cell r="DZ32">
            <v>619.5</v>
          </cell>
          <cell r="EA32">
            <v>1845</v>
          </cell>
          <cell r="EB32">
            <v>2868.9000000001397</v>
          </cell>
          <cell r="EC32">
            <v>12989</v>
          </cell>
          <cell r="ED32">
            <v>5647.7000000001863</v>
          </cell>
          <cell r="EE32">
            <v>0</v>
          </cell>
        </row>
        <row r="33">
          <cell r="F33">
            <v>5994</v>
          </cell>
          <cell r="G33">
            <v>4951.5</v>
          </cell>
          <cell r="H33">
            <v>6170.5</v>
          </cell>
          <cell r="I33">
            <v>11742.700000000186</v>
          </cell>
          <cell r="J33">
            <v>7057.4000000003725</v>
          </cell>
          <cell r="K33">
            <v>4453.4000000003725</v>
          </cell>
          <cell r="L33">
            <v>11031.5</v>
          </cell>
          <cell r="M33">
            <v>12225</v>
          </cell>
          <cell r="N33">
            <v>12951.5</v>
          </cell>
          <cell r="O33">
            <v>16623.5</v>
          </cell>
          <cell r="P33">
            <v>-4696</v>
          </cell>
          <cell r="Q33">
            <v>7448</v>
          </cell>
          <cell r="R33">
            <v>169958.70000000298</v>
          </cell>
          <cell r="S33">
            <v>5655.5</v>
          </cell>
          <cell r="T33">
            <v>13254</v>
          </cell>
          <cell r="U33">
            <v>6648</v>
          </cell>
          <cell r="V33">
            <v>13427.700000000186</v>
          </cell>
          <cell r="W33">
            <v>10691.299999999814</v>
          </cell>
          <cell r="X33">
            <v>9713.1999999999534</v>
          </cell>
          <cell r="Y33">
            <v>10686.5</v>
          </cell>
          <cell r="Z33">
            <v>16409</v>
          </cell>
          <cell r="AA33">
            <v>38340</v>
          </cell>
          <cell r="AB33">
            <v>20213</v>
          </cell>
          <cell r="AC33">
            <v>12730.5</v>
          </cell>
          <cell r="AD33">
            <v>12190</v>
          </cell>
          <cell r="AE33">
            <v>275882.89999999851</v>
          </cell>
          <cell r="AF33">
            <v>21865</v>
          </cell>
          <cell r="AG33">
            <v>21803</v>
          </cell>
          <cell r="AH33">
            <v>19844.5</v>
          </cell>
          <cell r="AI33">
            <v>13266.799999999814</v>
          </cell>
          <cell r="AJ33">
            <v>10042</v>
          </cell>
          <cell r="AK33">
            <v>17506.799999999814</v>
          </cell>
          <cell r="AL33">
            <v>21696</v>
          </cell>
          <cell r="AM33">
            <v>28438</v>
          </cell>
          <cell r="AN33">
            <v>34913</v>
          </cell>
          <cell r="AO33">
            <v>41388.5</v>
          </cell>
          <cell r="AP33">
            <v>19623.5</v>
          </cell>
          <cell r="AQ33">
            <v>25495.799999999814</v>
          </cell>
          <cell r="AR33">
            <v>241350.19999998808</v>
          </cell>
          <cell r="AS33">
            <v>22433.5</v>
          </cell>
          <cell r="AT33">
            <v>20599.5</v>
          </cell>
          <cell r="AU33">
            <v>21141</v>
          </cell>
          <cell r="AV33">
            <v>20311.200000000186</v>
          </cell>
          <cell r="AW33">
            <v>10666</v>
          </cell>
          <cell r="AX33">
            <v>16882.200000000186</v>
          </cell>
          <cell r="AY33">
            <v>20563</v>
          </cell>
          <cell r="AZ33">
            <v>13495</v>
          </cell>
          <cell r="BA33">
            <v>26824.5</v>
          </cell>
          <cell r="BB33">
            <v>26595</v>
          </cell>
          <cell r="BC33">
            <v>25697.5</v>
          </cell>
          <cell r="BD33">
            <v>16141.799999999814</v>
          </cell>
          <cell r="BE33">
            <v>253210.80000000447</v>
          </cell>
          <cell r="BF33">
            <v>28895</v>
          </cell>
          <cell r="BG33">
            <v>24479.299999999814</v>
          </cell>
          <cell r="BH33">
            <v>17027.5</v>
          </cell>
          <cell r="BI33">
            <v>19163.799999999814</v>
          </cell>
          <cell r="BJ33">
            <v>13995</v>
          </cell>
          <cell r="BK33">
            <v>13988.700000000186</v>
          </cell>
          <cell r="BL33">
            <v>19805</v>
          </cell>
          <cell r="BM33">
            <v>21219</v>
          </cell>
          <cell r="BN33">
            <v>27836</v>
          </cell>
          <cell r="BO33">
            <v>29609.5</v>
          </cell>
          <cell r="BP33">
            <v>17772.5</v>
          </cell>
          <cell r="BQ33">
            <v>19419.5</v>
          </cell>
          <cell r="BR33">
            <v>322280.00000000745</v>
          </cell>
          <cell r="BS33">
            <v>36953</v>
          </cell>
          <cell r="BT33">
            <v>26904.799999999814</v>
          </cell>
          <cell r="BU33">
            <v>27274</v>
          </cell>
          <cell r="BV33">
            <v>16541.299999999814</v>
          </cell>
          <cell r="BW33">
            <v>11317</v>
          </cell>
          <cell r="BX33">
            <v>9902.2000000001863</v>
          </cell>
          <cell r="BY33">
            <v>38176.5</v>
          </cell>
          <cell r="BZ33">
            <v>46883</v>
          </cell>
          <cell r="CA33">
            <v>30814</v>
          </cell>
          <cell r="CB33">
            <v>36801.700000000186</v>
          </cell>
          <cell r="CC33">
            <v>18408.5</v>
          </cell>
          <cell r="CD33">
            <v>22304</v>
          </cell>
          <cell r="CE33">
            <v>374974.59999999404</v>
          </cell>
          <cell r="CF33">
            <v>35408.700000000186</v>
          </cell>
          <cell r="CG33">
            <v>16756</v>
          </cell>
          <cell r="CH33">
            <v>36692.299999999814</v>
          </cell>
          <cell r="CI33">
            <v>19701.299999999814</v>
          </cell>
          <cell r="CJ33">
            <v>11346.600000000093</v>
          </cell>
          <cell r="CK33">
            <v>17683</v>
          </cell>
          <cell r="CL33">
            <v>43569.799999999814</v>
          </cell>
          <cell r="CM33">
            <v>51300</v>
          </cell>
          <cell r="CN33">
            <v>34793</v>
          </cell>
          <cell r="CO33">
            <v>33744.599999999627</v>
          </cell>
          <cell r="CP33">
            <v>40622</v>
          </cell>
          <cell r="CQ33">
            <v>33357.299999999814</v>
          </cell>
          <cell r="CR33">
            <v>384776.70000000298</v>
          </cell>
          <cell r="CS33">
            <v>28165.799999999814</v>
          </cell>
          <cell r="CT33">
            <v>13255.199999999953</v>
          </cell>
          <cell r="CU33">
            <v>22229.799999999814</v>
          </cell>
          <cell r="CV33">
            <v>21923</v>
          </cell>
          <cell r="CW33">
            <v>12037.40000000014</v>
          </cell>
          <cell r="CX33">
            <v>23156.5</v>
          </cell>
          <cell r="CY33">
            <v>46119.59999999986</v>
          </cell>
          <cell r="CZ33">
            <v>98484.700000000186</v>
          </cell>
          <cell r="DA33">
            <v>36883.299999999814</v>
          </cell>
          <cell r="DB33">
            <v>37373.800000000047</v>
          </cell>
          <cell r="DC33">
            <v>31378.5</v>
          </cell>
          <cell r="DD33">
            <v>13769.100000000093</v>
          </cell>
          <cell r="DE33">
            <v>367442.30000000447</v>
          </cell>
          <cell r="DF33">
            <v>27438.299999999814</v>
          </cell>
          <cell r="DG33">
            <v>27862.200000000186</v>
          </cell>
          <cell r="DH33">
            <v>30155</v>
          </cell>
          <cell r="DI33">
            <v>24897.700000000186</v>
          </cell>
          <cell r="DJ33">
            <v>13593.700000000186</v>
          </cell>
          <cell r="DK33">
            <v>21707.400000000373</v>
          </cell>
          <cell r="DL33">
            <v>37648.799999999814</v>
          </cell>
          <cell r="DM33">
            <v>61356</v>
          </cell>
          <cell r="DN33">
            <v>42186.799999999814</v>
          </cell>
          <cell r="DO33">
            <v>24159.400000000373</v>
          </cell>
          <cell r="DP33">
            <v>39456</v>
          </cell>
          <cell r="DQ33">
            <v>16981</v>
          </cell>
          <cell r="DR33">
            <v>133173.46999999974</v>
          </cell>
          <cell r="DS33">
            <v>4830</v>
          </cell>
          <cell r="DT33">
            <v>7161.1300000000047</v>
          </cell>
          <cell r="DU33">
            <v>14609.25</v>
          </cell>
          <cell r="DV33">
            <v>14505.339999999967</v>
          </cell>
          <cell r="DW33">
            <v>6228.3100000000268</v>
          </cell>
          <cell r="DX33">
            <v>16166.469999999972</v>
          </cell>
          <cell r="DY33">
            <v>2550.6299999999974</v>
          </cell>
          <cell r="DZ33">
            <v>13338.539999999979</v>
          </cell>
          <cell r="EA33">
            <v>23138.639999999898</v>
          </cell>
          <cell r="EB33">
            <v>-395.90000000002328</v>
          </cell>
          <cell r="EC33">
            <v>19730.200000000186</v>
          </cell>
          <cell r="ED33">
            <v>11310.860000000102</v>
          </cell>
          <cell r="EE33">
            <v>0</v>
          </cell>
        </row>
        <row r="34">
          <cell r="F34">
            <v>1666.2999999998137</v>
          </cell>
          <cell r="G34">
            <v>4823.5</v>
          </cell>
          <cell r="H34">
            <v>7710.5</v>
          </cell>
          <cell r="I34">
            <v>-43201.799999999814</v>
          </cell>
          <cell r="J34">
            <v>1758.9499999999534</v>
          </cell>
          <cell r="K34">
            <v>5729.2999999998137</v>
          </cell>
          <cell r="L34">
            <v>16751</v>
          </cell>
          <cell r="M34">
            <v>11872</v>
          </cell>
          <cell r="N34">
            <v>3421.5</v>
          </cell>
          <cell r="O34">
            <v>9203</v>
          </cell>
          <cell r="P34">
            <v>5424</v>
          </cell>
          <cell r="Q34">
            <v>3555.7999999998137</v>
          </cell>
          <cell r="R34">
            <v>108537.11000000685</v>
          </cell>
          <cell r="S34">
            <v>-723.70000000018626</v>
          </cell>
          <cell r="T34">
            <v>6526.5</v>
          </cell>
          <cell r="U34">
            <v>11474</v>
          </cell>
          <cell r="V34">
            <v>8392.7999999998137</v>
          </cell>
          <cell r="W34">
            <v>1532.8100000000559</v>
          </cell>
          <cell r="X34">
            <v>2998.7000000001863</v>
          </cell>
          <cell r="Y34">
            <v>21020</v>
          </cell>
          <cell r="Z34">
            <v>22512</v>
          </cell>
          <cell r="AA34">
            <v>9027.5</v>
          </cell>
          <cell r="AB34">
            <v>11872</v>
          </cell>
          <cell r="AC34">
            <v>5030.5</v>
          </cell>
          <cell r="AD34">
            <v>8874</v>
          </cell>
          <cell r="AE34">
            <v>-32655.140000008047</v>
          </cell>
          <cell r="AF34">
            <v>12413</v>
          </cell>
          <cell r="AG34">
            <v>9652.2000000001863</v>
          </cell>
          <cell r="AH34">
            <v>16756</v>
          </cell>
          <cell r="AI34">
            <v>7265.5</v>
          </cell>
          <cell r="AJ34">
            <v>2413.6599999999744</v>
          </cell>
          <cell r="AK34">
            <v>3078.8000000000466</v>
          </cell>
          <cell r="AL34">
            <v>-153606</v>
          </cell>
          <cell r="AM34">
            <v>21619.700000000186</v>
          </cell>
          <cell r="AN34">
            <v>9805</v>
          </cell>
          <cell r="AO34">
            <v>19272.5</v>
          </cell>
          <cell r="AP34">
            <v>9274.7999999998137</v>
          </cell>
          <cell r="AQ34">
            <v>9399.7000000001863</v>
          </cell>
          <cell r="AR34">
            <v>-35991.85000000149</v>
          </cell>
          <cell r="AS34">
            <v>9629</v>
          </cell>
          <cell r="AT34">
            <v>12171.200000000186</v>
          </cell>
          <cell r="AU34">
            <v>15318.5</v>
          </cell>
          <cell r="AV34">
            <v>9742.2999999998137</v>
          </cell>
          <cell r="AW34">
            <v>3634.6500000000233</v>
          </cell>
          <cell r="AX34">
            <v>3063.7999999998137</v>
          </cell>
          <cell r="AY34">
            <v>-163273</v>
          </cell>
          <cell r="AZ34">
            <v>21725.599999999627</v>
          </cell>
          <cell r="BA34">
            <v>13728.5</v>
          </cell>
          <cell r="BB34">
            <v>13611.5</v>
          </cell>
          <cell r="BC34">
            <v>14367.5</v>
          </cell>
          <cell r="BD34">
            <v>10288.599999999627</v>
          </cell>
          <cell r="BE34">
            <v>-46848.500000007451</v>
          </cell>
          <cell r="BF34">
            <v>10968.200000000186</v>
          </cell>
          <cell r="BG34">
            <v>13458.5</v>
          </cell>
          <cell r="BH34">
            <v>18432.5</v>
          </cell>
          <cell r="BI34">
            <v>9183.5</v>
          </cell>
          <cell r="BJ34">
            <v>2550.5</v>
          </cell>
          <cell r="BK34">
            <v>3023</v>
          </cell>
          <cell r="BL34">
            <v>-159223</v>
          </cell>
          <cell r="BM34">
            <v>15466</v>
          </cell>
          <cell r="BN34">
            <v>13354.5</v>
          </cell>
          <cell r="BO34">
            <v>11449</v>
          </cell>
          <cell r="BP34">
            <v>7893.5</v>
          </cell>
          <cell r="BQ34">
            <v>6595.2999999998137</v>
          </cell>
          <cell r="BR34">
            <v>144636.6400000006</v>
          </cell>
          <cell r="BS34">
            <v>13805</v>
          </cell>
          <cell r="BT34">
            <v>11938.799999999814</v>
          </cell>
          <cell r="BU34">
            <v>23028.5</v>
          </cell>
          <cell r="BV34">
            <v>14024.299999999814</v>
          </cell>
          <cell r="BW34">
            <v>3499.3400000000256</v>
          </cell>
          <cell r="BX34">
            <v>6953.5999999996275</v>
          </cell>
          <cell r="BY34">
            <v>47406</v>
          </cell>
          <cell r="BZ34">
            <v>19707.200000000186</v>
          </cell>
          <cell r="CA34">
            <v>19141.5</v>
          </cell>
          <cell r="CB34">
            <v>22784</v>
          </cell>
          <cell r="CC34">
            <v>16044.700000000186</v>
          </cell>
          <cell r="CD34">
            <v>-53696.299999999814</v>
          </cell>
          <cell r="CE34">
            <v>212678.59000000358</v>
          </cell>
          <cell r="CF34">
            <v>5202.8199999999488</v>
          </cell>
          <cell r="CG34">
            <v>14341.700000000186</v>
          </cell>
          <cell r="CH34">
            <v>25668.700000000186</v>
          </cell>
          <cell r="CI34">
            <v>18657</v>
          </cell>
          <cell r="CJ34">
            <v>2906.7699999999604</v>
          </cell>
          <cell r="CK34">
            <v>10901.299999999814</v>
          </cell>
          <cell r="CL34">
            <v>54545</v>
          </cell>
          <cell r="CM34">
            <v>26736.100000000093</v>
          </cell>
          <cell r="CN34">
            <v>20585.5</v>
          </cell>
          <cell r="CO34">
            <v>22740.200000000186</v>
          </cell>
          <cell r="CP34">
            <v>20724</v>
          </cell>
          <cell r="CQ34">
            <v>-10330.5</v>
          </cell>
          <cell r="CR34">
            <v>270605.46000000089</v>
          </cell>
          <cell r="CS34">
            <v>12703.40000000014</v>
          </cell>
          <cell r="CT34">
            <v>18375.599999999627</v>
          </cell>
          <cell r="CU34">
            <v>28284.5</v>
          </cell>
          <cell r="CV34">
            <v>18527</v>
          </cell>
          <cell r="CW34">
            <v>2427.6600000000326</v>
          </cell>
          <cell r="CX34">
            <v>12360.899999999907</v>
          </cell>
          <cell r="CY34">
            <v>83274</v>
          </cell>
          <cell r="CZ34">
            <v>15585</v>
          </cell>
          <cell r="DA34">
            <v>26835</v>
          </cell>
          <cell r="DB34">
            <v>22206.400000000373</v>
          </cell>
          <cell r="DC34">
            <v>19123.5</v>
          </cell>
          <cell r="DD34">
            <v>10902.5</v>
          </cell>
          <cell r="DE34">
            <v>293907.92000000179</v>
          </cell>
          <cell r="DF34">
            <v>12151.300000000047</v>
          </cell>
          <cell r="DG34">
            <v>15197</v>
          </cell>
          <cell r="DH34">
            <v>24455.5</v>
          </cell>
          <cell r="DI34">
            <v>18552.5</v>
          </cell>
          <cell r="DJ34">
            <v>3484.2199999999721</v>
          </cell>
          <cell r="DK34">
            <v>9292.1999999999534</v>
          </cell>
          <cell r="DL34">
            <v>103982</v>
          </cell>
          <cell r="DM34">
            <v>22372.800000000047</v>
          </cell>
          <cell r="DN34">
            <v>35235</v>
          </cell>
          <cell r="DO34">
            <v>28197</v>
          </cell>
          <cell r="DP34">
            <v>10783.899999999907</v>
          </cell>
          <cell r="DQ34">
            <v>10204.5</v>
          </cell>
          <cell r="DR34">
            <v>142360.15000000037</v>
          </cell>
          <cell r="DS34">
            <v>3183.5899999999965</v>
          </cell>
          <cell r="DT34">
            <v>19134.460000000079</v>
          </cell>
          <cell r="DU34">
            <v>18486.40000000014</v>
          </cell>
          <cell r="DV34">
            <v>13656.900000000023</v>
          </cell>
          <cell r="DW34">
            <v>1330.7700000000041</v>
          </cell>
          <cell r="DX34">
            <v>15945.25</v>
          </cell>
          <cell r="DY34">
            <v>3187.0699999999924</v>
          </cell>
          <cell r="DZ34">
            <v>3894.6000000000058</v>
          </cell>
          <cell r="EA34">
            <v>20049.300000000047</v>
          </cell>
          <cell r="EB34">
            <v>17407.799999999814</v>
          </cell>
          <cell r="EC34">
            <v>17378.849999999977</v>
          </cell>
          <cell r="ED34">
            <v>8705.1600000000035</v>
          </cell>
          <cell r="EE34">
            <v>0</v>
          </cell>
        </row>
        <row r="35">
          <cell r="F35">
            <v>6992.2000000001863</v>
          </cell>
          <cell r="G35">
            <v>3149</v>
          </cell>
          <cell r="H35">
            <v>169.89999999990687</v>
          </cell>
          <cell r="I35">
            <v>3983.2000000001863</v>
          </cell>
          <cell r="J35">
            <v>5679.5</v>
          </cell>
          <cell r="K35">
            <v>1100.2600000002421</v>
          </cell>
          <cell r="L35">
            <v>1339.5</v>
          </cell>
          <cell r="M35">
            <v>-3314.5</v>
          </cell>
          <cell r="N35">
            <v>446.40000000037253</v>
          </cell>
          <cell r="O35">
            <v>7580.5999999996275</v>
          </cell>
          <cell r="P35">
            <v>7570.7999999998137</v>
          </cell>
          <cell r="Q35">
            <v>10115.799999999814</v>
          </cell>
          <cell r="R35">
            <v>131726.09999999404</v>
          </cell>
          <cell r="S35">
            <v>4810.2999999998137</v>
          </cell>
          <cell r="T35">
            <v>8821.5999999996275</v>
          </cell>
          <cell r="U35">
            <v>7370.9000000003725</v>
          </cell>
          <cell r="V35">
            <v>7187.7000000001863</v>
          </cell>
          <cell r="W35">
            <v>10769.400000000373</v>
          </cell>
          <cell r="X35">
            <v>5520.9000000001397</v>
          </cell>
          <cell r="Y35">
            <v>5512.0999999996275</v>
          </cell>
          <cell r="Z35">
            <v>12182.900000000373</v>
          </cell>
          <cell r="AA35">
            <v>31382.099999999627</v>
          </cell>
          <cell r="AB35">
            <v>8040.0999999996275</v>
          </cell>
          <cell r="AC35">
            <v>9695.7000000001863</v>
          </cell>
          <cell r="AD35">
            <v>20432.399999999441</v>
          </cell>
          <cell r="AE35">
            <v>156652.79999998957</v>
          </cell>
          <cell r="AF35">
            <v>12551.200000000186</v>
          </cell>
          <cell r="AG35">
            <v>22582.899999999907</v>
          </cell>
          <cell r="AH35">
            <v>7991.2000000001863</v>
          </cell>
          <cell r="AI35">
            <v>11796.999999999534</v>
          </cell>
          <cell r="AJ35">
            <v>10445.700000000186</v>
          </cell>
          <cell r="AK35">
            <v>8744.7999999998137</v>
          </cell>
          <cell r="AL35">
            <v>19775.399999999907</v>
          </cell>
          <cell r="AM35">
            <v>-2353.7000000001863</v>
          </cell>
          <cell r="AN35">
            <v>14265</v>
          </cell>
          <cell r="AO35">
            <v>13452.899999999441</v>
          </cell>
          <cell r="AP35">
            <v>14022.299999999814</v>
          </cell>
          <cell r="AQ35">
            <v>23378.099999999627</v>
          </cell>
          <cell r="AR35">
            <v>173466.16000000387</v>
          </cell>
          <cell r="AS35">
            <v>28722.099999999627</v>
          </cell>
          <cell r="AT35">
            <v>17702.5</v>
          </cell>
          <cell r="AU35">
            <v>9984.2000000001863</v>
          </cell>
          <cell r="AV35">
            <v>9606.3999999999069</v>
          </cell>
          <cell r="AW35">
            <v>7162.6000000000931</v>
          </cell>
          <cell r="AX35">
            <v>8458.9599999999627</v>
          </cell>
          <cell r="AY35">
            <v>13732.899999999907</v>
          </cell>
          <cell r="AZ35">
            <v>10632</v>
          </cell>
          <cell r="BA35">
            <v>9232.5</v>
          </cell>
          <cell r="BB35">
            <v>12942.699999999255</v>
          </cell>
          <cell r="BC35">
            <v>16845.5</v>
          </cell>
          <cell r="BD35">
            <v>28443.800000000745</v>
          </cell>
          <cell r="BE35">
            <v>177976.80000000447</v>
          </cell>
          <cell r="BF35">
            <v>14701.100000000559</v>
          </cell>
          <cell r="BG35">
            <v>10062</v>
          </cell>
          <cell r="BH35">
            <v>15712.5</v>
          </cell>
          <cell r="BI35">
            <v>8651.5999999996275</v>
          </cell>
          <cell r="BJ35">
            <v>14759.299999999814</v>
          </cell>
          <cell r="BK35">
            <v>8248.4999999995343</v>
          </cell>
          <cell r="BL35">
            <v>13850</v>
          </cell>
          <cell r="BM35">
            <v>18606.599999999627</v>
          </cell>
          <cell r="BN35">
            <v>19443.299999999814</v>
          </cell>
          <cell r="BO35">
            <v>15280.199999999255</v>
          </cell>
          <cell r="BP35">
            <v>25932.5</v>
          </cell>
          <cell r="BQ35">
            <v>12729.200000000186</v>
          </cell>
          <cell r="BR35">
            <v>231068.12999999523</v>
          </cell>
          <cell r="BS35">
            <v>29279.399999999907</v>
          </cell>
          <cell r="BT35">
            <v>18562.699999999721</v>
          </cell>
          <cell r="BU35">
            <v>9936.4500000001863</v>
          </cell>
          <cell r="BV35">
            <v>17610</v>
          </cell>
          <cell r="BW35">
            <v>14151.25</v>
          </cell>
          <cell r="BX35">
            <v>11622.200000000186</v>
          </cell>
          <cell r="BY35">
            <v>4231.4500000001863</v>
          </cell>
          <cell r="BZ35">
            <v>25167.299999999814</v>
          </cell>
          <cell r="CA35">
            <v>22876.299999999814</v>
          </cell>
          <cell r="CB35">
            <v>23109.799999998882</v>
          </cell>
          <cell r="CC35">
            <v>36884.400000000373</v>
          </cell>
          <cell r="CD35">
            <v>17636.879999999888</v>
          </cell>
          <cell r="CE35">
            <v>91422.829999990761</v>
          </cell>
          <cell r="CF35">
            <v>21831.939999999944</v>
          </cell>
          <cell r="CG35">
            <v>12921.060000000056</v>
          </cell>
          <cell r="CH35">
            <v>16683.75</v>
          </cell>
          <cell r="CI35">
            <v>14663.700000000186</v>
          </cell>
          <cell r="CJ35">
            <v>18694.659999999916</v>
          </cell>
          <cell r="CK35">
            <v>11451.799999999814</v>
          </cell>
          <cell r="CL35">
            <v>-129302.43999999994</v>
          </cell>
          <cell r="CM35">
            <v>44500.799999999814</v>
          </cell>
          <cell r="CN35">
            <v>27760.5</v>
          </cell>
          <cell r="CO35">
            <v>25774.700000000652</v>
          </cell>
          <cell r="CP35">
            <v>25474.400000000373</v>
          </cell>
          <cell r="CQ35">
            <v>967.95999999996275</v>
          </cell>
          <cell r="CR35">
            <v>274305.46999999881</v>
          </cell>
          <cell r="CS35">
            <v>20720.509999999311</v>
          </cell>
          <cell r="CT35">
            <v>16876.780000000028</v>
          </cell>
          <cell r="CU35">
            <v>17156.340000000084</v>
          </cell>
          <cell r="CV35">
            <v>16895.050000000047</v>
          </cell>
          <cell r="CW35">
            <v>17883.699999999953</v>
          </cell>
          <cell r="CX35">
            <v>12384.900000000373</v>
          </cell>
          <cell r="CY35">
            <v>28309.899999999907</v>
          </cell>
          <cell r="CZ35">
            <v>50173.599999999627</v>
          </cell>
          <cell r="DA35">
            <v>32943.200000000186</v>
          </cell>
          <cell r="DB35">
            <v>22854.060000000056</v>
          </cell>
          <cell r="DC35">
            <v>17410.799999999814</v>
          </cell>
          <cell r="DD35">
            <v>20696.630000000354</v>
          </cell>
          <cell r="DE35">
            <v>253149.73999999464</v>
          </cell>
          <cell r="DF35">
            <v>18389.700000000186</v>
          </cell>
          <cell r="DG35">
            <v>12626.64000000013</v>
          </cell>
          <cell r="DH35">
            <v>14855.40000000014</v>
          </cell>
          <cell r="DI35">
            <v>15601.539999999804</v>
          </cell>
          <cell r="DJ35">
            <v>20010.899999999907</v>
          </cell>
          <cell r="DK35">
            <v>13964.060000000056</v>
          </cell>
          <cell r="DL35">
            <v>18002.800000000279</v>
          </cell>
          <cell r="DM35">
            <v>45229.199999999255</v>
          </cell>
          <cell r="DN35">
            <v>33240.300000000745</v>
          </cell>
          <cell r="DO35">
            <v>20457.600000000093</v>
          </cell>
          <cell r="DP35">
            <v>24353.05999999959</v>
          </cell>
          <cell r="DQ35">
            <v>16418.539999999572</v>
          </cell>
          <cell r="DR35">
            <v>194495.6230000034</v>
          </cell>
          <cell r="DS35">
            <v>12475.199999999953</v>
          </cell>
          <cell r="DT35">
            <v>13076.435000000056</v>
          </cell>
          <cell r="DU35">
            <v>6758.0999999998603</v>
          </cell>
          <cell r="DV35">
            <v>10458.729999999981</v>
          </cell>
          <cell r="DW35">
            <v>9338.61599999998</v>
          </cell>
          <cell r="DX35">
            <v>17455.734999999986</v>
          </cell>
          <cell r="DY35">
            <v>6153.8969999999972</v>
          </cell>
          <cell r="DZ35">
            <v>10805.760000000242</v>
          </cell>
          <cell r="EA35">
            <v>38104.849999999627</v>
          </cell>
          <cell r="EB35">
            <v>21567.620000000112</v>
          </cell>
          <cell r="EC35">
            <v>27321.989999999758</v>
          </cell>
          <cell r="ED35">
            <v>20978.689999999944</v>
          </cell>
          <cell r="EE35">
            <v>0</v>
          </cell>
        </row>
        <row r="36">
          <cell r="F36">
            <v>420.75</v>
          </cell>
          <cell r="G36">
            <v>0</v>
          </cell>
          <cell r="H36">
            <v>0</v>
          </cell>
          <cell r="I36">
            <v>0</v>
          </cell>
          <cell r="J36">
            <v>146.34000000002561</v>
          </cell>
          <cell r="K36">
            <v>297.3399999999674</v>
          </cell>
          <cell r="L36">
            <v>1028.0199999999604</v>
          </cell>
          <cell r="M36">
            <v>79.680000000051223</v>
          </cell>
          <cell r="N36">
            <v>451.05999999999767</v>
          </cell>
          <cell r="O36">
            <v>768.19000000000233</v>
          </cell>
          <cell r="P36">
            <v>338.17999999999302</v>
          </cell>
          <cell r="Q36">
            <v>202.90999999997439</v>
          </cell>
          <cell r="R36">
            <v>6260.7599999997765</v>
          </cell>
          <cell r="S36">
            <v>92.130000000004657</v>
          </cell>
          <cell r="T36">
            <v>0</v>
          </cell>
          <cell r="U36">
            <v>644.86999999999534</v>
          </cell>
          <cell r="V36">
            <v>439.44000000000233</v>
          </cell>
          <cell r="W36">
            <v>638.97999999998137</v>
          </cell>
          <cell r="X36">
            <v>574.40999999997439</v>
          </cell>
          <cell r="Y36">
            <v>901.82000000000698</v>
          </cell>
          <cell r="Z36">
            <v>790.90999999997439</v>
          </cell>
          <cell r="AA36">
            <v>0</v>
          </cell>
          <cell r="AB36">
            <v>669.84000000002561</v>
          </cell>
          <cell r="AC36">
            <v>173.29999999998836</v>
          </cell>
          <cell r="AD36">
            <v>1335.0599999999977</v>
          </cell>
          <cell r="AE36">
            <v>8292.4899999992922</v>
          </cell>
          <cell r="AF36">
            <v>505.3300000000163</v>
          </cell>
          <cell r="AG36">
            <v>752.77999999996973</v>
          </cell>
          <cell r="AH36">
            <v>469.94000000000233</v>
          </cell>
          <cell r="AI36">
            <v>789.24000000004889</v>
          </cell>
          <cell r="AJ36">
            <v>577.77999999996973</v>
          </cell>
          <cell r="AK36">
            <v>777</v>
          </cell>
          <cell r="AL36">
            <v>1085.7000000000116</v>
          </cell>
          <cell r="AM36">
            <v>914.44000000000233</v>
          </cell>
          <cell r="AN36">
            <v>211.30999999999767</v>
          </cell>
          <cell r="AO36">
            <v>1450</v>
          </cell>
          <cell r="AP36">
            <v>361.97000000003027</v>
          </cell>
          <cell r="AQ36">
            <v>397</v>
          </cell>
          <cell r="AR36">
            <v>13151.299999999348</v>
          </cell>
          <cell r="AS36">
            <v>1132.5699999999488</v>
          </cell>
          <cell r="AT36">
            <v>0</v>
          </cell>
          <cell r="AU36">
            <v>12.559999999997672</v>
          </cell>
          <cell r="AV36">
            <v>783.3399999999674</v>
          </cell>
          <cell r="AW36">
            <v>1924.0600000000559</v>
          </cell>
          <cell r="AX36">
            <v>736.19000000000233</v>
          </cell>
          <cell r="AY36">
            <v>1458.2600000000093</v>
          </cell>
          <cell r="AZ36">
            <v>2153.5</v>
          </cell>
          <cell r="BA36">
            <v>1134.5</v>
          </cell>
          <cell r="BB36">
            <v>454.61999999999534</v>
          </cell>
          <cell r="BC36">
            <v>1190.1199999999953</v>
          </cell>
          <cell r="BD36">
            <v>2171.5800000000163</v>
          </cell>
          <cell r="BE36">
            <v>11988.870000000112</v>
          </cell>
          <cell r="BF36">
            <v>685.29999999998836</v>
          </cell>
          <cell r="BG36">
            <v>1424.8399999999674</v>
          </cell>
          <cell r="BH36">
            <v>797.86999999999534</v>
          </cell>
          <cell r="BI36">
            <v>816.64000000001397</v>
          </cell>
          <cell r="BJ36">
            <v>625.51999999996042</v>
          </cell>
          <cell r="BK36">
            <v>0</v>
          </cell>
          <cell r="BL36">
            <v>3081</v>
          </cell>
          <cell r="BM36">
            <v>213.35999999998603</v>
          </cell>
          <cell r="BN36">
            <v>996.19000000000233</v>
          </cell>
          <cell r="BO36">
            <v>1848.320000000007</v>
          </cell>
          <cell r="BP36">
            <v>156.36999999999534</v>
          </cell>
          <cell r="BQ36">
            <v>1343.4599999999627</v>
          </cell>
          <cell r="BR36">
            <v>17564.160000000149</v>
          </cell>
          <cell r="BS36">
            <v>3001.6000000000349</v>
          </cell>
          <cell r="BT36">
            <v>865.88999999998487</v>
          </cell>
          <cell r="BU36">
            <v>2161.9100000000326</v>
          </cell>
          <cell r="BV36">
            <v>654.65999999997439</v>
          </cell>
          <cell r="BW36">
            <v>1257.9000000000233</v>
          </cell>
          <cell r="BX36">
            <v>1426.320000000007</v>
          </cell>
          <cell r="BY36">
            <v>1228.9799999999814</v>
          </cell>
          <cell r="BZ36">
            <v>2166.359999999986</v>
          </cell>
          <cell r="CA36">
            <v>1645.5900000000256</v>
          </cell>
          <cell r="CB36">
            <v>1782</v>
          </cell>
          <cell r="CC36">
            <v>504.36999999999534</v>
          </cell>
          <cell r="CD36">
            <v>868.5800000000163</v>
          </cell>
          <cell r="CE36">
            <v>19221.349999999627</v>
          </cell>
          <cell r="CF36">
            <v>1176.8099999999977</v>
          </cell>
          <cell r="CG36">
            <v>1067.7700000000186</v>
          </cell>
          <cell r="CH36">
            <v>2299.8100000000559</v>
          </cell>
          <cell r="CI36">
            <v>1394.359999999986</v>
          </cell>
          <cell r="CJ36">
            <v>1032.3400000000256</v>
          </cell>
          <cell r="CK36">
            <v>2122</v>
          </cell>
          <cell r="CL36">
            <v>-1017.5499999999884</v>
          </cell>
          <cell r="CM36">
            <v>3171.5599999999977</v>
          </cell>
          <cell r="CN36">
            <v>1729.3899999999849</v>
          </cell>
          <cell r="CO36">
            <v>5078.820000000007</v>
          </cell>
          <cell r="CP36">
            <v>157.86999999999534</v>
          </cell>
          <cell r="CQ36">
            <v>1008.1700000000128</v>
          </cell>
          <cell r="CR36">
            <v>28209.38599999994</v>
          </cell>
          <cell r="CS36">
            <v>2916.4400000000023</v>
          </cell>
          <cell r="CT36">
            <v>1738</v>
          </cell>
          <cell r="CU36">
            <v>828.08999999999651</v>
          </cell>
          <cell r="CV36">
            <v>1423.7900000000081</v>
          </cell>
          <cell r="CW36">
            <v>2313.890000000014</v>
          </cell>
          <cell r="CX36">
            <v>3598.4000000000233</v>
          </cell>
          <cell r="CY36">
            <v>1849.6259999999893</v>
          </cell>
          <cell r="CZ36">
            <v>2020.7200000000012</v>
          </cell>
          <cell r="DA36">
            <v>4748.390000000014</v>
          </cell>
          <cell r="DB36">
            <v>2659.7699999999895</v>
          </cell>
          <cell r="DC36">
            <v>3203.7199999999721</v>
          </cell>
          <cell r="DD36">
            <v>908.54999999998836</v>
          </cell>
          <cell r="DE36">
            <v>22143.099999999627</v>
          </cell>
          <cell r="DF36">
            <v>3848</v>
          </cell>
          <cell r="DG36">
            <v>2338.0400000000081</v>
          </cell>
          <cell r="DH36">
            <v>1134.8300000000163</v>
          </cell>
          <cell r="DI36">
            <v>1301.0100000000093</v>
          </cell>
          <cell r="DJ36">
            <v>586.93000000002212</v>
          </cell>
          <cell r="DK36">
            <v>1671.820000000007</v>
          </cell>
          <cell r="DL36">
            <v>3642.9300000000221</v>
          </cell>
          <cell r="DM36">
            <v>3194.7200000000012</v>
          </cell>
          <cell r="DN36">
            <v>3176.7200000000012</v>
          </cell>
          <cell r="DO36">
            <v>377.06000000002678</v>
          </cell>
          <cell r="DP36">
            <v>721.21999999997206</v>
          </cell>
          <cell r="DQ36">
            <v>149.81999999997788</v>
          </cell>
          <cell r="DR36">
            <v>14019.771000000066</v>
          </cell>
          <cell r="DS36">
            <v>1270.9400000000023</v>
          </cell>
          <cell r="DT36">
            <v>739.10000000000582</v>
          </cell>
          <cell r="DU36">
            <v>1329.2050000000017</v>
          </cell>
          <cell r="DV36">
            <v>1128</v>
          </cell>
          <cell r="DW36">
            <v>1190.3099999999977</v>
          </cell>
          <cell r="DX36">
            <v>2954.7400000000052</v>
          </cell>
          <cell r="DY36">
            <v>0</v>
          </cell>
          <cell r="DZ36">
            <v>961.8179999999993</v>
          </cell>
          <cell r="EA36">
            <v>1213.0930000000008</v>
          </cell>
          <cell r="EB36">
            <v>438.97500000000582</v>
          </cell>
          <cell r="EC36">
            <v>2027.8000000000029</v>
          </cell>
          <cell r="ED36">
            <v>765.7899999999936</v>
          </cell>
          <cell r="EE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</row>
        <row r="38">
          <cell r="F38">
            <v>-52.596000000019558</v>
          </cell>
          <cell r="G38">
            <v>-247.02000000007683</v>
          </cell>
          <cell r="H38">
            <v>0</v>
          </cell>
          <cell r="I38">
            <v>-29.159999999974389</v>
          </cell>
          <cell r="J38">
            <v>-214.35899999993853</v>
          </cell>
          <cell r="K38">
            <v>-133.99086000001989</v>
          </cell>
          <cell r="L38">
            <v>-463.88039999990724</v>
          </cell>
          <cell r="M38">
            <v>-459.36949999979697</v>
          </cell>
          <cell r="N38">
            <v>-403.01180000021122</v>
          </cell>
          <cell r="O38">
            <v>-210.80999999993946</v>
          </cell>
          <cell r="P38">
            <v>-154.90800000005402</v>
          </cell>
          <cell r="Q38">
            <v>-350.31000000005588</v>
          </cell>
          <cell r="R38">
            <v>-4150.8654399998486</v>
          </cell>
          <cell r="S38">
            <v>53.927619999973103</v>
          </cell>
          <cell r="T38">
            <v>-417.90989000000991</v>
          </cell>
          <cell r="U38">
            <v>-29.809699999925215</v>
          </cell>
          <cell r="V38">
            <v>-29.84040000004461</v>
          </cell>
          <cell r="W38">
            <v>-219.873399999924</v>
          </cell>
          <cell r="X38">
            <v>-671.96025000000373</v>
          </cell>
          <cell r="Y38">
            <v>-816.95249999989755</v>
          </cell>
          <cell r="Z38">
            <v>-428.39550000010058</v>
          </cell>
          <cell r="AA38">
            <v>-735.34499999997206</v>
          </cell>
          <cell r="AB38">
            <v>-231.77272000000812</v>
          </cell>
          <cell r="AC38">
            <v>-219.97778000001563</v>
          </cell>
          <cell r="AD38">
            <v>-402.95591999997851</v>
          </cell>
          <cell r="AE38">
            <v>-5123.9422900024801</v>
          </cell>
          <cell r="AF38">
            <v>-92.37879999994766</v>
          </cell>
          <cell r="AG38">
            <v>-402.05502000002889</v>
          </cell>
          <cell r="AH38">
            <v>-110.86084000003757</v>
          </cell>
          <cell r="AI38">
            <v>-60.997640000015963</v>
          </cell>
          <cell r="AJ38">
            <v>-338.02728000003844</v>
          </cell>
          <cell r="AK38">
            <v>-978.12507000006735</v>
          </cell>
          <cell r="AL38">
            <v>-927.91090000024997</v>
          </cell>
          <cell r="AM38">
            <v>-935.27860000007786</v>
          </cell>
          <cell r="AN38">
            <v>-342.86759999999776</v>
          </cell>
          <cell r="AO38">
            <v>-349.35011999995913</v>
          </cell>
          <cell r="AP38">
            <v>-112.28012000001036</v>
          </cell>
          <cell r="AQ38">
            <v>-473.81030000001192</v>
          </cell>
          <cell r="AR38">
            <v>-5268.6763700004667</v>
          </cell>
          <cell r="AS38">
            <v>-220.22867999994196</v>
          </cell>
          <cell r="AT38">
            <v>-281.9431999999797</v>
          </cell>
          <cell r="AU38">
            <v>-31.250099999946542</v>
          </cell>
          <cell r="AV38">
            <v>-135.51047999993898</v>
          </cell>
          <cell r="AW38">
            <v>-226.47547999990638</v>
          </cell>
          <cell r="AX38">
            <v>-739.32703999988735</v>
          </cell>
          <cell r="AY38">
            <v>-1292.3511200000066</v>
          </cell>
          <cell r="AZ38">
            <v>-949.10789999994449</v>
          </cell>
          <cell r="BA38">
            <v>-734.343349999981</v>
          </cell>
          <cell r="BB38">
            <v>-276.42733999993652</v>
          </cell>
          <cell r="BC38">
            <v>-121.70634000009159</v>
          </cell>
          <cell r="BD38">
            <v>-260.00533999991603</v>
          </cell>
          <cell r="BE38">
            <v>-4200.8665800001472</v>
          </cell>
          <cell r="BF38">
            <v>-210.34199999994598</v>
          </cell>
          <cell r="BG38">
            <v>-221.69399999995949</v>
          </cell>
          <cell r="BH38">
            <v>-63.195000000065193</v>
          </cell>
          <cell r="BI38">
            <v>-59.020499999984168</v>
          </cell>
          <cell r="BJ38">
            <v>-237.80460000003222</v>
          </cell>
          <cell r="BK38">
            <v>-596.44928000005893</v>
          </cell>
          <cell r="BL38">
            <v>-592.51799999992363</v>
          </cell>
          <cell r="BM38">
            <v>-952.73880000016652</v>
          </cell>
          <cell r="BN38">
            <v>-276.72820000001229</v>
          </cell>
          <cell r="BO38">
            <v>-417.30810000002384</v>
          </cell>
          <cell r="BP38">
            <v>-221.26500000007218</v>
          </cell>
          <cell r="BQ38">
            <v>-351.80309999990277</v>
          </cell>
          <cell r="BR38">
            <v>-4992.0430399999022</v>
          </cell>
          <cell r="BS38">
            <v>-229.42088000010699</v>
          </cell>
          <cell r="BT38">
            <v>-514.79090000008</v>
          </cell>
          <cell r="BU38">
            <v>-32.785999999905471</v>
          </cell>
          <cell r="BV38">
            <v>-86.325199999962933</v>
          </cell>
          <cell r="BW38">
            <v>-511.86719999997877</v>
          </cell>
          <cell r="BX38">
            <v>-810.16070999996737</v>
          </cell>
          <cell r="BY38">
            <v>-62.499599999981001</v>
          </cell>
          <cell r="BZ38">
            <v>-870.98851000005379</v>
          </cell>
          <cell r="CA38">
            <v>-540.01711999997497</v>
          </cell>
          <cell r="CB38">
            <v>-368.41999999992549</v>
          </cell>
          <cell r="CC38">
            <v>-284.39657999994233</v>
          </cell>
          <cell r="CD38">
            <v>-680.37033999990672</v>
          </cell>
          <cell r="CE38">
            <v>-4526.9535999968648</v>
          </cell>
          <cell r="CF38">
            <v>-497.23314000002574</v>
          </cell>
          <cell r="CG38">
            <v>-638.12779999995837</v>
          </cell>
          <cell r="CH38">
            <v>-100.80710000003455</v>
          </cell>
          <cell r="CI38">
            <v>-162.17365999985486</v>
          </cell>
          <cell r="CJ38">
            <v>-102.75853999995161</v>
          </cell>
          <cell r="CK38">
            <v>-730.20494999992661</v>
          </cell>
          <cell r="CL38">
            <v>-191.93374999985099</v>
          </cell>
          <cell r="CM38">
            <v>-784.8031000001356</v>
          </cell>
          <cell r="CN38">
            <v>-641.73419999983162</v>
          </cell>
          <cell r="CO38">
            <v>-247.75330000009853</v>
          </cell>
          <cell r="CP38">
            <v>-257.50703999993857</v>
          </cell>
          <cell r="CQ38">
            <v>-171.91702000005171</v>
          </cell>
          <cell r="CR38">
            <v>-4431.783719997853</v>
          </cell>
          <cell r="CS38">
            <v>-425.01240000000689</v>
          </cell>
          <cell r="CT38">
            <v>-877.79610000015236</v>
          </cell>
          <cell r="CU38">
            <v>-256.8978000000352</v>
          </cell>
          <cell r="CV38">
            <v>-291.89777999988291</v>
          </cell>
          <cell r="CW38">
            <v>-368.1600000000326</v>
          </cell>
          <cell r="CX38">
            <v>-306.72674999991432</v>
          </cell>
          <cell r="CY38">
            <v>-196.55999999982305</v>
          </cell>
          <cell r="CZ38">
            <v>-414.03149999980815</v>
          </cell>
          <cell r="DA38">
            <v>-524.25225000013597</v>
          </cell>
          <cell r="DB38">
            <v>-294.62712000007741</v>
          </cell>
          <cell r="DC38">
            <v>-659.83476000011433</v>
          </cell>
          <cell r="DD38">
            <v>184.01274000003468</v>
          </cell>
          <cell r="DE38">
            <v>-5186.2341700010002</v>
          </cell>
          <cell r="DF38">
            <v>-523.17374999995809</v>
          </cell>
          <cell r="DG38">
            <v>-967.31151000002865</v>
          </cell>
          <cell r="DH38">
            <v>-315.92616000003181</v>
          </cell>
          <cell r="DI38">
            <v>-287.0821799999103</v>
          </cell>
          <cell r="DJ38">
            <v>-317.46164999995381</v>
          </cell>
          <cell r="DK38">
            <v>-1473.8338999999687</v>
          </cell>
          <cell r="DL38">
            <v>-67.096100000198931</v>
          </cell>
          <cell r="DM38">
            <v>-335.48740999982692</v>
          </cell>
          <cell r="DN38">
            <v>-429.40812999987975</v>
          </cell>
          <cell r="DO38">
            <v>-202.74275999993552</v>
          </cell>
          <cell r="DP38">
            <v>-274.68210000009276</v>
          </cell>
          <cell r="DQ38">
            <v>7.9714800000656396</v>
          </cell>
          <cell r="DR38">
            <v>-3137.9906399995089</v>
          </cell>
          <cell r="DS38">
            <v>-105.68147999991197</v>
          </cell>
          <cell r="DT38">
            <v>-363.34355999995023</v>
          </cell>
          <cell r="DU38">
            <v>-112.38491999998223</v>
          </cell>
          <cell r="DV38">
            <v>-161.77535999997053</v>
          </cell>
          <cell r="DW38">
            <v>-25.32948000007309</v>
          </cell>
          <cell r="DX38">
            <v>-789.5403599999845</v>
          </cell>
          <cell r="DY38">
            <v>-137.49359999992885</v>
          </cell>
          <cell r="DZ38">
            <v>-68.775119999889284</v>
          </cell>
          <cell r="EA38">
            <v>-206.21916000009514</v>
          </cell>
          <cell r="EB38">
            <v>-157.74287999991793</v>
          </cell>
          <cell r="EC38">
            <v>-722.34960000007413</v>
          </cell>
          <cell r="ED38">
            <v>-287.35511999996379</v>
          </cell>
          <cell r="EE38">
            <v>0</v>
          </cell>
        </row>
        <row r="39">
          <cell r="F39">
            <v>1990.7592999999906</v>
          </cell>
          <cell r="G39">
            <v>13498.468999999925</v>
          </cell>
          <cell r="H39">
            <v>41804.19849999994</v>
          </cell>
          <cell r="I39">
            <v>8199.4949999998789</v>
          </cell>
          <cell r="J39">
            <v>24402.592999999993</v>
          </cell>
          <cell r="K39">
            <v>30299.627800000017</v>
          </cell>
          <cell r="L39">
            <v>6230.7011000000057</v>
          </cell>
          <cell r="M39">
            <v>5883.0830000000133</v>
          </cell>
          <cell r="N39">
            <v>10919.914029999869</v>
          </cell>
          <cell r="O39">
            <v>13438.146000000008</v>
          </cell>
          <cell r="P39">
            <v>9854.1760000000359</v>
          </cell>
          <cell r="Q39">
            <v>3935.9719000000041</v>
          </cell>
          <cell r="R39">
            <v>195167.78007999994</v>
          </cell>
          <cell r="S39">
            <v>1172.7968000000037</v>
          </cell>
          <cell r="T39">
            <v>8266.3609999999753</v>
          </cell>
          <cell r="U39">
            <v>38351.92799999984</v>
          </cell>
          <cell r="V39">
            <v>34527.803100000136</v>
          </cell>
          <cell r="W39">
            <v>19606.383999999962</v>
          </cell>
          <cell r="X39">
            <v>15364.022000000055</v>
          </cell>
          <cell r="Y39">
            <v>1839.6223800000007</v>
          </cell>
          <cell r="Z39">
            <v>4058.2640000000101</v>
          </cell>
          <cell r="AA39">
            <v>48705.041999999899</v>
          </cell>
          <cell r="AB39">
            <v>15063.965800000122</v>
          </cell>
          <cell r="AC39">
            <v>8211.5910000000149</v>
          </cell>
          <cell r="AD39">
            <v>0</v>
          </cell>
          <cell r="AE39">
            <v>127506.51513999887</v>
          </cell>
          <cell r="AF39">
            <v>0</v>
          </cell>
          <cell r="AG39">
            <v>1155.0002999999997</v>
          </cell>
          <cell r="AH39">
            <v>30055.256000000052</v>
          </cell>
          <cell r="AI39">
            <v>28217.469999999972</v>
          </cell>
          <cell r="AJ39">
            <v>18099.248550000135</v>
          </cell>
          <cell r="AK39">
            <v>11482.443599999999</v>
          </cell>
          <cell r="AL39">
            <v>1177.9360000000161</v>
          </cell>
          <cell r="AM39">
            <v>6006.0690599999507</v>
          </cell>
          <cell r="AN39">
            <v>24020.314999999944</v>
          </cell>
          <cell r="AO39">
            <v>6966.0332000000053</v>
          </cell>
          <cell r="AP39">
            <v>326.74343000000005</v>
          </cell>
          <cell r="AQ39">
            <v>0</v>
          </cell>
          <cell r="AR39">
            <v>111884.43490999984</v>
          </cell>
          <cell r="AS39">
            <v>0</v>
          </cell>
          <cell r="AT39">
            <v>938.39899999999761</v>
          </cell>
          <cell r="AU39">
            <v>22918.812000000151</v>
          </cell>
          <cell r="AV39">
            <v>24278.387999999919</v>
          </cell>
          <cell r="AW39">
            <v>13243.800999999978</v>
          </cell>
          <cell r="AX39">
            <v>17712.984000000055</v>
          </cell>
          <cell r="AY39">
            <v>871.42461000000185</v>
          </cell>
          <cell r="AZ39">
            <v>1974.747000000003</v>
          </cell>
          <cell r="BA39">
            <v>21137.13599999994</v>
          </cell>
          <cell r="BB39">
            <v>8808.743300000031</v>
          </cell>
          <cell r="BC39">
            <v>0</v>
          </cell>
          <cell r="BD39">
            <v>0</v>
          </cell>
          <cell r="BE39">
            <v>90631.252349998802</v>
          </cell>
          <cell r="BF39">
            <v>0</v>
          </cell>
          <cell r="BG39">
            <v>0</v>
          </cell>
          <cell r="BH39">
            <v>16490.669999999925</v>
          </cell>
          <cell r="BI39">
            <v>24548.83554</v>
          </cell>
          <cell r="BJ39">
            <v>10675.456609999994</v>
          </cell>
          <cell r="BK39">
            <v>13160.214999999967</v>
          </cell>
          <cell r="BL39">
            <v>0</v>
          </cell>
          <cell r="BM39">
            <v>3223.8509999999951</v>
          </cell>
          <cell r="BN39">
            <v>14167.641999999934</v>
          </cell>
          <cell r="BO39">
            <v>7318.3310000000056</v>
          </cell>
          <cell r="BP39">
            <v>1046.2511999999997</v>
          </cell>
          <cell r="BQ39">
            <v>0</v>
          </cell>
          <cell r="BR39">
            <v>44655.865030000452</v>
          </cell>
          <cell r="BS39">
            <v>0</v>
          </cell>
          <cell r="BT39">
            <v>331.12555999999995</v>
          </cell>
          <cell r="BU39">
            <v>10942.669999999984</v>
          </cell>
          <cell r="BV39">
            <v>16117.221470000048</v>
          </cell>
          <cell r="BW39">
            <v>3688.0220000000263</v>
          </cell>
          <cell r="BX39">
            <v>7755.9710000000196</v>
          </cell>
          <cell r="BY39">
            <v>0</v>
          </cell>
          <cell r="BZ39">
            <v>0</v>
          </cell>
          <cell r="CA39">
            <v>5820.8549999999814</v>
          </cell>
          <cell r="CB39">
            <v>0</v>
          </cell>
          <cell r="CC39">
            <v>0</v>
          </cell>
          <cell r="CD39">
            <v>0</v>
          </cell>
          <cell r="CE39">
            <v>4532.2020000000484</v>
          </cell>
          <cell r="CF39">
            <v>0</v>
          </cell>
          <cell r="CG39">
            <v>0</v>
          </cell>
          <cell r="CH39">
            <v>3634.5760000000009</v>
          </cell>
          <cell r="CI39">
            <v>897.62599999999657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-219791.30000000028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-219791.30000000028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-242740.70000000019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-242740.70000000019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</row>
        <row r="41">
          <cell r="F41">
            <v>17807.213299997151</v>
          </cell>
          <cell r="G41">
            <v>29880.449000000954</v>
          </cell>
          <cell r="H41">
            <v>55855.09849999845</v>
          </cell>
          <cell r="I41">
            <v>-18840.164999999106</v>
          </cell>
          <cell r="J41">
            <v>40953.924000000581</v>
          </cell>
          <cell r="K41">
            <v>43024.536940000951</v>
          </cell>
          <cell r="L41">
            <v>40591.840700000525</v>
          </cell>
          <cell r="M41">
            <v>31055.593499999493</v>
          </cell>
          <cell r="N41">
            <v>30764.36222999543</v>
          </cell>
          <cell r="O41">
            <v>50272.125999998301</v>
          </cell>
          <cell r="P41">
            <v>20702.048000000417</v>
          </cell>
          <cell r="Q41">
            <v>30466.871900003403</v>
          </cell>
          <cell r="R41">
            <v>648551.78464001417</v>
          </cell>
          <cell r="S41">
            <v>10229.654420003295</v>
          </cell>
          <cell r="T41">
            <v>42322.851110003889</v>
          </cell>
          <cell r="U41">
            <v>64805.088299993426</v>
          </cell>
          <cell r="V41">
            <v>64323.202700002119</v>
          </cell>
          <cell r="W41">
            <v>45374.10059999954</v>
          </cell>
          <cell r="X41">
            <v>37095.871749999002</v>
          </cell>
          <cell r="Y41">
            <v>46787.689879998565</v>
          </cell>
          <cell r="Z41">
            <v>59698.978499997407</v>
          </cell>
          <cell r="AA41">
            <v>132036.29699999839</v>
          </cell>
          <cell r="AB41">
            <v>58786.933079995215</v>
          </cell>
          <cell r="AC41">
            <v>38971.613220002502</v>
          </cell>
          <cell r="AD41">
            <v>48119.504080001265</v>
          </cell>
          <cell r="AE41">
            <v>585387.62285003066</v>
          </cell>
          <cell r="AF41">
            <v>48793.151200002059</v>
          </cell>
          <cell r="AG41">
            <v>61660.825280001387</v>
          </cell>
          <cell r="AH41">
            <v>76540.835159998387</v>
          </cell>
          <cell r="AI41">
            <v>62238.51235999912</v>
          </cell>
          <cell r="AJ41">
            <v>44848.161270000041</v>
          </cell>
          <cell r="AK41">
            <v>46054.718529997393</v>
          </cell>
          <cell r="AL41">
            <v>-101871.37490000203</v>
          </cell>
          <cell r="AM41">
            <v>63021.030460003763</v>
          </cell>
          <cell r="AN41">
            <v>85832.357400003821</v>
          </cell>
          <cell r="AO41">
            <v>87347.483080003411</v>
          </cell>
          <cell r="AP41">
            <v>45317.433310002089</v>
          </cell>
          <cell r="AQ41">
            <v>65604.489700000733</v>
          </cell>
          <cell r="AR41">
            <v>554881.16854000092</v>
          </cell>
          <cell r="AS41">
            <v>65637.941320000216</v>
          </cell>
          <cell r="AT41">
            <v>55722.455799998716</v>
          </cell>
          <cell r="AU41">
            <v>69864.821899995208</v>
          </cell>
          <cell r="AV41">
            <v>66272.717520000413</v>
          </cell>
          <cell r="AW41">
            <v>39299.435519998893</v>
          </cell>
          <cell r="AX41">
            <v>50289.40695999749</v>
          </cell>
          <cell r="AY41">
            <v>-115417.26651000232</v>
          </cell>
          <cell r="AZ41">
            <v>58635.739100005478</v>
          </cell>
          <cell r="BA41">
            <v>77299.192649997771</v>
          </cell>
          <cell r="BB41">
            <v>66438.735959991813</v>
          </cell>
          <cell r="BC41">
            <v>59910.213659998029</v>
          </cell>
          <cell r="BD41">
            <v>60927.774660000578</v>
          </cell>
          <cell r="BE41">
            <v>533290.6557700634</v>
          </cell>
          <cell r="BF41">
            <v>58574.257999999449</v>
          </cell>
          <cell r="BG41">
            <v>53002.546000000089</v>
          </cell>
          <cell r="BH41">
            <v>69500.845000002533</v>
          </cell>
          <cell r="BI41">
            <v>63186.355040000752</v>
          </cell>
          <cell r="BJ41">
            <v>45464.77200999856</v>
          </cell>
          <cell r="BK41">
            <v>41148.665720000863</v>
          </cell>
          <cell r="BL41">
            <v>-116900.01799999923</v>
          </cell>
          <cell r="BM41">
            <v>68170.772199999541</v>
          </cell>
          <cell r="BN41">
            <v>77847.903800003231</v>
          </cell>
          <cell r="BO41">
            <v>71772.042899996042</v>
          </cell>
          <cell r="BP41">
            <v>55919.556200005114</v>
          </cell>
          <cell r="BQ41">
            <v>45602.956900000572</v>
          </cell>
          <cell r="BR41">
            <v>816509.15198996663</v>
          </cell>
          <cell r="BS41">
            <v>86771.379119999707</v>
          </cell>
          <cell r="BT41">
            <v>66339.524660000578</v>
          </cell>
          <cell r="BU41">
            <v>73923.243999999017</v>
          </cell>
          <cell r="BV41">
            <v>66219.456270003691</v>
          </cell>
          <cell r="BW41">
            <v>39190.744800001383</v>
          </cell>
          <cell r="BX41">
            <v>41803.130290001631</v>
          </cell>
          <cell r="BY41">
            <v>91554.430399999022</v>
          </cell>
          <cell r="BZ41">
            <v>102294.87149000168</v>
          </cell>
          <cell r="CA41">
            <v>84577.527880001813</v>
          </cell>
          <cell r="CB41">
            <v>90051.679999999702</v>
          </cell>
          <cell r="CC41">
            <v>76463.573419999331</v>
          </cell>
          <cell r="CD41">
            <v>-2680.410339999944</v>
          </cell>
          <cell r="CE41">
            <v>755456.61840000749</v>
          </cell>
          <cell r="CF41">
            <v>72230.336860001087</v>
          </cell>
          <cell r="CG41">
            <v>54359.102199999616</v>
          </cell>
          <cell r="CH41">
            <v>86773.128899998963</v>
          </cell>
          <cell r="CI41">
            <v>57803.812340000644</v>
          </cell>
          <cell r="CJ41">
            <v>36322.311460000463</v>
          </cell>
          <cell r="CK41">
            <v>46216.595049999654</v>
          </cell>
          <cell r="CL41">
            <v>-30657.623750001192</v>
          </cell>
          <cell r="CM41">
            <v>132976.85689999908</v>
          </cell>
          <cell r="CN41">
            <v>89757.955800000578</v>
          </cell>
          <cell r="CO41">
            <v>91050.366700001061</v>
          </cell>
          <cell r="CP41">
            <v>91054.962960001081</v>
          </cell>
          <cell r="CQ41">
            <v>27568.81297999993</v>
          </cell>
          <cell r="CR41">
            <v>796511.1322799921</v>
          </cell>
          <cell r="CS41">
            <v>71481.33759999834</v>
          </cell>
          <cell r="CT41">
            <v>63623.583899999037</v>
          </cell>
          <cell r="CU41">
            <v>73001.132200000808</v>
          </cell>
          <cell r="CV41">
            <v>63436.942219996825</v>
          </cell>
          <cell r="CW41">
            <v>39363.190000001341</v>
          </cell>
          <cell r="CX41">
            <v>54268.973249999806</v>
          </cell>
          <cell r="CY41">
            <v>-58592.734000001103</v>
          </cell>
          <cell r="CZ41">
            <v>169979.58850000054</v>
          </cell>
          <cell r="DA41">
            <v>105600.93774999678</v>
          </cell>
          <cell r="DB41">
            <v>89622.402879999951</v>
          </cell>
          <cell r="DC41">
            <v>81790.185240002349</v>
          </cell>
          <cell r="DD41">
            <v>42935.592739999294</v>
          </cell>
          <cell r="DE41">
            <v>759474.9258299768</v>
          </cell>
          <cell r="DF41">
            <v>71091.326249999925</v>
          </cell>
          <cell r="DG41">
            <v>73722.768490001559</v>
          </cell>
          <cell r="DH41">
            <v>76221.503839999437</v>
          </cell>
          <cell r="DI41">
            <v>65146.967819998041</v>
          </cell>
          <cell r="DJ41">
            <v>41693.688350000419</v>
          </cell>
          <cell r="DK41">
            <v>57127.246100001037</v>
          </cell>
          <cell r="DL41">
            <v>-78906.266100004315</v>
          </cell>
          <cell r="DM41">
            <v>135317.93259000033</v>
          </cell>
          <cell r="DN41">
            <v>117629.41187000275</v>
          </cell>
          <cell r="DO41">
            <v>76658.217240002006</v>
          </cell>
          <cell r="DP41">
            <v>80017.79790000245</v>
          </cell>
          <cell r="DQ41">
            <v>43754.331479998305</v>
          </cell>
          <cell r="DR41">
            <v>527603.82336001098</v>
          </cell>
          <cell r="DS41">
            <v>23563.748519999906</v>
          </cell>
          <cell r="DT41">
            <v>46845.78144000005</v>
          </cell>
          <cell r="DU41">
            <v>42947.270079999231</v>
          </cell>
          <cell r="DV41">
            <v>42669.794639999978</v>
          </cell>
          <cell r="DW41">
            <v>18476.876520000398</v>
          </cell>
          <cell r="DX41">
            <v>58612.754640000872</v>
          </cell>
          <cell r="DY41">
            <v>13215.503400001675</v>
          </cell>
          <cell r="DZ41">
            <v>29551.442879999988</v>
          </cell>
          <cell r="EA41">
            <v>84144.663839997724</v>
          </cell>
          <cell r="EB41">
            <v>41729.652119999751</v>
          </cell>
          <cell r="EC41">
            <v>78725.490400000475</v>
          </cell>
          <cell r="ED41">
            <v>47120.844879999757</v>
          </cell>
          <cell r="EE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</row>
        <row r="43">
          <cell r="F43">
            <v>17807.213299997151</v>
          </cell>
          <cell r="G43">
            <v>29880.449000000954</v>
          </cell>
          <cell r="H43">
            <v>55855.09849999845</v>
          </cell>
          <cell r="I43">
            <v>-18840.164999999106</v>
          </cell>
          <cell r="J43">
            <v>40953.924000000581</v>
          </cell>
          <cell r="K43">
            <v>43024.536940000951</v>
          </cell>
          <cell r="L43">
            <v>40591.840700000525</v>
          </cell>
          <cell r="M43">
            <v>31055.593499999493</v>
          </cell>
          <cell r="N43">
            <v>30764.36222999543</v>
          </cell>
          <cell r="O43">
            <v>50272.125999998301</v>
          </cell>
          <cell r="P43">
            <v>20702.048000000417</v>
          </cell>
          <cell r="Q43">
            <v>30466.871900003403</v>
          </cell>
          <cell r="R43">
            <v>648551.78464001417</v>
          </cell>
          <cell r="S43">
            <v>10229.654420003295</v>
          </cell>
          <cell r="T43">
            <v>42322.851110003889</v>
          </cell>
          <cell r="U43">
            <v>64805.088299993426</v>
          </cell>
          <cell r="V43">
            <v>64323.202700002119</v>
          </cell>
          <cell r="W43">
            <v>45374.10059999954</v>
          </cell>
          <cell r="X43">
            <v>37095.871749999002</v>
          </cell>
          <cell r="Y43">
            <v>46787.689879998565</v>
          </cell>
          <cell r="Z43">
            <v>59698.978499997407</v>
          </cell>
          <cell r="AA43">
            <v>132036.29699999839</v>
          </cell>
          <cell r="AB43">
            <v>58786.933079995215</v>
          </cell>
          <cell r="AC43">
            <v>38971.613220002502</v>
          </cell>
          <cell r="AD43">
            <v>48119.504080001265</v>
          </cell>
          <cell r="AE43">
            <v>585387.62285003066</v>
          </cell>
          <cell r="AF43">
            <v>48793.151200002059</v>
          </cell>
          <cell r="AG43">
            <v>61660.825280001387</v>
          </cell>
          <cell r="AH43">
            <v>76540.835159998387</v>
          </cell>
          <cell r="AI43">
            <v>62238.51235999912</v>
          </cell>
          <cell r="AJ43">
            <v>44848.161270000041</v>
          </cell>
          <cell r="AK43">
            <v>46054.718529997393</v>
          </cell>
          <cell r="AL43">
            <v>-101871.37490000203</v>
          </cell>
          <cell r="AM43">
            <v>63021.030460003763</v>
          </cell>
          <cell r="AN43">
            <v>85832.357400003821</v>
          </cell>
          <cell r="AO43">
            <v>87347.483080003411</v>
          </cell>
          <cell r="AP43">
            <v>45317.433310002089</v>
          </cell>
          <cell r="AQ43">
            <v>65604.489700000733</v>
          </cell>
          <cell r="AR43">
            <v>554881.16854000092</v>
          </cell>
          <cell r="AS43">
            <v>65637.941320000216</v>
          </cell>
          <cell r="AT43">
            <v>55722.455799998716</v>
          </cell>
          <cell r="AU43">
            <v>69864.821899995208</v>
          </cell>
          <cell r="AV43">
            <v>66272.717520000413</v>
          </cell>
          <cell r="AW43">
            <v>39299.435519998893</v>
          </cell>
          <cell r="AX43">
            <v>50289.40695999749</v>
          </cell>
          <cell r="AY43">
            <v>-115417.26651000232</v>
          </cell>
          <cell r="AZ43">
            <v>58635.739100005478</v>
          </cell>
          <cell r="BA43">
            <v>77299.192649997771</v>
          </cell>
          <cell r="BB43">
            <v>66438.735959991813</v>
          </cell>
          <cell r="BC43">
            <v>59910.213659998029</v>
          </cell>
          <cell r="BD43">
            <v>60927.774660000578</v>
          </cell>
          <cell r="BE43">
            <v>533290.6557700634</v>
          </cell>
          <cell r="BF43">
            <v>58574.257999999449</v>
          </cell>
          <cell r="BG43">
            <v>53002.546000000089</v>
          </cell>
          <cell r="BH43">
            <v>69500.845000002533</v>
          </cell>
          <cell r="BI43">
            <v>63186.355040000752</v>
          </cell>
          <cell r="BJ43">
            <v>45464.77200999856</v>
          </cell>
          <cell r="BK43">
            <v>41148.665720000863</v>
          </cell>
          <cell r="BL43">
            <v>-116900.01799999923</v>
          </cell>
          <cell r="BM43">
            <v>68170.772199999541</v>
          </cell>
          <cell r="BN43">
            <v>77847.903800003231</v>
          </cell>
          <cell r="BO43">
            <v>71772.042899996042</v>
          </cell>
          <cell r="BP43">
            <v>55919.556200005114</v>
          </cell>
          <cell r="BQ43">
            <v>45602.956900000572</v>
          </cell>
          <cell r="BR43">
            <v>816509.15198996663</v>
          </cell>
          <cell r="BS43">
            <v>86771.379119999707</v>
          </cell>
          <cell r="BT43">
            <v>66339.524660000578</v>
          </cell>
          <cell r="BU43">
            <v>73923.243999999017</v>
          </cell>
          <cell r="BV43">
            <v>66219.456270003691</v>
          </cell>
          <cell r="BW43">
            <v>39190.744800001383</v>
          </cell>
          <cell r="BX43">
            <v>41803.130290001631</v>
          </cell>
          <cell r="BY43">
            <v>91554.430399999022</v>
          </cell>
          <cell r="BZ43">
            <v>102294.87149000168</v>
          </cell>
          <cell r="CA43">
            <v>84577.527880001813</v>
          </cell>
          <cell r="CB43">
            <v>90051.679999999702</v>
          </cell>
          <cell r="CC43">
            <v>76463.573419999331</v>
          </cell>
          <cell r="CD43">
            <v>-2680.410339999944</v>
          </cell>
          <cell r="CE43">
            <v>755456.61840000749</v>
          </cell>
          <cell r="CF43">
            <v>72230.336860001087</v>
          </cell>
          <cell r="CG43">
            <v>54359.102199999616</v>
          </cell>
          <cell r="CH43">
            <v>86773.128899998963</v>
          </cell>
          <cell r="CI43">
            <v>57803.812340000644</v>
          </cell>
          <cell r="CJ43">
            <v>36322.311460000463</v>
          </cell>
          <cell r="CK43">
            <v>46216.595049999654</v>
          </cell>
          <cell r="CL43">
            <v>-30657.623750001192</v>
          </cell>
          <cell r="CM43">
            <v>132976.85689999908</v>
          </cell>
          <cell r="CN43">
            <v>89757.955800000578</v>
          </cell>
          <cell r="CO43">
            <v>91050.366700001061</v>
          </cell>
          <cell r="CP43">
            <v>91054.962960001081</v>
          </cell>
          <cell r="CQ43">
            <v>27568.81297999993</v>
          </cell>
          <cell r="CR43">
            <v>796511.1322799921</v>
          </cell>
          <cell r="CS43">
            <v>71481.33759999834</v>
          </cell>
          <cell r="CT43">
            <v>63623.583899999037</v>
          </cell>
          <cell r="CU43">
            <v>73001.132200000808</v>
          </cell>
          <cell r="CV43">
            <v>63436.942219996825</v>
          </cell>
          <cell r="CW43">
            <v>39363.190000001341</v>
          </cell>
          <cell r="CX43">
            <v>54268.973249999806</v>
          </cell>
          <cell r="CY43">
            <v>-58592.734000001103</v>
          </cell>
          <cell r="CZ43">
            <v>169979.58850000054</v>
          </cell>
          <cell r="DA43">
            <v>105600.93774999678</v>
          </cell>
          <cell r="DB43">
            <v>89622.402879999951</v>
          </cell>
          <cell r="DC43">
            <v>81790.185240002349</v>
          </cell>
          <cell r="DD43">
            <v>42935.592739999294</v>
          </cell>
          <cell r="DE43">
            <v>759474.9258299768</v>
          </cell>
          <cell r="DF43">
            <v>71091.326249999925</v>
          </cell>
          <cell r="DG43">
            <v>73722.768490001559</v>
          </cell>
          <cell r="DH43">
            <v>76221.503839999437</v>
          </cell>
          <cell r="DI43">
            <v>65146.967819998041</v>
          </cell>
          <cell r="DJ43">
            <v>41693.688350000419</v>
          </cell>
          <cell r="DK43">
            <v>57127.246100001037</v>
          </cell>
          <cell r="DL43">
            <v>-78906.266100004315</v>
          </cell>
          <cell r="DM43">
            <v>135317.93259000033</v>
          </cell>
          <cell r="DN43">
            <v>117629.41187000275</v>
          </cell>
          <cell r="DO43">
            <v>76658.217240002006</v>
          </cell>
          <cell r="DP43">
            <v>80017.79790000245</v>
          </cell>
          <cell r="DQ43">
            <v>43754.331479998305</v>
          </cell>
          <cell r="DR43">
            <v>527603.82336001098</v>
          </cell>
          <cell r="DS43">
            <v>23563.748519999906</v>
          </cell>
          <cell r="DT43">
            <v>46845.78144000005</v>
          </cell>
          <cell r="DU43">
            <v>42947.270079999231</v>
          </cell>
          <cell r="DV43">
            <v>42669.794639999978</v>
          </cell>
          <cell r="DW43">
            <v>18476.876520000398</v>
          </cell>
          <cell r="DX43">
            <v>58612.754640000872</v>
          </cell>
          <cell r="DY43">
            <v>13215.503400001675</v>
          </cell>
          <cell r="DZ43">
            <v>29551.442879999988</v>
          </cell>
          <cell r="EA43">
            <v>84144.663839997724</v>
          </cell>
          <cell r="EB43">
            <v>41729.652119999751</v>
          </cell>
          <cell r="EC43">
            <v>78725.490400000475</v>
          </cell>
          <cell r="ED43">
            <v>47120.844879999757</v>
          </cell>
          <cell r="EE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</row>
        <row r="176">
          <cell r="F176">
            <v>-5891.7199999999721</v>
          </cell>
          <cell r="G176">
            <v>-11265.349999999977</v>
          </cell>
          <cell r="H176">
            <v>-2304.1449999999968</v>
          </cell>
          <cell r="I176">
            <v>1542.1110000000044</v>
          </cell>
          <cell r="J176">
            <v>-6657.9400000000605</v>
          </cell>
          <cell r="K176">
            <v>-4559.7700000000186</v>
          </cell>
          <cell r="L176">
            <v>-6262.7700000000186</v>
          </cell>
          <cell r="M176">
            <v>-4516.8400000000256</v>
          </cell>
          <cell r="N176">
            <v>-5476.7800000000279</v>
          </cell>
          <cell r="O176">
            <v>-5433.5</v>
          </cell>
          <cell r="P176">
            <v>-5541.5</v>
          </cell>
          <cell r="Q176">
            <v>-8385.2600000000093</v>
          </cell>
          <cell r="R176">
            <v>-88906.440700000152</v>
          </cell>
          <cell r="S176">
            <v>3799.2989999999991</v>
          </cell>
          <cell r="T176">
            <v>-8468.9350000000559</v>
          </cell>
          <cell r="U176">
            <v>-2265.804999999993</v>
          </cell>
          <cell r="V176">
            <v>-3746.1490000000049</v>
          </cell>
          <cell r="W176">
            <v>-7801.1299999998882</v>
          </cell>
          <cell r="X176">
            <v>-4157.1999999999534</v>
          </cell>
          <cell r="Y176">
            <v>-13459</v>
          </cell>
          <cell r="Z176">
            <v>-13298.840699999942</v>
          </cell>
          <cell r="AA176">
            <v>-4771.7779999999912</v>
          </cell>
          <cell r="AB176">
            <v>-9965.3070000000298</v>
          </cell>
          <cell r="AC176">
            <v>-7796.9110000000801</v>
          </cell>
          <cell r="AD176">
            <v>-16974.683999999892</v>
          </cell>
          <cell r="AE176">
            <v>-129689.9179999996</v>
          </cell>
          <cell r="AF176">
            <v>-12211.070000000065</v>
          </cell>
          <cell r="AG176">
            <v>-17287.94000000041</v>
          </cell>
          <cell r="AH176">
            <v>-5876.179999999993</v>
          </cell>
          <cell r="AI176">
            <v>-6485.1199999999953</v>
          </cell>
          <cell r="AJ176">
            <v>-11737.459999999963</v>
          </cell>
          <cell r="AK176">
            <v>-7028.3599999998696</v>
          </cell>
          <cell r="AL176">
            <v>-15483.669999999925</v>
          </cell>
          <cell r="AM176">
            <v>-13547.309999999939</v>
          </cell>
          <cell r="AN176">
            <v>-4005.5070000000414</v>
          </cell>
          <cell r="AO176">
            <v>-10024.067000000272</v>
          </cell>
          <cell r="AP176">
            <v>-6858.1899999999441</v>
          </cell>
          <cell r="AQ176">
            <v>-19145.044000000227</v>
          </cell>
          <cell r="AR176">
            <v>-126257.05700000003</v>
          </cell>
          <cell r="AS176">
            <v>-7762.3600000001024</v>
          </cell>
          <cell r="AT176">
            <v>-12055.489999999758</v>
          </cell>
          <cell r="AU176">
            <v>-4589.75</v>
          </cell>
          <cell r="AV176">
            <v>-7584.6459999999497</v>
          </cell>
          <cell r="AW176">
            <v>-12936.199999999953</v>
          </cell>
          <cell r="AX176">
            <v>-5677.7099999999627</v>
          </cell>
          <cell r="AY176">
            <v>-19615.40000000014</v>
          </cell>
          <cell r="AZ176">
            <v>-15238.729999999749</v>
          </cell>
          <cell r="BA176">
            <v>-3786.7200000000303</v>
          </cell>
          <cell r="BB176">
            <v>-12382.905999999959</v>
          </cell>
          <cell r="BC176">
            <v>-5780.4999999997672</v>
          </cell>
          <cell r="BD176">
            <v>-18846.644999999786</v>
          </cell>
          <cell r="BE176">
            <v>-144719.57000000402</v>
          </cell>
          <cell r="BF176">
            <v>-8590.6399999998976</v>
          </cell>
          <cell r="BG176">
            <v>-13655.15000000014</v>
          </cell>
          <cell r="BH176">
            <v>-5364.0899999999674</v>
          </cell>
          <cell r="BI176">
            <v>-4717.1389999999665</v>
          </cell>
          <cell r="BJ176">
            <v>-10943.40000000014</v>
          </cell>
          <cell r="BK176">
            <v>-6547.5200000000186</v>
          </cell>
          <cell r="BL176">
            <v>-27903.199999999953</v>
          </cell>
          <cell r="BM176">
            <v>-16060.029999999795</v>
          </cell>
          <cell r="BN176">
            <v>-5292.6080000000075</v>
          </cell>
          <cell r="BO176">
            <v>-12106.603000000119</v>
          </cell>
          <cell r="BP176">
            <v>-12730.660000000149</v>
          </cell>
          <cell r="BQ176">
            <v>-20808.530000000261</v>
          </cell>
          <cell r="BR176">
            <v>-194242.70600000024</v>
          </cell>
          <cell r="BS176">
            <v>-18214.899999999907</v>
          </cell>
          <cell r="BT176">
            <v>-25202.200000000186</v>
          </cell>
          <cell r="BU176">
            <v>-8399.8499999998603</v>
          </cell>
          <cell r="BV176">
            <v>-10898.529999999795</v>
          </cell>
          <cell r="BW176">
            <v>-7615.1000000000931</v>
          </cell>
          <cell r="BX176">
            <v>-4696.5</v>
          </cell>
          <cell r="BY176">
            <v>-14464.5</v>
          </cell>
          <cell r="BZ176">
            <v>-23512.730000000447</v>
          </cell>
          <cell r="CA176">
            <v>-11301.606000000029</v>
          </cell>
          <cell r="CB176">
            <v>-12106.689999999944</v>
          </cell>
          <cell r="CC176">
            <v>-21341.100000000093</v>
          </cell>
          <cell r="CD176">
            <v>-36489</v>
          </cell>
          <cell r="CE176">
            <v>-193340.21000000834</v>
          </cell>
          <cell r="CF176">
            <v>-43226.5</v>
          </cell>
          <cell r="CG176">
            <v>-25318.900000000373</v>
          </cell>
          <cell r="CH176">
            <v>-9975.7700000000186</v>
          </cell>
          <cell r="CI176">
            <v>-12264.369999999879</v>
          </cell>
          <cell r="CJ176">
            <v>-16736.5</v>
          </cell>
          <cell r="CK176">
            <v>-15790.550000000047</v>
          </cell>
          <cell r="CL176">
            <v>-10920.160000000149</v>
          </cell>
          <cell r="CM176">
            <v>-20866.420000000391</v>
          </cell>
          <cell r="CN176">
            <v>-13182.04999999993</v>
          </cell>
          <cell r="CO176">
            <v>-14588.340000000317</v>
          </cell>
          <cell r="CP176">
            <v>-22407.719999999739</v>
          </cell>
          <cell r="CQ176">
            <v>11937.070000000298</v>
          </cell>
          <cell r="CR176">
            <v>-175904.25999999791</v>
          </cell>
          <cell r="CS176">
            <v>-32314.200000000186</v>
          </cell>
          <cell r="CT176">
            <v>-26290</v>
          </cell>
          <cell r="CU176">
            <v>-14381</v>
          </cell>
          <cell r="CV176">
            <v>-23661.999999999534</v>
          </cell>
          <cell r="CW176">
            <v>-16840.200000000186</v>
          </cell>
          <cell r="CX176">
            <v>-24391.600000000093</v>
          </cell>
          <cell r="CY176">
            <v>-12228.689999999478</v>
          </cell>
          <cell r="CZ176">
            <v>-8534.9500000001863</v>
          </cell>
          <cell r="DA176">
            <v>-10213.34999999986</v>
          </cell>
          <cell r="DB176">
            <v>-24361.779999999795</v>
          </cell>
          <cell r="DC176">
            <v>-29296.100000000559</v>
          </cell>
          <cell r="DD176">
            <v>46609.610000000335</v>
          </cell>
          <cell r="DE176">
            <v>-162929.0700000003</v>
          </cell>
          <cell r="DF176">
            <v>-25014.000000000466</v>
          </cell>
          <cell r="DG176">
            <v>-37195.900000000373</v>
          </cell>
          <cell r="DH176">
            <v>-19486.740000000224</v>
          </cell>
          <cell r="DI176">
            <v>-26485.399999999907</v>
          </cell>
          <cell r="DJ176">
            <v>-29192.600000000559</v>
          </cell>
          <cell r="DK176">
            <v>-18571.100000000093</v>
          </cell>
          <cell r="DL176">
            <v>-15856.160000000149</v>
          </cell>
          <cell r="DM176">
            <v>-4620.2000000001863</v>
          </cell>
          <cell r="DN176">
            <v>-12628.719999999972</v>
          </cell>
          <cell r="DO176">
            <v>-22896.950000000186</v>
          </cell>
          <cell r="DP176">
            <v>-30630.799999999814</v>
          </cell>
          <cell r="DQ176">
            <v>79649.5</v>
          </cell>
          <cell r="DR176">
            <v>-150853.5</v>
          </cell>
          <cell r="DS176">
            <v>-27677.5</v>
          </cell>
          <cell r="DT176">
            <v>-13073.400000000373</v>
          </cell>
          <cell r="DU176">
            <v>-8069.5</v>
          </cell>
          <cell r="DV176">
            <v>-11395.900000000373</v>
          </cell>
          <cell r="DW176">
            <v>-12172.799999999814</v>
          </cell>
          <cell r="DX176">
            <v>-13050.299999999814</v>
          </cell>
          <cell r="DY176">
            <v>-1565.1999999992549</v>
          </cell>
          <cell r="DZ176">
            <v>-114.20000000018626</v>
          </cell>
          <cell r="EA176">
            <v>-7766</v>
          </cell>
          <cell r="EB176">
            <v>-15473.400000000373</v>
          </cell>
          <cell r="EC176">
            <v>-28016.5</v>
          </cell>
          <cell r="ED176">
            <v>-12478.800000000745</v>
          </cell>
          <cell r="EE176">
            <v>0</v>
          </cell>
        </row>
        <row r="177">
          <cell r="F177">
            <v>-12458.759999999951</v>
          </cell>
          <cell r="G177">
            <v>-8037.0999999999767</v>
          </cell>
          <cell r="H177">
            <v>-10260.100000000093</v>
          </cell>
          <cell r="I177">
            <v>-13873.599999999977</v>
          </cell>
          <cell r="J177">
            <v>-16020.899999999907</v>
          </cell>
          <cell r="K177">
            <v>-3171.2700000000186</v>
          </cell>
          <cell r="L177">
            <v>-12009.219999999972</v>
          </cell>
          <cell r="M177">
            <v>-13092.560000000027</v>
          </cell>
          <cell r="N177">
            <v>-22750.59999999986</v>
          </cell>
          <cell r="O177">
            <v>-23781</v>
          </cell>
          <cell r="P177">
            <v>-27720.939999999944</v>
          </cell>
          <cell r="Q177">
            <v>-13878.300000000047</v>
          </cell>
          <cell r="R177">
            <v>-276442.5</v>
          </cell>
          <cell r="S177">
            <v>8825.1399999998976</v>
          </cell>
          <cell r="T177">
            <v>-16859</v>
          </cell>
          <cell r="U177">
            <v>-12878.379999999888</v>
          </cell>
          <cell r="V177">
            <v>-25037.699999999953</v>
          </cell>
          <cell r="W177">
            <v>-20143</v>
          </cell>
          <cell r="X177">
            <v>-32795.299999999814</v>
          </cell>
          <cell r="Y177">
            <v>-22910</v>
          </cell>
          <cell r="Z177">
            <v>-8136.1600000000326</v>
          </cell>
          <cell r="AA177">
            <v>-64810.200000000186</v>
          </cell>
          <cell r="AB177">
            <v>-29410.5</v>
          </cell>
          <cell r="AC177">
            <v>-25130.399999999907</v>
          </cell>
          <cell r="AD177">
            <v>-27157</v>
          </cell>
          <cell r="AE177">
            <v>-396745.09999999776</v>
          </cell>
          <cell r="AF177">
            <v>-28983.700000000186</v>
          </cell>
          <cell r="AG177">
            <v>-44053.799999999814</v>
          </cell>
          <cell r="AH177">
            <v>-38381.400000000373</v>
          </cell>
          <cell r="AI177">
            <v>-36000</v>
          </cell>
          <cell r="AJ177">
            <v>-32307.299999999814</v>
          </cell>
          <cell r="AK177">
            <v>-23209.300000000047</v>
          </cell>
          <cell r="AL177">
            <v>-23012.700000000186</v>
          </cell>
          <cell r="AM177">
            <v>-33857.899999999907</v>
          </cell>
          <cell r="AN177">
            <v>-27645</v>
          </cell>
          <cell r="AO177">
            <v>-32977</v>
          </cell>
          <cell r="AP177">
            <v>-37005.5</v>
          </cell>
          <cell r="AQ177">
            <v>-39311.5</v>
          </cell>
          <cell r="AR177">
            <v>-504477.09999999404</v>
          </cell>
          <cell r="AS177">
            <v>-55897.400000000373</v>
          </cell>
          <cell r="AT177">
            <v>-51240.5</v>
          </cell>
          <cell r="AU177">
            <v>-42550.700000000186</v>
          </cell>
          <cell r="AV177">
            <v>-30169.599999999627</v>
          </cell>
          <cell r="AW177">
            <v>-34375</v>
          </cell>
          <cell r="AX177">
            <v>-28961.699999999953</v>
          </cell>
          <cell r="AY177">
            <v>-26581.400000000373</v>
          </cell>
          <cell r="AZ177">
            <v>-40564.300000000047</v>
          </cell>
          <cell r="BA177">
            <v>-48481.299999999814</v>
          </cell>
          <cell r="BB177">
            <v>-59233.5</v>
          </cell>
          <cell r="BC177">
            <v>-38839.200000000186</v>
          </cell>
          <cell r="BD177">
            <v>-47582.5</v>
          </cell>
          <cell r="BE177">
            <v>-513811.59999999404</v>
          </cell>
          <cell r="BF177">
            <v>-56255</v>
          </cell>
          <cell r="BG177">
            <v>-52871</v>
          </cell>
          <cell r="BH177">
            <v>-45604.700000000186</v>
          </cell>
          <cell r="BI177">
            <v>-28375.600000000093</v>
          </cell>
          <cell r="BJ177">
            <v>-33078.299999999814</v>
          </cell>
          <cell r="BK177">
            <v>-24088</v>
          </cell>
          <cell r="BL177">
            <v>-36520.5</v>
          </cell>
          <cell r="BM177">
            <v>-24597.799999999814</v>
          </cell>
          <cell r="BN177">
            <v>-53804.5</v>
          </cell>
          <cell r="BO177">
            <v>-64604</v>
          </cell>
          <cell r="BP177">
            <v>-41330.700000000186</v>
          </cell>
          <cell r="BQ177">
            <v>-52681.5</v>
          </cell>
          <cell r="BR177">
            <v>-701425.29999999702</v>
          </cell>
          <cell r="BS177">
            <v>-67273.5</v>
          </cell>
          <cell r="BT177">
            <v>-76335</v>
          </cell>
          <cell r="BU177">
            <v>-59477.5</v>
          </cell>
          <cell r="BV177">
            <v>-39714</v>
          </cell>
          <cell r="BW177">
            <v>-52251.5</v>
          </cell>
          <cell r="BX177">
            <v>-44972.299999999814</v>
          </cell>
          <cell r="BY177">
            <v>-35929.5</v>
          </cell>
          <cell r="BZ177">
            <v>-54243</v>
          </cell>
          <cell r="CA177">
            <v>-68974</v>
          </cell>
          <cell r="CB177">
            <v>-68050</v>
          </cell>
          <cell r="CC177">
            <v>-70938</v>
          </cell>
          <cell r="CD177">
            <v>-63267</v>
          </cell>
          <cell r="CE177">
            <v>-787641</v>
          </cell>
          <cell r="CF177">
            <v>-81184</v>
          </cell>
          <cell r="CG177">
            <v>-99275</v>
          </cell>
          <cell r="CH177">
            <v>-61018</v>
          </cell>
          <cell r="CI177">
            <v>-55982.5</v>
          </cell>
          <cell r="CJ177">
            <v>-64566.5</v>
          </cell>
          <cell r="CK177">
            <v>-48788</v>
          </cell>
          <cell r="CL177">
            <v>-64390</v>
          </cell>
          <cell r="CM177">
            <v>-46388</v>
          </cell>
          <cell r="CN177">
            <v>-75974</v>
          </cell>
          <cell r="CO177">
            <v>-76971</v>
          </cell>
          <cell r="CP177">
            <v>-76893</v>
          </cell>
          <cell r="CQ177">
            <v>-36211</v>
          </cell>
          <cell r="CR177">
            <v>-1082449.5</v>
          </cell>
          <cell r="CS177">
            <v>-93303</v>
          </cell>
          <cell r="CT177">
            <v>-90128</v>
          </cell>
          <cell r="CU177">
            <v>-107384</v>
          </cell>
          <cell r="CV177">
            <v>-79338</v>
          </cell>
          <cell r="CW177">
            <v>-92842</v>
          </cell>
          <cell r="CX177">
            <v>-92483.5</v>
          </cell>
          <cell r="CY177">
            <v>-97037</v>
          </cell>
          <cell r="CZ177">
            <v>-99949</v>
          </cell>
          <cell r="DA177">
            <v>-101056</v>
          </cell>
          <cell r="DB177">
            <v>-96056</v>
          </cell>
          <cell r="DC177">
            <v>-82749</v>
          </cell>
          <cell r="DD177">
            <v>-50124</v>
          </cell>
          <cell r="DE177">
            <v>-1132183.5</v>
          </cell>
          <cell r="DF177">
            <v>-120110</v>
          </cell>
          <cell r="DG177">
            <v>-91727</v>
          </cell>
          <cell r="DH177">
            <v>-102385</v>
          </cell>
          <cell r="DI177">
            <v>-76577</v>
          </cell>
          <cell r="DJ177">
            <v>-88820</v>
          </cell>
          <cell r="DK177">
            <v>-85356.5</v>
          </cell>
          <cell r="DL177">
            <v>-135538</v>
          </cell>
          <cell r="DM177">
            <v>-142722</v>
          </cell>
          <cell r="DN177">
            <v>-93292</v>
          </cell>
          <cell r="DO177">
            <v>-77444</v>
          </cell>
          <cell r="DP177">
            <v>-86392</v>
          </cell>
          <cell r="DQ177">
            <v>-31820</v>
          </cell>
          <cell r="DR177">
            <v>-705892</v>
          </cell>
          <cell r="DS177">
            <v>-51606</v>
          </cell>
          <cell r="DT177">
            <v>-34808</v>
          </cell>
          <cell r="DU177">
            <v>-69010</v>
          </cell>
          <cell r="DV177">
            <v>-72386</v>
          </cell>
          <cell r="DW177">
            <v>-51500</v>
          </cell>
          <cell r="DX177">
            <v>-75924</v>
          </cell>
          <cell r="DY177">
            <v>-44730</v>
          </cell>
          <cell r="DZ177">
            <v>-102098</v>
          </cell>
          <cell r="EA177">
            <v>-72736</v>
          </cell>
          <cell r="EB177">
            <v>-47192</v>
          </cell>
          <cell r="EC177">
            <v>-48428</v>
          </cell>
          <cell r="ED177">
            <v>-35474</v>
          </cell>
          <cell r="EE177">
            <v>0</v>
          </cell>
        </row>
        <row r="178">
          <cell r="F178">
            <v>-24704.300000000047</v>
          </cell>
          <cell r="G178">
            <v>-23387.5</v>
          </cell>
          <cell r="H178">
            <v>-27524.599999999627</v>
          </cell>
          <cell r="I178">
            <v>18360</v>
          </cell>
          <cell r="J178">
            <v>-32195</v>
          </cell>
          <cell r="K178">
            <v>-32719</v>
          </cell>
          <cell r="L178">
            <v>-51940.5</v>
          </cell>
          <cell r="M178">
            <v>-53738.5</v>
          </cell>
          <cell r="N178">
            <v>-23544.299999999814</v>
          </cell>
          <cell r="O178">
            <v>-35467.700000000186</v>
          </cell>
          <cell r="P178">
            <v>-19079.839999999967</v>
          </cell>
          <cell r="Q178">
            <v>-30000.5</v>
          </cell>
          <cell r="R178">
            <v>-417965.79999999702</v>
          </cell>
          <cell r="S178">
            <v>82592.299999999814</v>
          </cell>
          <cell r="T178">
            <v>-36326.299999999814</v>
          </cell>
          <cell r="U178">
            <v>-34029</v>
          </cell>
          <cell r="V178">
            <v>-30002</v>
          </cell>
          <cell r="W178">
            <v>-35461</v>
          </cell>
          <cell r="X178">
            <v>-26179</v>
          </cell>
          <cell r="Y178">
            <v>-57318.5</v>
          </cell>
          <cell r="Z178">
            <v>-64282</v>
          </cell>
          <cell r="AA178">
            <v>-36848</v>
          </cell>
          <cell r="AB178">
            <v>-48722.5</v>
          </cell>
          <cell r="AC178">
            <v>-37723.300000000047</v>
          </cell>
          <cell r="AD178">
            <v>-93666.5</v>
          </cell>
          <cell r="AE178">
            <v>-699727</v>
          </cell>
          <cell r="AF178">
            <v>-103517</v>
          </cell>
          <cell r="AG178">
            <v>-61707</v>
          </cell>
          <cell r="AH178">
            <v>-43032</v>
          </cell>
          <cell r="AI178">
            <v>-35202.5</v>
          </cell>
          <cell r="AJ178">
            <v>-38528</v>
          </cell>
          <cell r="AK178">
            <v>-29480</v>
          </cell>
          <cell r="AL178">
            <v>-6582</v>
          </cell>
          <cell r="AM178">
            <v>-87355</v>
          </cell>
          <cell r="AN178">
            <v>-43774</v>
          </cell>
          <cell r="AO178">
            <v>-51905</v>
          </cell>
          <cell r="AP178">
            <v>-75997.5</v>
          </cell>
          <cell r="AQ178">
            <v>-122647</v>
          </cell>
          <cell r="AR178">
            <v>-753827</v>
          </cell>
          <cell r="AS178">
            <v>-108281</v>
          </cell>
          <cell r="AT178">
            <v>-81183</v>
          </cell>
          <cell r="AU178">
            <v>-50194.5</v>
          </cell>
          <cell r="AV178">
            <v>-37334.5</v>
          </cell>
          <cell r="AW178">
            <v>-39540</v>
          </cell>
          <cell r="AX178">
            <v>-26805</v>
          </cell>
          <cell r="AY178">
            <v>-3728</v>
          </cell>
          <cell r="AZ178">
            <v>-92378</v>
          </cell>
          <cell r="BA178">
            <v>-47233</v>
          </cell>
          <cell r="BB178">
            <v>-53180</v>
          </cell>
          <cell r="BC178">
            <v>-74385</v>
          </cell>
          <cell r="BD178">
            <v>-139585</v>
          </cell>
          <cell r="BE178">
            <v>-825201.5</v>
          </cell>
          <cell r="BF178">
            <v>-103418</v>
          </cell>
          <cell r="BG178">
            <v>-85550</v>
          </cell>
          <cell r="BH178">
            <v>-50782</v>
          </cell>
          <cell r="BI178">
            <v>-46656</v>
          </cell>
          <cell r="BJ178">
            <v>-42956</v>
          </cell>
          <cell r="BK178">
            <v>-33453</v>
          </cell>
          <cell r="BL178">
            <v>-9955</v>
          </cell>
          <cell r="BM178">
            <v>-101733</v>
          </cell>
          <cell r="BN178">
            <v>-58043</v>
          </cell>
          <cell r="BO178">
            <v>-62294</v>
          </cell>
          <cell r="BP178">
            <v>-84373.5</v>
          </cell>
          <cell r="BQ178">
            <v>-145988</v>
          </cell>
          <cell r="BR178">
            <v>-753720</v>
          </cell>
          <cell r="BS178">
            <v>-128462</v>
          </cell>
          <cell r="BT178">
            <v>-85712</v>
          </cell>
          <cell r="BU178">
            <v>-54532</v>
          </cell>
          <cell r="BV178">
            <v>-35683</v>
          </cell>
          <cell r="BW178">
            <v>-45728</v>
          </cell>
          <cell r="BX178">
            <v>-30006</v>
          </cell>
          <cell r="BY178">
            <v>-48165</v>
          </cell>
          <cell r="BZ178">
            <v>-104126</v>
          </cell>
          <cell r="CA178">
            <v>-51639</v>
          </cell>
          <cell r="CB178">
            <v>-67740</v>
          </cell>
          <cell r="CC178">
            <v>-115997</v>
          </cell>
          <cell r="CD178">
            <v>14070</v>
          </cell>
          <cell r="CE178">
            <v>-943262</v>
          </cell>
          <cell r="CF178">
            <v>-146348</v>
          </cell>
          <cell r="CG178">
            <v>-102826</v>
          </cell>
          <cell r="CH178">
            <v>-81683</v>
          </cell>
          <cell r="CI178">
            <v>-48762</v>
          </cell>
          <cell r="CJ178">
            <v>-58596</v>
          </cell>
          <cell r="CK178">
            <v>-40087</v>
          </cell>
          <cell r="CL178">
            <v>-51017</v>
          </cell>
          <cell r="CM178">
            <v>-124394</v>
          </cell>
          <cell r="CN178">
            <v>-53464</v>
          </cell>
          <cell r="CO178">
            <v>-84587</v>
          </cell>
          <cell r="CP178">
            <v>-118098</v>
          </cell>
          <cell r="CQ178">
            <v>-33400</v>
          </cell>
          <cell r="CR178">
            <v>-1158765</v>
          </cell>
          <cell r="CS178">
            <v>-174912</v>
          </cell>
          <cell r="CT178">
            <v>-138060</v>
          </cell>
          <cell r="CU178">
            <v>-89810</v>
          </cell>
          <cell r="CV178">
            <v>-51787</v>
          </cell>
          <cell r="CW178">
            <v>-84890</v>
          </cell>
          <cell r="CX178">
            <v>-59532</v>
          </cell>
          <cell r="CY178">
            <v>-59726</v>
          </cell>
          <cell r="CZ178">
            <v>-99424</v>
          </cell>
          <cell r="DA178">
            <v>-84720</v>
          </cell>
          <cell r="DB178">
            <v>-110196</v>
          </cell>
          <cell r="DC178">
            <v>-154900</v>
          </cell>
          <cell r="DD178">
            <v>-50808</v>
          </cell>
          <cell r="DE178">
            <v>-1352482</v>
          </cell>
          <cell r="DF178">
            <v>-165306</v>
          </cell>
          <cell r="DG178">
            <v>-136438</v>
          </cell>
          <cell r="DH178">
            <v>-112002</v>
          </cell>
          <cell r="DI178">
            <v>-80940</v>
          </cell>
          <cell r="DJ178">
            <v>-99504</v>
          </cell>
          <cell r="DK178">
            <v>-69232</v>
          </cell>
          <cell r="DL178">
            <v>-77816</v>
          </cell>
          <cell r="DM178">
            <v>-107596</v>
          </cell>
          <cell r="DN178">
            <v>-87144</v>
          </cell>
          <cell r="DO178">
            <v>-150652</v>
          </cell>
          <cell r="DP178">
            <v>-189512</v>
          </cell>
          <cell r="DQ178">
            <v>-76340</v>
          </cell>
          <cell r="DR178">
            <v>-1147490</v>
          </cell>
          <cell r="DS178">
            <v>-85264</v>
          </cell>
          <cell r="DT178">
            <v>-126016</v>
          </cell>
          <cell r="DU178">
            <v>-96496</v>
          </cell>
          <cell r="DV178">
            <v>-98148</v>
          </cell>
          <cell r="DW178">
            <v>-56616</v>
          </cell>
          <cell r="DX178">
            <v>-60076</v>
          </cell>
          <cell r="DY178">
            <v>-22652</v>
          </cell>
          <cell r="DZ178">
            <v>-26540</v>
          </cell>
          <cell r="EA178">
            <v>-111570</v>
          </cell>
          <cell r="EB178">
            <v>-120300</v>
          </cell>
          <cell r="EC178">
            <v>-203856</v>
          </cell>
          <cell r="ED178">
            <v>-139956</v>
          </cell>
          <cell r="EE178">
            <v>0</v>
          </cell>
        </row>
        <row r="179">
          <cell r="F179">
            <v>-15106.039999999921</v>
          </cell>
          <cell r="G179">
            <v>-6801.1600000000326</v>
          </cell>
          <cell r="H179">
            <v>-12765</v>
          </cell>
          <cell r="I179">
            <v>-4753.6816999999573</v>
          </cell>
          <cell r="J179">
            <v>-8062.9220000001369</v>
          </cell>
          <cell r="K179">
            <v>-7842.7400000000489</v>
          </cell>
          <cell r="L179">
            <v>-9919.390000000014</v>
          </cell>
          <cell r="M179">
            <v>-3111.2010000000009</v>
          </cell>
          <cell r="N179">
            <v>-13869.949999999953</v>
          </cell>
          <cell r="O179">
            <v>-15600.739999999991</v>
          </cell>
          <cell r="P179">
            <v>-8816.6999999999534</v>
          </cell>
          <cell r="Q179">
            <v>-10434.991272999905</v>
          </cell>
          <cell r="R179">
            <v>-154308.44099999778</v>
          </cell>
          <cell r="S179">
            <v>-14551.200000000186</v>
          </cell>
          <cell r="T179">
            <v>-10622.899999999907</v>
          </cell>
          <cell r="U179">
            <v>-12095.810000000056</v>
          </cell>
          <cell r="V179">
            <v>-12167.629499999806</v>
          </cell>
          <cell r="W179">
            <v>-8779.9849999998696</v>
          </cell>
          <cell r="X179">
            <v>-9731.3804999999702</v>
          </cell>
          <cell r="Y179">
            <v>-14166.948000000091</v>
          </cell>
          <cell r="Z179">
            <v>-7876</v>
          </cell>
          <cell r="AA179">
            <v>-28329.844999999972</v>
          </cell>
          <cell r="AB179">
            <v>-11478.800000000047</v>
          </cell>
          <cell r="AC179">
            <v>-12259.799999999814</v>
          </cell>
          <cell r="AD179">
            <v>-12248.143000000156</v>
          </cell>
          <cell r="AE179">
            <v>-156051.25740000233</v>
          </cell>
          <cell r="AF179">
            <v>-25245.899399999995</v>
          </cell>
          <cell r="AG179">
            <v>-6922.1770000001416</v>
          </cell>
          <cell r="AH179">
            <v>-15482.700000000186</v>
          </cell>
          <cell r="AI179">
            <v>-9719.537000000244</v>
          </cell>
          <cell r="AJ179">
            <v>-15356.347999999998</v>
          </cell>
          <cell r="AK179">
            <v>-14340.71800000011</v>
          </cell>
          <cell r="AL179">
            <v>-14559.649999999907</v>
          </cell>
          <cell r="AM179">
            <v>-3431.2550000000047</v>
          </cell>
          <cell r="AN179">
            <v>-8807.0760000001173</v>
          </cell>
          <cell r="AO179">
            <v>-13169.368999999948</v>
          </cell>
          <cell r="AP179">
            <v>-15421.177000000142</v>
          </cell>
          <cell r="AQ179">
            <v>-13595.350999999791</v>
          </cell>
          <cell r="AR179">
            <v>-214678.83070000261</v>
          </cell>
          <cell r="AS179">
            <v>-19752.717999999877</v>
          </cell>
          <cell r="AT179">
            <v>-19199.098000000231</v>
          </cell>
          <cell r="AU179">
            <v>-18806.839999999851</v>
          </cell>
          <cell r="AV179">
            <v>-13478.464999999851</v>
          </cell>
          <cell r="AW179">
            <v>-19284.052000000142</v>
          </cell>
          <cell r="AX179">
            <v>-19789.52500000014</v>
          </cell>
          <cell r="AY179">
            <v>-29336.368999999948</v>
          </cell>
          <cell r="AZ179">
            <v>-11443.599999999977</v>
          </cell>
          <cell r="BA179">
            <v>-14321.487000000197</v>
          </cell>
          <cell r="BB179">
            <v>-17211.217999999877</v>
          </cell>
          <cell r="BC179">
            <v>-14534.43069999991</v>
          </cell>
          <cell r="BD179">
            <v>-17521.027999999933</v>
          </cell>
          <cell r="BE179">
            <v>-282948.4263000004</v>
          </cell>
          <cell r="BF179">
            <v>-39580.064999999944</v>
          </cell>
          <cell r="BG179">
            <v>-27333.376999999862</v>
          </cell>
          <cell r="BH179">
            <v>-22209.400000000373</v>
          </cell>
          <cell r="BI179">
            <v>-24410.209999999963</v>
          </cell>
          <cell r="BJ179">
            <v>-19572.699999999721</v>
          </cell>
          <cell r="BK179">
            <v>-23975.82669999986</v>
          </cell>
          <cell r="BL179">
            <v>-21850.375</v>
          </cell>
          <cell r="BM179">
            <v>-24084.671600000001</v>
          </cell>
          <cell r="BN179">
            <v>-9827.7289999993518</v>
          </cell>
          <cell r="BO179">
            <v>-13834.799999999814</v>
          </cell>
          <cell r="BP179">
            <v>-15884.186999999918</v>
          </cell>
          <cell r="BQ179">
            <v>-40385.084999999963</v>
          </cell>
          <cell r="BR179">
            <v>-126401.92399999499</v>
          </cell>
          <cell r="BS179">
            <v>-16521.468000000343</v>
          </cell>
          <cell r="BT179">
            <v>-23013.535000000149</v>
          </cell>
          <cell r="BU179">
            <v>-20955</v>
          </cell>
          <cell r="BV179">
            <v>-16282.711999999825</v>
          </cell>
          <cell r="BW179">
            <v>-23548.512999999803</v>
          </cell>
          <cell r="BX179">
            <v>-21384.070999999996</v>
          </cell>
          <cell r="BY179">
            <v>77940.905999999959</v>
          </cell>
          <cell r="BZ179">
            <v>-8845.0430000000633</v>
          </cell>
          <cell r="CA179">
            <v>-8518.8999999999069</v>
          </cell>
          <cell r="CB179">
            <v>-17429.264999999665</v>
          </cell>
          <cell r="CC179">
            <v>-19954.182999999262</v>
          </cell>
          <cell r="CD179">
            <v>-27890.140000000596</v>
          </cell>
          <cell r="CE179">
            <v>-285353.75899999589</v>
          </cell>
          <cell r="CF179">
            <v>-22663.200000000186</v>
          </cell>
          <cell r="CG179">
            <v>-22838</v>
          </cell>
          <cell r="CH179">
            <v>-31044.582999999635</v>
          </cell>
          <cell r="CI179">
            <v>-17889.269999999553</v>
          </cell>
          <cell r="CJ179">
            <v>-27821.721999999601</v>
          </cell>
          <cell r="CK179">
            <v>-27256.700000000186</v>
          </cell>
          <cell r="CL179">
            <v>-5694.5300000002608</v>
          </cell>
          <cell r="CM179">
            <v>-21019.569999999832</v>
          </cell>
          <cell r="CN179">
            <v>-19902.087999999989</v>
          </cell>
          <cell r="CO179">
            <v>-27551.796000000089</v>
          </cell>
          <cell r="CP179">
            <v>-28458.820000000298</v>
          </cell>
          <cell r="CQ179">
            <v>-33213.479999999516</v>
          </cell>
          <cell r="CR179">
            <v>-302188.63899999857</v>
          </cell>
          <cell r="CS179">
            <v>-17965.645000000484</v>
          </cell>
          <cell r="CT179">
            <v>-14507.089999999851</v>
          </cell>
          <cell r="CU179">
            <v>-30086.870000000112</v>
          </cell>
          <cell r="CV179">
            <v>-26912.695000000298</v>
          </cell>
          <cell r="CW179">
            <v>-27391.900000000373</v>
          </cell>
          <cell r="CX179">
            <v>-36797.566000000574</v>
          </cell>
          <cell r="CY179">
            <v>-21342.310000000056</v>
          </cell>
          <cell r="CZ179">
            <v>-30317.130000000354</v>
          </cell>
          <cell r="DA179">
            <v>-20995.299999999814</v>
          </cell>
          <cell r="DB179">
            <v>-28199.92399999965</v>
          </cell>
          <cell r="DC179">
            <v>-29063.60899999924</v>
          </cell>
          <cell r="DD179">
            <v>-18608.599999999627</v>
          </cell>
          <cell r="DE179">
            <v>-282755.65499998629</v>
          </cell>
          <cell r="DF179">
            <v>-20027</v>
          </cell>
          <cell r="DG179">
            <v>-14876.589999999851</v>
          </cell>
          <cell r="DH179">
            <v>-34227.179999999702</v>
          </cell>
          <cell r="DI179">
            <v>-23697.229999999516</v>
          </cell>
          <cell r="DJ179">
            <v>-25290.879999999888</v>
          </cell>
          <cell r="DK179">
            <v>-34875.75500000082</v>
          </cell>
          <cell r="DL179">
            <v>-4401.2000000001863</v>
          </cell>
          <cell r="DM179">
            <v>-12762.25</v>
          </cell>
          <cell r="DN179">
            <v>-26898.840000000782</v>
          </cell>
          <cell r="DO179">
            <v>-41537.629999999888</v>
          </cell>
          <cell r="DP179">
            <v>-24279.540000000037</v>
          </cell>
          <cell r="DQ179">
            <v>-19881.560000000522</v>
          </cell>
          <cell r="DR179">
            <v>-141463.02000001073</v>
          </cell>
          <cell r="DS179">
            <v>-6393.390000000596</v>
          </cell>
          <cell r="DT179">
            <v>-2802.2000000011176</v>
          </cell>
          <cell r="DU179">
            <v>-7520.890000000596</v>
          </cell>
          <cell r="DV179">
            <v>-12812.299999999814</v>
          </cell>
          <cell r="DW179">
            <v>-6258.4300000006333</v>
          </cell>
          <cell r="DX179">
            <v>-10576.339999999851</v>
          </cell>
          <cell r="DY179">
            <v>-8483.7200000006706</v>
          </cell>
          <cell r="DZ179">
            <v>-40222.970000000671</v>
          </cell>
          <cell r="EA179">
            <v>-20991</v>
          </cell>
          <cell r="EB179">
            <v>-9471.9199999999255</v>
          </cell>
          <cell r="EC179">
            <v>-10775.370000001043</v>
          </cell>
          <cell r="ED179">
            <v>-5154.4900000002235</v>
          </cell>
          <cell r="EE179">
            <v>0</v>
          </cell>
        </row>
        <row r="180">
          <cell r="F180">
            <v>-133.26020000000017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-154.03099999999904</v>
          </cell>
          <cell r="M180">
            <v>-516.38900000000103</v>
          </cell>
          <cell r="N180">
            <v>-27.53099999999904</v>
          </cell>
          <cell r="O180">
            <v>-399.63600000000042</v>
          </cell>
          <cell r="P180">
            <v>-143.86190000000011</v>
          </cell>
          <cell r="Q180">
            <v>0</v>
          </cell>
          <cell r="R180">
            <v>-4674.9021000000066</v>
          </cell>
          <cell r="S180">
            <v>86.515900000000329</v>
          </cell>
          <cell r="T180">
            <v>-164.18900000000031</v>
          </cell>
          <cell r="U180">
            <v>-148.16300000000047</v>
          </cell>
          <cell r="V180">
            <v>-414.64799999999923</v>
          </cell>
          <cell r="W180">
            <v>0</v>
          </cell>
          <cell r="X180">
            <v>-73.787000000000262</v>
          </cell>
          <cell r="Y180">
            <v>-766.70600000000559</v>
          </cell>
          <cell r="Z180">
            <v>-780.45899999999892</v>
          </cell>
          <cell r="AA180">
            <v>-352.44900000000052</v>
          </cell>
          <cell r="AB180">
            <v>-250.62299999999959</v>
          </cell>
          <cell r="AC180">
            <v>-478.2529999999997</v>
          </cell>
          <cell r="AD180">
            <v>-1332.1409999999996</v>
          </cell>
          <cell r="AE180">
            <v>-3759.4700000000303</v>
          </cell>
          <cell r="AF180">
            <v>-273.93500000000131</v>
          </cell>
          <cell r="AG180">
            <v>-457.53899999999703</v>
          </cell>
          <cell r="AH180">
            <v>0</v>
          </cell>
          <cell r="AI180">
            <v>-222.33500000000276</v>
          </cell>
          <cell r="AJ180">
            <v>-118.98699999999735</v>
          </cell>
          <cell r="AK180">
            <v>-167.11800000000221</v>
          </cell>
          <cell r="AL180">
            <v>-497.35999999999331</v>
          </cell>
          <cell r="AM180">
            <v>-465.09000000000378</v>
          </cell>
          <cell r="AN180">
            <v>0</v>
          </cell>
          <cell r="AO180">
            <v>-941.00399999999354</v>
          </cell>
          <cell r="AP180">
            <v>-163.45599999999831</v>
          </cell>
          <cell r="AQ180">
            <v>-452.64600000000064</v>
          </cell>
          <cell r="AR180">
            <v>-5874.0800000000163</v>
          </cell>
          <cell r="AS180">
            <v>0</v>
          </cell>
          <cell r="AT180">
            <v>-84.524000000004889</v>
          </cell>
          <cell r="AU180">
            <v>-413.31200000000172</v>
          </cell>
          <cell r="AV180">
            <v>-238.875</v>
          </cell>
          <cell r="AW180">
            <v>-860.85599999999977</v>
          </cell>
          <cell r="AX180">
            <v>0</v>
          </cell>
          <cell r="AY180">
            <v>-898.02500000000873</v>
          </cell>
          <cell r="AZ180">
            <v>-640.71699999999691</v>
          </cell>
          <cell r="BA180">
            <v>-38.011999999995169</v>
          </cell>
          <cell r="BB180">
            <v>-330.57600000000093</v>
          </cell>
          <cell r="BC180">
            <v>-1051.0760000000009</v>
          </cell>
          <cell r="BD180">
            <v>-1318.1070000000036</v>
          </cell>
          <cell r="BE180">
            <v>-6445.0480000001844</v>
          </cell>
          <cell r="BF180">
            <v>-393.86300000000483</v>
          </cell>
          <cell r="BG180">
            <v>-292.85800000000017</v>
          </cell>
          <cell r="BH180">
            <v>-523.95200000000477</v>
          </cell>
          <cell r="BI180">
            <v>-563.10099999999875</v>
          </cell>
          <cell r="BJ180">
            <v>-630.65299999999843</v>
          </cell>
          <cell r="BK180">
            <v>-369.70300000000134</v>
          </cell>
          <cell r="BL180">
            <v>-714.02400000000489</v>
          </cell>
          <cell r="BM180">
            <v>-151.02399999999761</v>
          </cell>
          <cell r="BN180">
            <v>-405.12200000000303</v>
          </cell>
          <cell r="BO180">
            <v>-665.55899999999383</v>
          </cell>
          <cell r="BP180">
            <v>-950.37900000000081</v>
          </cell>
          <cell r="BQ180">
            <v>-784.80999999999767</v>
          </cell>
          <cell r="BR180">
            <v>-8219.9030000002822</v>
          </cell>
          <cell r="BS180">
            <v>-931.20999999999185</v>
          </cell>
          <cell r="BT180">
            <v>-771.59000000001106</v>
          </cell>
          <cell r="BU180">
            <v>-171.65999999999622</v>
          </cell>
          <cell r="BV180">
            <v>-822.7699999999968</v>
          </cell>
          <cell r="BW180">
            <v>-265.48800000000483</v>
          </cell>
          <cell r="BX180">
            <v>-371.02400000000489</v>
          </cell>
          <cell r="BY180">
            <v>-816.50599999999395</v>
          </cell>
          <cell r="BZ180">
            <v>-1106.5599999999977</v>
          </cell>
          <cell r="CA180">
            <v>-570.76500000001397</v>
          </cell>
          <cell r="CB180">
            <v>-1441.7799999999988</v>
          </cell>
          <cell r="CC180">
            <v>-164.11000000000058</v>
          </cell>
          <cell r="CD180">
            <v>-786.44000000000233</v>
          </cell>
          <cell r="CE180">
            <v>-8253.7000000001863</v>
          </cell>
          <cell r="CF180">
            <v>-477.47000000000116</v>
          </cell>
          <cell r="CG180">
            <v>-768.21400000000722</v>
          </cell>
          <cell r="CH180">
            <v>-856.22999999999593</v>
          </cell>
          <cell r="CI180">
            <v>-686.91999999999825</v>
          </cell>
          <cell r="CJ180">
            <v>-519.73700000000099</v>
          </cell>
          <cell r="CK180">
            <v>-745.78899999999703</v>
          </cell>
          <cell r="CL180">
            <v>-145.97000000000116</v>
          </cell>
          <cell r="CM180">
            <v>-1198.820000000007</v>
          </cell>
          <cell r="CN180">
            <v>-391.08000000000175</v>
          </cell>
          <cell r="CO180">
            <v>-1793.7400000000198</v>
          </cell>
          <cell r="CP180">
            <v>-122.75999999999476</v>
          </cell>
          <cell r="CQ180">
            <v>-546.97000000000116</v>
          </cell>
          <cell r="CR180">
            <v>-13350.016000000061</v>
          </cell>
          <cell r="CS180">
            <v>-990.20000000001164</v>
          </cell>
          <cell r="CT180">
            <v>-626.80999999999767</v>
          </cell>
          <cell r="CU180">
            <v>-1025.3699999999953</v>
          </cell>
          <cell r="CV180">
            <v>-1076.4360000000015</v>
          </cell>
          <cell r="CW180">
            <v>-375.89999999999418</v>
          </cell>
          <cell r="CX180">
            <v>-1801.9799999999959</v>
          </cell>
          <cell r="CY180">
            <v>-1368.4800000000105</v>
          </cell>
          <cell r="CZ180">
            <v>-1285.7800000000279</v>
          </cell>
          <cell r="DA180">
            <v>-1270.75</v>
          </cell>
          <cell r="DB180">
            <v>-1078.4100000000035</v>
          </cell>
          <cell r="DC180">
            <v>-1257.6999999999971</v>
          </cell>
          <cell r="DD180">
            <v>-1192.2000000000116</v>
          </cell>
          <cell r="DE180">
            <v>-9441.9680000001099</v>
          </cell>
          <cell r="DF180">
            <v>-1643.8999999999942</v>
          </cell>
          <cell r="DG180">
            <v>-28.389999999984866</v>
          </cell>
          <cell r="DH180">
            <v>-643.58999999999651</v>
          </cell>
          <cell r="DI180">
            <v>-839.79400000000896</v>
          </cell>
          <cell r="DJ180">
            <v>-750.55400000000373</v>
          </cell>
          <cell r="DK180">
            <v>-934.7899999999936</v>
          </cell>
          <cell r="DL180">
            <v>-957.11000000001513</v>
          </cell>
          <cell r="DM180">
            <v>-924.14999999999418</v>
          </cell>
          <cell r="DN180">
            <v>-670.39999999999418</v>
          </cell>
          <cell r="DO180">
            <v>-1000.5599999999977</v>
          </cell>
          <cell r="DP180">
            <v>-776.0800000000163</v>
          </cell>
          <cell r="DQ180">
            <v>-272.64999999999418</v>
          </cell>
          <cell r="DR180">
            <v>-5680.410000000149</v>
          </cell>
          <cell r="DS180">
            <v>-592.75</v>
          </cell>
          <cell r="DT180">
            <v>0</v>
          </cell>
          <cell r="DU180">
            <v>-686.5</v>
          </cell>
          <cell r="DV180">
            <v>-686.75</v>
          </cell>
          <cell r="DW180">
            <v>-302.25</v>
          </cell>
          <cell r="DX180">
            <v>-1277.3799999999756</v>
          </cell>
          <cell r="DY180">
            <v>0</v>
          </cell>
          <cell r="DZ180">
            <v>-304.5</v>
          </cell>
          <cell r="EA180">
            <v>-607.44000000000233</v>
          </cell>
          <cell r="EB180">
            <v>-196.97000000000116</v>
          </cell>
          <cell r="EC180">
            <v>-866.57999999998719</v>
          </cell>
          <cell r="ED180">
            <v>-159.29000000000815</v>
          </cell>
          <cell r="EE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</row>
        <row r="185">
          <cell r="F185">
            <v>-58294.080199999735</v>
          </cell>
          <cell r="G185">
            <v>-49491.110000000335</v>
          </cell>
          <cell r="H185">
            <v>-52853.844999999739</v>
          </cell>
          <cell r="I185">
            <v>1274.8293000003323</v>
          </cell>
          <cell r="J185">
            <v>-62936.762000000104</v>
          </cell>
          <cell r="K185">
            <v>-48292.780000000261</v>
          </cell>
          <cell r="L185">
            <v>-80285.910999999382</v>
          </cell>
          <cell r="M185">
            <v>-74975.490000000224</v>
          </cell>
          <cell r="N185">
            <v>-65669.161000000313</v>
          </cell>
          <cell r="O185">
            <v>-80682.575999999419</v>
          </cell>
          <cell r="P185">
            <v>-61302.841899999417</v>
          </cell>
          <cell r="Q185">
            <v>-62699.051272999495</v>
          </cell>
          <cell r="R185">
            <v>-942298.08380001783</v>
          </cell>
          <cell r="S185">
            <v>80752.054900000803</v>
          </cell>
          <cell r="T185">
            <v>-72441.324000000022</v>
          </cell>
          <cell r="U185">
            <v>-61417.15799999889</v>
          </cell>
          <cell r="V185">
            <v>-71368.126500000246</v>
          </cell>
          <cell r="W185">
            <v>-72185.115000000224</v>
          </cell>
          <cell r="X185">
            <v>-72936.667500000447</v>
          </cell>
          <cell r="Y185">
            <v>-108621.15399999917</v>
          </cell>
          <cell r="Z185">
            <v>-94373.459700001404</v>
          </cell>
          <cell r="AA185">
            <v>-135112.27199999802</v>
          </cell>
          <cell r="AB185">
            <v>-99827.729999998584</v>
          </cell>
          <cell r="AC185">
            <v>-83388.664000000805</v>
          </cell>
          <cell r="AD185">
            <v>-151378.46800000034</v>
          </cell>
          <cell r="AE185">
            <v>-1385972.7454000115</v>
          </cell>
          <cell r="AF185">
            <v>-170231.60440000147</v>
          </cell>
          <cell r="AG185">
            <v>-130428.45599999838</v>
          </cell>
          <cell r="AH185">
            <v>-102772.28000000119</v>
          </cell>
          <cell r="AI185">
            <v>-87629.492000002414</v>
          </cell>
          <cell r="AJ185">
            <v>-98048.094999998808</v>
          </cell>
          <cell r="AK185">
            <v>-74225.495999999344</v>
          </cell>
          <cell r="AL185">
            <v>-60135.38000000082</v>
          </cell>
          <cell r="AM185">
            <v>-138656.55499999784</v>
          </cell>
          <cell r="AN185">
            <v>-84231.582999998704</v>
          </cell>
          <cell r="AO185">
            <v>-109016.43999999948</v>
          </cell>
          <cell r="AP185">
            <v>-135445.82300000265</v>
          </cell>
          <cell r="AQ185">
            <v>-195151.54099999741</v>
          </cell>
          <cell r="AR185">
            <v>-1605114.0676999688</v>
          </cell>
          <cell r="AS185">
            <v>-191693.47800000012</v>
          </cell>
          <cell r="AT185">
            <v>-163762.61199999973</v>
          </cell>
          <cell r="AU185">
            <v>-116555.10199999996</v>
          </cell>
          <cell r="AV185">
            <v>-88806.085999999195</v>
          </cell>
          <cell r="AW185">
            <v>-106996.1080000028</v>
          </cell>
          <cell r="AX185">
            <v>-81233.934999998659</v>
          </cell>
          <cell r="AY185">
            <v>-80159.194000000134</v>
          </cell>
          <cell r="AZ185">
            <v>-160265.34699999914</v>
          </cell>
          <cell r="BA185">
            <v>-113860.51900000125</v>
          </cell>
          <cell r="BB185">
            <v>-142338.19999999925</v>
          </cell>
          <cell r="BC185">
            <v>-134590.20669999905</v>
          </cell>
          <cell r="BD185">
            <v>-224853.27999999747</v>
          </cell>
          <cell r="BE185">
            <v>-1773126.144299984</v>
          </cell>
          <cell r="BF185">
            <v>-208237.56799999997</v>
          </cell>
          <cell r="BG185">
            <v>-179702.38500000536</v>
          </cell>
          <cell r="BH185">
            <v>-124484.14199999906</v>
          </cell>
          <cell r="BI185">
            <v>-104722.04999999888</v>
          </cell>
          <cell r="BJ185">
            <v>-107181.05299999937</v>
          </cell>
          <cell r="BK185">
            <v>-88434.049699999392</v>
          </cell>
          <cell r="BL185">
            <v>-96943.098999999464</v>
          </cell>
          <cell r="BM185">
            <v>-166626.52560000122</v>
          </cell>
          <cell r="BN185">
            <v>-127372.95900000259</v>
          </cell>
          <cell r="BO185">
            <v>-153504.9619999975</v>
          </cell>
          <cell r="BP185">
            <v>-155269.42600000277</v>
          </cell>
          <cell r="BQ185">
            <v>-260647.92499998957</v>
          </cell>
          <cell r="BR185">
            <v>-1784009.8329999447</v>
          </cell>
          <cell r="BS185">
            <v>-231403.07800000161</v>
          </cell>
          <cell r="BT185">
            <v>-211034.32499999925</v>
          </cell>
          <cell r="BU185">
            <v>-143536.00999999791</v>
          </cell>
          <cell r="BV185">
            <v>-103401.01200000197</v>
          </cell>
          <cell r="BW185">
            <v>-129408.60099999607</v>
          </cell>
          <cell r="BX185">
            <v>-101429.89499999955</v>
          </cell>
          <cell r="BY185">
            <v>-21434.599999997765</v>
          </cell>
          <cell r="BZ185">
            <v>-191833.33300000057</v>
          </cell>
          <cell r="CA185">
            <v>-141004.27100000158</v>
          </cell>
          <cell r="CB185">
            <v>-166767.73499999568</v>
          </cell>
          <cell r="CC185">
            <v>-228394.39300000295</v>
          </cell>
          <cell r="CD185">
            <v>-114362.58000000566</v>
          </cell>
          <cell r="CE185">
            <v>-2217850.66899997</v>
          </cell>
          <cell r="CF185">
            <v>-293899.16999999434</v>
          </cell>
          <cell r="CG185">
            <v>-251026.11399999261</v>
          </cell>
          <cell r="CH185">
            <v>-184577.58300000057</v>
          </cell>
          <cell r="CI185">
            <v>-135585.06000000238</v>
          </cell>
          <cell r="CJ185">
            <v>-168240.45899999887</v>
          </cell>
          <cell r="CK185">
            <v>-132668.03900000453</v>
          </cell>
          <cell r="CL185">
            <v>-132167.66000000015</v>
          </cell>
          <cell r="CM185">
            <v>-213866.81000000238</v>
          </cell>
          <cell r="CN185">
            <v>-162913.21800000221</v>
          </cell>
          <cell r="CO185">
            <v>-205491.87599999458</v>
          </cell>
          <cell r="CP185">
            <v>-245980.30000000075</v>
          </cell>
          <cell r="CQ185">
            <v>-91434.379999995232</v>
          </cell>
          <cell r="CR185">
            <v>-2732657.4150000811</v>
          </cell>
          <cell r="CS185">
            <v>-319485.04500000924</v>
          </cell>
          <cell r="CT185">
            <v>-269611.89999999851</v>
          </cell>
          <cell r="CU185">
            <v>-242687.23999999464</v>
          </cell>
          <cell r="CV185">
            <v>-182776.13100000098</v>
          </cell>
          <cell r="CW185">
            <v>-222339.99999999255</v>
          </cell>
          <cell r="CX185">
            <v>-215006.6460000053</v>
          </cell>
          <cell r="CY185">
            <v>-191702.48000000417</v>
          </cell>
          <cell r="CZ185">
            <v>-239510.8599999994</v>
          </cell>
          <cell r="DA185">
            <v>-218255.40000000596</v>
          </cell>
          <cell r="DB185">
            <v>-259892.11400000751</v>
          </cell>
          <cell r="DC185">
            <v>-297266.4089999944</v>
          </cell>
          <cell r="DD185">
            <v>-74123.189999997616</v>
          </cell>
          <cell r="DE185">
            <v>-2939792.1929998398</v>
          </cell>
          <cell r="DF185">
            <v>-332100.89999999851</v>
          </cell>
          <cell r="DG185">
            <v>-280265.88000000268</v>
          </cell>
          <cell r="DH185">
            <v>-268744.50999999791</v>
          </cell>
          <cell r="DI185">
            <v>-208539.42399999499</v>
          </cell>
          <cell r="DJ185">
            <v>-243558.03400000185</v>
          </cell>
          <cell r="DK185">
            <v>-208970.14500000328</v>
          </cell>
          <cell r="DL185">
            <v>-234568.46999999881</v>
          </cell>
          <cell r="DM185">
            <v>-268624.60000000149</v>
          </cell>
          <cell r="DN185">
            <v>-220633.96000000089</v>
          </cell>
          <cell r="DO185">
            <v>-293531.13999999315</v>
          </cell>
          <cell r="DP185">
            <v>-331590.42000000179</v>
          </cell>
          <cell r="DQ185">
            <v>-48664.710000000894</v>
          </cell>
          <cell r="DR185">
            <v>-2151378.9299998283</v>
          </cell>
          <cell r="DS185">
            <v>-171533.6400000006</v>
          </cell>
          <cell r="DT185">
            <v>-176699.60000000894</v>
          </cell>
          <cell r="DU185">
            <v>-181782.8900000006</v>
          </cell>
          <cell r="DV185">
            <v>-195428.95000000298</v>
          </cell>
          <cell r="DW185">
            <v>-126849.48000000417</v>
          </cell>
          <cell r="DX185">
            <v>-160904.02000000328</v>
          </cell>
          <cell r="DY185">
            <v>-77430.919999986887</v>
          </cell>
          <cell r="DZ185">
            <v>-169279.67000000179</v>
          </cell>
          <cell r="EA185">
            <v>-213670.43999999762</v>
          </cell>
          <cell r="EB185">
            <v>-192634.28999999166</v>
          </cell>
          <cell r="EC185">
            <v>-291942.45000000298</v>
          </cell>
          <cell r="ED185">
            <v>-193222.58000001311</v>
          </cell>
          <cell r="EE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</row>
        <row r="187">
          <cell r="F187">
            <v>-58294.080200001597</v>
          </cell>
          <cell r="G187">
            <v>-49491.109999999404</v>
          </cell>
          <cell r="H187">
            <v>-52853.844999998808</v>
          </cell>
          <cell r="I187">
            <v>1274.8293000012636</v>
          </cell>
          <cell r="J187">
            <v>-62936.762000009418</v>
          </cell>
          <cell r="K187">
            <v>-48292.780000001192</v>
          </cell>
          <cell r="L187">
            <v>-80285.91099999845</v>
          </cell>
          <cell r="M187">
            <v>-74975.490000009537</v>
          </cell>
          <cell r="N187">
            <v>-65669.16099999845</v>
          </cell>
          <cell r="O187">
            <v>-80682.575999997556</v>
          </cell>
          <cell r="P187">
            <v>-61302.841899998486</v>
          </cell>
          <cell r="Q187">
            <v>-62699.05127299577</v>
          </cell>
          <cell r="R187">
            <v>-942298.08379995823</v>
          </cell>
          <cell r="S187">
            <v>80752.054899998009</v>
          </cell>
          <cell r="T187">
            <v>-72441.324000000954</v>
          </cell>
          <cell r="U187">
            <v>-61417.157999999821</v>
          </cell>
          <cell r="V187">
            <v>-71368.12650000304</v>
          </cell>
          <cell r="W187">
            <v>-72185.114999994636</v>
          </cell>
          <cell r="X187">
            <v>-72936.667500004172</v>
          </cell>
          <cell r="Y187">
            <v>-108621.15400001407</v>
          </cell>
          <cell r="Z187">
            <v>-94373.459700003266</v>
          </cell>
          <cell r="AA187">
            <v>-135112.27199999988</v>
          </cell>
          <cell r="AB187">
            <v>-99827.730000004172</v>
          </cell>
          <cell r="AC187">
            <v>-83388.663999997079</v>
          </cell>
          <cell r="AD187">
            <v>-151378.46800000221</v>
          </cell>
          <cell r="AE187">
            <v>-1385972.7454003096</v>
          </cell>
          <cell r="AF187">
            <v>-170231.60439999402</v>
          </cell>
          <cell r="AG187">
            <v>-130428.45600000024</v>
          </cell>
          <cell r="AH187">
            <v>-102772.28000000119</v>
          </cell>
          <cell r="AI187">
            <v>-87629.491999998689</v>
          </cell>
          <cell r="AJ187">
            <v>-98048.094999998808</v>
          </cell>
          <cell r="AK187">
            <v>-74225.496000006795</v>
          </cell>
          <cell r="AL187">
            <v>-60135.379999995232</v>
          </cell>
          <cell r="AM187">
            <v>-138656.55499999225</v>
          </cell>
          <cell r="AN187">
            <v>-84231.583000004292</v>
          </cell>
          <cell r="AO187">
            <v>-109016.43999999762</v>
          </cell>
          <cell r="AP187">
            <v>-135445.82299999893</v>
          </cell>
          <cell r="AQ187">
            <v>-195151.54100000113</v>
          </cell>
          <cell r="AR187">
            <v>-1605114.0677000284</v>
          </cell>
          <cell r="AS187">
            <v>-191693.47800000012</v>
          </cell>
          <cell r="AT187">
            <v>-163762.61199998856</v>
          </cell>
          <cell r="AU187">
            <v>-116555.10200001299</v>
          </cell>
          <cell r="AV187">
            <v>-88806.086000010371</v>
          </cell>
          <cell r="AW187">
            <v>-106996.10799999535</v>
          </cell>
          <cell r="AX187">
            <v>-81233.935000002384</v>
          </cell>
          <cell r="AY187">
            <v>-80159.193999990821</v>
          </cell>
          <cell r="AZ187">
            <v>-160265.34700000286</v>
          </cell>
          <cell r="BA187">
            <v>-113860.5189999938</v>
          </cell>
          <cell r="BB187">
            <v>-142338.20000000298</v>
          </cell>
          <cell r="BC187">
            <v>-134590.20669999719</v>
          </cell>
          <cell r="BD187">
            <v>-224853.27999999374</v>
          </cell>
          <cell r="BE187">
            <v>-1773126.144299984</v>
          </cell>
          <cell r="BF187">
            <v>-208237.5680000037</v>
          </cell>
          <cell r="BG187">
            <v>-179702.38500000536</v>
          </cell>
          <cell r="BH187">
            <v>-124484.14199998975</v>
          </cell>
          <cell r="BI187">
            <v>-104722.04999999702</v>
          </cell>
          <cell r="BJ187">
            <v>-107181.0529999882</v>
          </cell>
          <cell r="BK187">
            <v>-88434.049700006843</v>
          </cell>
          <cell r="BL187">
            <v>-96943.098999992013</v>
          </cell>
          <cell r="BM187">
            <v>-166626.52560001612</v>
          </cell>
          <cell r="BN187">
            <v>-127372.95900000632</v>
          </cell>
          <cell r="BO187">
            <v>-153504.9619999975</v>
          </cell>
          <cell r="BP187">
            <v>-155269.4260000065</v>
          </cell>
          <cell r="BQ187">
            <v>-260647.92499999702</v>
          </cell>
          <cell r="BR187">
            <v>-1784009.8330001831</v>
          </cell>
          <cell r="BS187">
            <v>-231403.07799999416</v>
          </cell>
          <cell r="BT187">
            <v>-211034.32500000298</v>
          </cell>
          <cell r="BU187">
            <v>-143536.01000000536</v>
          </cell>
          <cell r="BV187">
            <v>-103401.01199999452</v>
          </cell>
          <cell r="BW187">
            <v>-129408.60099999607</v>
          </cell>
          <cell r="BX187">
            <v>-101429.89499999583</v>
          </cell>
          <cell r="BY187">
            <v>-21434.59999999404</v>
          </cell>
          <cell r="BZ187">
            <v>-191833.33299998939</v>
          </cell>
          <cell r="CA187">
            <v>-141004.27100001276</v>
          </cell>
          <cell r="CB187">
            <v>-166767.7349999994</v>
          </cell>
          <cell r="CC187">
            <v>-228394.39300000668</v>
          </cell>
          <cell r="CD187">
            <v>-114362.58000001311</v>
          </cell>
          <cell r="CE187">
            <v>-2217850.6690001488</v>
          </cell>
          <cell r="CF187">
            <v>-293899.16999998689</v>
          </cell>
          <cell r="CG187">
            <v>-251026.11399999261</v>
          </cell>
          <cell r="CH187">
            <v>-184577.58300000429</v>
          </cell>
          <cell r="CI187">
            <v>-135585.06000000238</v>
          </cell>
          <cell r="CJ187">
            <v>-168240.45900000632</v>
          </cell>
          <cell r="CK187">
            <v>-132668.03900000453</v>
          </cell>
          <cell r="CL187">
            <v>-132167.65999999642</v>
          </cell>
          <cell r="CM187">
            <v>-213866.81000000238</v>
          </cell>
          <cell r="CN187">
            <v>-162913.21800000966</v>
          </cell>
          <cell r="CO187">
            <v>-205491.87600000203</v>
          </cell>
          <cell r="CP187">
            <v>-245980.30000000447</v>
          </cell>
          <cell r="CQ187">
            <v>-91434.379999995232</v>
          </cell>
          <cell r="CR187">
            <v>-2732657.4150002003</v>
          </cell>
          <cell r="CS187">
            <v>-319485.04500001669</v>
          </cell>
          <cell r="CT187">
            <v>-269611.90000000596</v>
          </cell>
          <cell r="CU187">
            <v>-242687.24000000954</v>
          </cell>
          <cell r="CV187">
            <v>-182776.13100001216</v>
          </cell>
          <cell r="CW187">
            <v>-222340</v>
          </cell>
          <cell r="CX187">
            <v>-215006.64599999785</v>
          </cell>
          <cell r="CY187">
            <v>-191702.48000000417</v>
          </cell>
          <cell r="CZ187">
            <v>-239510.86000001431</v>
          </cell>
          <cell r="DA187">
            <v>-218255.40000000596</v>
          </cell>
          <cell r="DB187">
            <v>-259892.11400000751</v>
          </cell>
          <cell r="DC187">
            <v>-297266.4089999944</v>
          </cell>
          <cell r="DD187">
            <v>-74123.189999997616</v>
          </cell>
          <cell r="DE187">
            <v>-2939792.192999959</v>
          </cell>
          <cell r="DF187">
            <v>-332100.89999999106</v>
          </cell>
          <cell r="DG187">
            <v>-280265.88000001013</v>
          </cell>
          <cell r="DH187">
            <v>-268744.50999999791</v>
          </cell>
          <cell r="DI187">
            <v>-208539.42399999499</v>
          </cell>
          <cell r="DJ187">
            <v>-243558.0339999944</v>
          </cell>
          <cell r="DK187">
            <v>-208970.14499999583</v>
          </cell>
          <cell r="DL187">
            <v>-234568.46999999881</v>
          </cell>
          <cell r="DM187">
            <v>-268624.59999999404</v>
          </cell>
          <cell r="DN187">
            <v>-220633.96000000089</v>
          </cell>
          <cell r="DO187">
            <v>-293531.13999998569</v>
          </cell>
          <cell r="DP187">
            <v>-331590.42000000179</v>
          </cell>
          <cell r="DQ187">
            <v>-48664.710000008345</v>
          </cell>
          <cell r="DR187">
            <v>-2151378.9300000668</v>
          </cell>
          <cell r="DS187">
            <v>-171533.6400000155</v>
          </cell>
          <cell r="DT187">
            <v>-176699.60000000894</v>
          </cell>
          <cell r="DU187">
            <v>-181782.8900000006</v>
          </cell>
          <cell r="DV187">
            <v>-195428.95000000298</v>
          </cell>
          <cell r="DW187">
            <v>-126849.48000000417</v>
          </cell>
          <cell r="DX187">
            <v>-160904.01999999583</v>
          </cell>
          <cell r="DY187">
            <v>-77430.919999986887</v>
          </cell>
          <cell r="DZ187">
            <v>-169279.67000000179</v>
          </cell>
          <cell r="EA187">
            <v>-213670.43999999762</v>
          </cell>
          <cell r="EB187">
            <v>-192634.28999999166</v>
          </cell>
          <cell r="EC187">
            <v>-291942.45000000298</v>
          </cell>
          <cell r="ED187">
            <v>-193222.58000001311</v>
          </cell>
          <cell r="EE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</row>
        <row r="192">
          <cell r="F192">
            <v>-106.48600000000079</v>
          </cell>
          <cell r="G192">
            <v>-131.96299999999974</v>
          </cell>
          <cell r="H192">
            <v>-120.64900000000125</v>
          </cell>
          <cell r="I192">
            <v>-4.9804999999996653</v>
          </cell>
          <cell r="J192">
            <v>-36.238299999999981</v>
          </cell>
          <cell r="K192">
            <v>-21.47400000000016</v>
          </cell>
          <cell r="L192">
            <v>-115.65799999999945</v>
          </cell>
          <cell r="M192">
            <v>-195.62299999999959</v>
          </cell>
          <cell r="N192">
            <v>-30.147000000004482</v>
          </cell>
          <cell r="O192">
            <v>-42.31000000000131</v>
          </cell>
          <cell r="P192">
            <v>-143.25400000000081</v>
          </cell>
          <cell r="Q192">
            <v>-47.430000000000291</v>
          </cell>
          <cell r="R192">
            <v>-1072.6655000000028</v>
          </cell>
          <cell r="S192">
            <v>-105.09000000000015</v>
          </cell>
          <cell r="T192">
            <v>-21.00800000000163</v>
          </cell>
          <cell r="U192">
            <v>-79.012000000002445</v>
          </cell>
          <cell r="V192">
            <v>0</v>
          </cell>
          <cell r="W192">
            <v>-37.167500000000473</v>
          </cell>
          <cell r="X192">
            <v>-71.686999999999898</v>
          </cell>
          <cell r="Y192">
            <v>-151.28700000000026</v>
          </cell>
          <cell r="Z192">
            <v>-182.05200000000332</v>
          </cell>
          <cell r="AA192">
            <v>-167.98099999999977</v>
          </cell>
          <cell r="AB192">
            <v>-57.878999999998996</v>
          </cell>
          <cell r="AC192">
            <v>-73.705000000001746</v>
          </cell>
          <cell r="AD192">
            <v>-125.79699999999866</v>
          </cell>
          <cell r="AE192">
            <v>-1065.3599999999278</v>
          </cell>
          <cell r="AF192">
            <v>-68.217000000004191</v>
          </cell>
          <cell r="AG192">
            <v>-152.57300000000396</v>
          </cell>
          <cell r="AH192">
            <v>-126.09000000000015</v>
          </cell>
          <cell r="AI192">
            <v>-41.036000000000058</v>
          </cell>
          <cell r="AJ192">
            <v>-37.016999999999825</v>
          </cell>
          <cell r="AK192">
            <v>-67.66399999999885</v>
          </cell>
          <cell r="AL192">
            <v>-159.29699999999866</v>
          </cell>
          <cell r="AM192">
            <v>-186.21700000000419</v>
          </cell>
          <cell r="AN192">
            <v>-3.0349999999962165</v>
          </cell>
          <cell r="AO192">
            <v>-102.63099999999758</v>
          </cell>
          <cell r="AP192">
            <v>-29.692999999999302</v>
          </cell>
          <cell r="AQ192">
            <v>-91.889999999999418</v>
          </cell>
          <cell r="AR192">
            <v>-27.115800000006857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-98.691399999999931</v>
          </cell>
          <cell r="AY192">
            <v>-68.823499999999967</v>
          </cell>
          <cell r="AZ192">
            <v>-38.638500000000022</v>
          </cell>
          <cell r="BA192">
            <v>63.721999999997934</v>
          </cell>
          <cell r="BB192">
            <v>0</v>
          </cell>
          <cell r="BC192">
            <v>45.520000000000437</v>
          </cell>
          <cell r="BD192">
            <v>69.795599999999922</v>
          </cell>
          <cell r="BE192">
            <v>116.21484999999666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-23.858049999999935</v>
          </cell>
          <cell r="BL192">
            <v>145.74200000000019</v>
          </cell>
          <cell r="BM192">
            <v>-78.730000000000018</v>
          </cell>
          <cell r="BN192">
            <v>27.421999999998661</v>
          </cell>
          <cell r="BO192">
            <v>0</v>
          </cell>
          <cell r="BP192">
            <v>10.955699999999524</v>
          </cell>
          <cell r="BQ192">
            <v>34.683199999999943</v>
          </cell>
          <cell r="BR192">
            <v>-6.8587286999973003</v>
          </cell>
          <cell r="BS192">
            <v>0</v>
          </cell>
          <cell r="BT192">
            <v>0</v>
          </cell>
          <cell r="BU192">
            <v>0</v>
          </cell>
          <cell r="BV192">
            <v>-5.7581787000000002</v>
          </cell>
          <cell r="BW192">
            <v>-97.799800000000232</v>
          </cell>
          <cell r="BX192">
            <v>0</v>
          </cell>
          <cell r="BY192">
            <v>-50.027100000000246</v>
          </cell>
          <cell r="BZ192">
            <v>81.03099999999904</v>
          </cell>
          <cell r="CA192">
            <v>0</v>
          </cell>
          <cell r="CB192">
            <v>52.077600000000075</v>
          </cell>
          <cell r="CC192">
            <v>13.617750000000001</v>
          </cell>
          <cell r="CD192">
            <v>0</v>
          </cell>
          <cell r="CE192">
            <v>82.872299999999086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70.141999999999825</v>
          </cell>
          <cell r="CM192">
            <v>0</v>
          </cell>
          <cell r="CN192">
            <v>12.73030000000017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</row>
        <row r="194">
          <cell r="F194">
            <v>-106.48599999956787</v>
          </cell>
          <cell r="G194">
            <v>-131.96299999952316</v>
          </cell>
          <cell r="H194">
            <v>-120.64900000020862</v>
          </cell>
          <cell r="I194">
            <v>-4.9804999995976686</v>
          </cell>
          <cell r="J194">
            <v>-36.238299999386072</v>
          </cell>
          <cell r="K194">
            <v>-21.473999999463558</v>
          </cell>
          <cell r="L194">
            <v>-115.65799999982119</v>
          </cell>
          <cell r="M194">
            <v>-195.62299999967217</v>
          </cell>
          <cell r="N194">
            <v>-30.146999999880791</v>
          </cell>
          <cell r="O194">
            <v>-42.309999998658895</v>
          </cell>
          <cell r="P194">
            <v>-143.25399999879301</v>
          </cell>
          <cell r="Q194">
            <v>-47.429999999701977</v>
          </cell>
          <cell r="R194">
            <v>-1072.665499985218</v>
          </cell>
          <cell r="S194">
            <v>-105.08999999985099</v>
          </cell>
          <cell r="T194">
            <v>-21.007999999448657</v>
          </cell>
          <cell r="U194">
            <v>-79.012000000104308</v>
          </cell>
          <cell r="V194">
            <v>0</v>
          </cell>
          <cell r="W194">
            <v>-37.167500000447035</v>
          </cell>
          <cell r="X194">
            <v>-71.686999998986721</v>
          </cell>
          <cell r="Y194">
            <v>-151.28700000047684</v>
          </cell>
          <cell r="Z194">
            <v>-182.05200000107288</v>
          </cell>
          <cell r="AA194">
            <v>-167.9809999987483</v>
          </cell>
          <cell r="AB194">
            <v>-57.879000000655651</v>
          </cell>
          <cell r="AC194">
            <v>-73.705000000074506</v>
          </cell>
          <cell r="AD194">
            <v>-125.79699999839067</v>
          </cell>
          <cell r="AE194">
            <v>-1065.3599999845028</v>
          </cell>
          <cell r="AF194">
            <v>-68.217000000178814</v>
          </cell>
          <cell r="AG194">
            <v>-152.57299999892712</v>
          </cell>
          <cell r="AH194">
            <v>-126.08999999985099</v>
          </cell>
          <cell r="AI194">
            <v>-41.035999998450279</v>
          </cell>
          <cell r="AJ194">
            <v>-37.016999999061227</v>
          </cell>
          <cell r="AK194">
            <v>-67.663999998942018</v>
          </cell>
          <cell r="AL194">
            <v>-159.29700000025332</v>
          </cell>
          <cell r="AM194">
            <v>-186.21700000017881</v>
          </cell>
          <cell r="AN194">
            <v>-3.0350000001490116</v>
          </cell>
          <cell r="AO194">
            <v>-102.63099999912083</v>
          </cell>
          <cell r="AP194">
            <v>-29.692999999970198</v>
          </cell>
          <cell r="AQ194">
            <v>-91.889999998733401</v>
          </cell>
          <cell r="AR194">
            <v>-27.115800023078918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-98.691399998962879</v>
          </cell>
          <cell r="AY194">
            <v>-68.823499999940395</v>
          </cell>
          <cell r="AZ194">
            <v>-38.6385000012815</v>
          </cell>
          <cell r="BA194">
            <v>63.722000000998378</v>
          </cell>
          <cell r="BB194">
            <v>0</v>
          </cell>
          <cell r="BC194">
            <v>45.519999999552965</v>
          </cell>
          <cell r="BD194">
            <v>69.795599998906255</v>
          </cell>
          <cell r="BE194">
            <v>116.2148500084877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-23.858049999922514</v>
          </cell>
          <cell r="BL194">
            <v>145.74200000055134</v>
          </cell>
          <cell r="BM194">
            <v>-78.730000000447035</v>
          </cell>
          <cell r="BN194">
            <v>27.42200000025332</v>
          </cell>
          <cell r="BO194">
            <v>0</v>
          </cell>
          <cell r="BP194">
            <v>10.955699998885393</v>
          </cell>
          <cell r="BQ194">
            <v>34.683199999853969</v>
          </cell>
          <cell r="BR194">
            <v>-6.8587287068367004</v>
          </cell>
          <cell r="BS194">
            <v>0</v>
          </cell>
          <cell r="BT194">
            <v>0</v>
          </cell>
          <cell r="BU194">
            <v>0</v>
          </cell>
          <cell r="BV194">
            <v>-5.7581786997616291</v>
          </cell>
          <cell r="BW194">
            <v>-97.799799999222159</v>
          </cell>
          <cell r="BX194">
            <v>0</v>
          </cell>
          <cell r="BY194">
            <v>-50.027100000530481</v>
          </cell>
          <cell r="BZ194">
            <v>81.030999999493361</v>
          </cell>
          <cell r="CA194">
            <v>0</v>
          </cell>
          <cell r="CB194">
            <v>52.077600000426173</v>
          </cell>
          <cell r="CC194">
            <v>13.617750000208616</v>
          </cell>
          <cell r="CD194">
            <v>0</v>
          </cell>
          <cell r="CE194">
            <v>82.872299998998642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70.142000000923872</v>
          </cell>
          <cell r="CM194">
            <v>0</v>
          </cell>
          <cell r="CN194">
            <v>12.730299999937415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</row>
        <row r="198">
          <cell r="F198">
            <v>-684.79555903421715</v>
          </cell>
          <cell r="G198">
            <v>-1548.8701368717011</v>
          </cell>
          <cell r="H198">
            <v>-1698.546669174917</v>
          </cell>
          <cell r="I198">
            <v>-1167.6063819502015</v>
          </cell>
          <cell r="J198">
            <v>-3379.5278404273558</v>
          </cell>
          <cell r="K198">
            <v>-3788.7114920483436</v>
          </cell>
          <cell r="L198">
            <v>-955.17479706625454</v>
          </cell>
          <cell r="M198">
            <v>-2073.9490947902668</v>
          </cell>
          <cell r="N198">
            <v>1986.0106651876122</v>
          </cell>
          <cell r="O198">
            <v>-1692.426479898626</v>
          </cell>
          <cell r="P198">
            <v>-122.23737554764375</v>
          </cell>
          <cell r="Q198">
            <v>-512.7276393789798</v>
          </cell>
          <cell r="R198">
            <v>-19941.904116012156</v>
          </cell>
          <cell r="S198">
            <v>-697.39669131627306</v>
          </cell>
          <cell r="T198">
            <v>-2918.5429925653152</v>
          </cell>
          <cell r="U198">
            <v>-1858.9258169222157</v>
          </cell>
          <cell r="V198">
            <v>-804.94532072416041</v>
          </cell>
          <cell r="W198">
            <v>-2352.9306882696692</v>
          </cell>
          <cell r="X198">
            <v>-2810.50336320512</v>
          </cell>
          <cell r="Y198">
            <v>-1432.8949788808823</v>
          </cell>
          <cell r="Z198">
            <v>-364.79332407261245</v>
          </cell>
          <cell r="AA198">
            <v>-4829.1416443979833</v>
          </cell>
          <cell r="AB198">
            <v>-820.57875918457285</v>
          </cell>
          <cell r="AC198">
            <v>-760.9713650548365</v>
          </cell>
          <cell r="AD198">
            <v>-290.27917141187936</v>
          </cell>
          <cell r="AE198">
            <v>-16035.113126996905</v>
          </cell>
          <cell r="AF198">
            <v>-45.574314278084785</v>
          </cell>
          <cell r="AG198">
            <v>-1839.2778691027779</v>
          </cell>
          <cell r="AH198">
            <v>-2167.4974778983742</v>
          </cell>
          <cell r="AI198">
            <v>-1820.1946314980742</v>
          </cell>
          <cell r="AJ198">
            <v>-957.76514976471663</v>
          </cell>
          <cell r="AK198">
            <v>-3867.6166744704824</v>
          </cell>
          <cell r="AL198">
            <v>-743.40080667566508</v>
          </cell>
          <cell r="AM198">
            <v>-1819.0069616474211</v>
          </cell>
          <cell r="AN198">
            <v>-1434.8058298786636</v>
          </cell>
          <cell r="AO198">
            <v>-788.83421097230166</v>
          </cell>
          <cell r="AP198">
            <v>-551.13920081150718</v>
          </cell>
          <cell r="AQ198">
            <v>0</v>
          </cell>
          <cell r="AR198">
            <v>-13849.453317005187</v>
          </cell>
          <cell r="AS198">
            <v>-669.15458032349125</v>
          </cell>
          <cell r="AT198">
            <v>-378.02406369009987</v>
          </cell>
          <cell r="AU198">
            <v>-1860.9082428009715</v>
          </cell>
          <cell r="AV198">
            <v>-1404.6139707701514</v>
          </cell>
          <cell r="AW198">
            <v>-1901.1779968026094</v>
          </cell>
          <cell r="AX198">
            <v>-2944.5813513784669</v>
          </cell>
          <cell r="AY198">
            <v>0</v>
          </cell>
          <cell r="AZ198">
            <v>-568.43893532594666</v>
          </cell>
          <cell r="BA198">
            <v>-2882.7945105815306</v>
          </cell>
          <cell r="BB198">
            <v>-752.68543788068928</v>
          </cell>
          <cell r="BC198">
            <v>-487.07422744599171</v>
          </cell>
          <cell r="BD198">
            <v>0</v>
          </cell>
          <cell r="BE198">
            <v>-14590.896435007453</v>
          </cell>
          <cell r="BF198">
            <v>-520.35337457293645</v>
          </cell>
          <cell r="BG198">
            <v>0</v>
          </cell>
          <cell r="BH198">
            <v>-3414.8362050086726</v>
          </cell>
          <cell r="BI198">
            <v>-1875.7297781070229</v>
          </cell>
          <cell r="BJ198">
            <v>-1051.091397640761</v>
          </cell>
          <cell r="BK198">
            <v>-1990.0032115424983</v>
          </cell>
          <cell r="BL198">
            <v>-390.45009340299293</v>
          </cell>
          <cell r="BM198">
            <v>-663.15815387340263</v>
          </cell>
          <cell r="BN198">
            <v>-4052.1279126314912</v>
          </cell>
          <cell r="BO198">
            <v>-190.1384724387899</v>
          </cell>
          <cell r="BP198">
            <v>-250.94471362489276</v>
          </cell>
          <cell r="BQ198">
            <v>-192.06312215980142</v>
          </cell>
          <cell r="BR198">
            <v>-8921.2094319947064</v>
          </cell>
          <cell r="BS198">
            <v>0</v>
          </cell>
          <cell r="BT198">
            <v>0</v>
          </cell>
          <cell r="BU198">
            <v>-2852.1333868838847</v>
          </cell>
          <cell r="BV198">
            <v>-1380.3002245638054</v>
          </cell>
          <cell r="BW198">
            <v>-824.92379952967167</v>
          </cell>
          <cell r="BX198">
            <v>-1441.4378097061999</v>
          </cell>
          <cell r="BY198">
            <v>0</v>
          </cell>
          <cell r="BZ198">
            <v>0</v>
          </cell>
          <cell r="CA198">
            <v>-1832.93515456561</v>
          </cell>
          <cell r="CB198">
            <v>-589.47905674669892</v>
          </cell>
          <cell r="CC198">
            <v>0</v>
          </cell>
          <cell r="CD198">
            <v>0</v>
          </cell>
          <cell r="CE198">
            <v>-2652.3991779983044</v>
          </cell>
          <cell r="CF198">
            <v>0</v>
          </cell>
          <cell r="CG198">
            <v>0</v>
          </cell>
          <cell r="CH198">
            <v>-201.53523116745055</v>
          </cell>
          <cell r="CI198">
            <v>-812.98467893665656</v>
          </cell>
          <cell r="CJ198">
            <v>-612.49378689448349</v>
          </cell>
          <cell r="CK198">
            <v>-406.514559449628</v>
          </cell>
          <cell r="CL198">
            <v>0</v>
          </cell>
          <cell r="CM198">
            <v>0</v>
          </cell>
          <cell r="CN198">
            <v>-618.87092155124992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</row>
        <row r="199">
          <cell r="F199">
            <v>-1808.5991911904421</v>
          </cell>
          <cell r="G199">
            <v>-2092.2191427643411</v>
          </cell>
          <cell r="H199">
            <v>-1069.4038174045272</v>
          </cell>
          <cell r="I199">
            <v>360.44093845644966</v>
          </cell>
          <cell r="J199">
            <v>-957.28258654876845</v>
          </cell>
          <cell r="K199">
            <v>-1140.0695553389378</v>
          </cell>
          <cell r="L199">
            <v>-1232.7462895147037</v>
          </cell>
          <cell r="M199">
            <v>-318.63744559441693</v>
          </cell>
          <cell r="N199">
            <v>873.95835077599622</v>
          </cell>
          <cell r="O199">
            <v>-1389.9552626721561</v>
          </cell>
          <cell r="P199">
            <v>-1515.3657412589528</v>
          </cell>
          <cell r="Q199">
            <v>-2448.3970819483511</v>
          </cell>
          <cell r="R199">
            <v>-19667.43428100273</v>
          </cell>
          <cell r="S199">
            <v>-2284.1703732507303</v>
          </cell>
          <cell r="T199">
            <v>-1198.4030695555266</v>
          </cell>
          <cell r="U199">
            <v>-676.75281504238956</v>
          </cell>
          <cell r="V199">
            <v>-758.67422475805506</v>
          </cell>
          <cell r="W199">
            <v>-1068.7805858280626</v>
          </cell>
          <cell r="X199">
            <v>-1762.199148778338</v>
          </cell>
          <cell r="Y199">
            <v>-2075.0460995042231</v>
          </cell>
          <cell r="Z199">
            <v>-1753.0638499252964</v>
          </cell>
          <cell r="AA199">
            <v>-2426.3600654015318</v>
          </cell>
          <cell r="AB199">
            <v>-988.63685588911176</v>
          </cell>
          <cell r="AC199">
            <v>-2319.3042388407048</v>
          </cell>
          <cell r="AD199">
            <v>-2356.0429542288184</v>
          </cell>
          <cell r="AE199">
            <v>-17762.833879007027</v>
          </cell>
          <cell r="AF199">
            <v>-143.4823695551604</v>
          </cell>
          <cell r="AG199">
            <v>-1930.8236948808189</v>
          </cell>
          <cell r="AH199">
            <v>-2755.2462074107025</v>
          </cell>
          <cell r="AI199">
            <v>-1256.7931809219299</v>
          </cell>
          <cell r="AJ199">
            <v>-1559.8803877357859</v>
          </cell>
          <cell r="AK199">
            <v>-2841.679845094448</v>
          </cell>
          <cell r="AL199">
            <v>-1479.2174292292912</v>
          </cell>
          <cell r="AM199">
            <v>-1551.9583588647656</v>
          </cell>
          <cell r="AN199">
            <v>-1471.9534602642525</v>
          </cell>
          <cell r="AO199">
            <v>-1513.2340643825009</v>
          </cell>
          <cell r="AP199">
            <v>-976.45966086629778</v>
          </cell>
          <cell r="AQ199">
            <v>-282.10521980351768</v>
          </cell>
          <cell r="AR199">
            <v>-17715.435065999627</v>
          </cell>
          <cell r="AS199">
            <v>-740.71659154002555</v>
          </cell>
          <cell r="AT199">
            <v>-1641.041979708476</v>
          </cell>
          <cell r="AU199">
            <v>-1858.808247822104</v>
          </cell>
          <cell r="AV199">
            <v>-2821.3896268748213</v>
          </cell>
          <cell r="AW199">
            <v>-748.23919043823844</v>
          </cell>
          <cell r="AX199">
            <v>-891.19450950575992</v>
          </cell>
          <cell r="AY199">
            <v>-2873.1139793009497</v>
          </cell>
          <cell r="AZ199">
            <v>-1717.2277485530358</v>
          </cell>
          <cell r="BA199">
            <v>-1064.369924148079</v>
          </cell>
          <cell r="BB199">
            <v>-1617.6181631383952</v>
          </cell>
          <cell r="BC199">
            <v>-1741.7151049671229</v>
          </cell>
          <cell r="BD199">
            <v>0</v>
          </cell>
          <cell r="BE199">
            <v>-16318.971681002527</v>
          </cell>
          <cell r="BF199">
            <v>-248.08465957758017</v>
          </cell>
          <cell r="BG199">
            <v>-1772.2232112353668</v>
          </cell>
          <cell r="BH199">
            <v>-1337.4767820728011</v>
          </cell>
          <cell r="BI199">
            <v>-1452.8241832779022</v>
          </cell>
          <cell r="BJ199">
            <v>-1111.3022789254319</v>
          </cell>
          <cell r="BK199">
            <v>-3045.6181037498172</v>
          </cell>
          <cell r="BL199">
            <v>-1242.1516476050019</v>
          </cell>
          <cell r="BM199">
            <v>-935.06378764170222</v>
          </cell>
          <cell r="BN199">
            <v>-1385.6046742307954</v>
          </cell>
          <cell r="BO199">
            <v>-1905.5454495118465</v>
          </cell>
          <cell r="BP199">
            <v>-1883.0769031727687</v>
          </cell>
          <cell r="BQ199">
            <v>0</v>
          </cell>
          <cell r="BR199">
            <v>-14074.595024999231</v>
          </cell>
          <cell r="BS199">
            <v>0</v>
          </cell>
          <cell r="BT199">
            <v>-1034.6550496788695</v>
          </cell>
          <cell r="BU199">
            <v>-3084.6994027676992</v>
          </cell>
          <cell r="BV199">
            <v>-2463.1542731053196</v>
          </cell>
          <cell r="BW199">
            <v>-1064.8480438333936</v>
          </cell>
          <cell r="BX199">
            <v>-2484.3275190063287</v>
          </cell>
          <cell r="BY199">
            <v>0</v>
          </cell>
          <cell r="BZ199">
            <v>-1305.8197471783496</v>
          </cell>
          <cell r="CA199">
            <v>-1324.1589936281089</v>
          </cell>
          <cell r="CB199">
            <v>-1227.4760123468004</v>
          </cell>
          <cell r="CC199">
            <v>-85.45598345506005</v>
          </cell>
          <cell r="CD199">
            <v>0</v>
          </cell>
          <cell r="CE199">
            <v>-7543.8343469984829</v>
          </cell>
          <cell r="CF199">
            <v>0</v>
          </cell>
          <cell r="CG199">
            <v>-634.87659494648688</v>
          </cell>
          <cell r="CH199">
            <v>-1134.1251601062249</v>
          </cell>
          <cell r="CI199">
            <v>-3027.2477892043535</v>
          </cell>
          <cell r="CJ199">
            <v>-263.32394250796642</v>
          </cell>
          <cell r="CK199">
            <v>-1538.9424302279949</v>
          </cell>
          <cell r="CL199">
            <v>0</v>
          </cell>
          <cell r="CM199">
            <v>-158.36304136854596</v>
          </cell>
          <cell r="CN199">
            <v>-695.7360424133949</v>
          </cell>
          <cell r="CO199">
            <v>0</v>
          </cell>
          <cell r="CP199">
            <v>-91.219346227357164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</row>
        <row r="201">
          <cell r="F201">
            <v>-823.01609681337141</v>
          </cell>
          <cell r="G201">
            <v>-1015.2810600027442</v>
          </cell>
          <cell r="H201">
            <v>-900.56169390003197</v>
          </cell>
          <cell r="I201">
            <v>334.41722118575126</v>
          </cell>
          <cell r="J201">
            <v>-584.65800724411383</v>
          </cell>
          <cell r="K201">
            <v>-466.03642229433171</v>
          </cell>
          <cell r="L201">
            <v>-1426.9798183529638</v>
          </cell>
          <cell r="M201">
            <v>-2307.1208782866597</v>
          </cell>
          <cell r="N201">
            <v>199.27722111716866</v>
          </cell>
          <cell r="O201">
            <v>-216.85187592415605</v>
          </cell>
          <cell r="P201">
            <v>-1838.6198967207456</v>
          </cell>
          <cell r="Q201">
            <v>-884.10195876355283</v>
          </cell>
          <cell r="R201">
            <v>-11185.591956995428</v>
          </cell>
          <cell r="S201">
            <v>-1235.6361078263726</v>
          </cell>
          <cell r="T201">
            <v>-192.83885815949179</v>
          </cell>
          <cell r="U201">
            <v>-675.46222841693088</v>
          </cell>
          <cell r="V201">
            <v>-846.62062240461819</v>
          </cell>
          <cell r="W201">
            <v>-977.42508724052459</v>
          </cell>
          <cell r="X201">
            <v>-84.466607293114066</v>
          </cell>
          <cell r="Y201">
            <v>-783.71419931552373</v>
          </cell>
          <cell r="Z201">
            <v>-892.17666015750729</v>
          </cell>
          <cell r="AA201">
            <v>-2290.8522641549353</v>
          </cell>
          <cell r="AB201">
            <v>-969.85346327640582</v>
          </cell>
          <cell r="AC201">
            <v>-1064.0868039435009</v>
          </cell>
          <cell r="AD201">
            <v>-1172.4590548102278</v>
          </cell>
          <cell r="AE201">
            <v>-9342.2169579975307</v>
          </cell>
          <cell r="AF201">
            <v>-895.13578469422646</v>
          </cell>
          <cell r="AG201">
            <v>-682.84769472852349</v>
          </cell>
          <cell r="AH201">
            <v>-587.08998631872237</v>
          </cell>
          <cell r="AI201">
            <v>-21.512352902907878</v>
          </cell>
          <cell r="AJ201">
            <v>-1394.2655200310983</v>
          </cell>
          <cell r="AK201">
            <v>-324.99679278326221</v>
          </cell>
          <cell r="AL201">
            <v>-1078.1448843195103</v>
          </cell>
          <cell r="AM201">
            <v>-1452.7310407436453</v>
          </cell>
          <cell r="AN201">
            <v>-1047.1707945379894</v>
          </cell>
          <cell r="AO201">
            <v>-310.29565763333812</v>
          </cell>
          <cell r="AP201">
            <v>-638.52854934916832</v>
          </cell>
          <cell r="AQ201">
            <v>-909.49789995653555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</row>
        <row r="202">
          <cell r="F202">
            <v>-32673.782063692808</v>
          </cell>
          <cell r="G202">
            <v>-20769.427586225793</v>
          </cell>
          <cell r="H202">
            <v>-13908.898056838661</v>
          </cell>
          <cell r="I202">
            <v>10219.36909481138</v>
          </cell>
          <cell r="J202">
            <v>-20038.942593744025</v>
          </cell>
          <cell r="K202">
            <v>-24094.409752001986</v>
          </cell>
          <cell r="L202">
            <v>-25259.011540010571</v>
          </cell>
          <cell r="M202">
            <v>-22671.93516664207</v>
          </cell>
          <cell r="N202">
            <v>-9541.2935017924756</v>
          </cell>
          <cell r="O202">
            <v>-18460.167409989983</v>
          </cell>
          <cell r="P202">
            <v>-22412.90286931023</v>
          </cell>
          <cell r="Q202">
            <v>-25698.693935491145</v>
          </cell>
          <cell r="R202">
            <v>-245084.7287440598</v>
          </cell>
          <cell r="S202">
            <v>-23192.990167591721</v>
          </cell>
          <cell r="T202">
            <v>-15946.56224020198</v>
          </cell>
          <cell r="U202">
            <v>-12082.783078921959</v>
          </cell>
          <cell r="V202">
            <v>-10998.213489787653</v>
          </cell>
          <cell r="W202">
            <v>-25306.623746404424</v>
          </cell>
          <cell r="X202">
            <v>-16470.181434955448</v>
          </cell>
          <cell r="Y202">
            <v>-26268.14773676917</v>
          </cell>
          <cell r="Z202">
            <v>-24132.164558175951</v>
          </cell>
          <cell r="AA202">
            <v>-25056.602948911488</v>
          </cell>
          <cell r="AB202">
            <v>-18286.884616751224</v>
          </cell>
          <cell r="AC202">
            <v>-28266.349316745996</v>
          </cell>
          <cell r="AD202">
            <v>-19077.225408829749</v>
          </cell>
          <cell r="AE202">
            <v>-187955.96568292379</v>
          </cell>
          <cell r="AF202">
            <v>-13607.405217777938</v>
          </cell>
          <cell r="AG202">
            <v>-11542.710145421326</v>
          </cell>
          <cell r="AH202">
            <v>-14663.035003637895</v>
          </cell>
          <cell r="AI202">
            <v>-11185.54785021022</v>
          </cell>
          <cell r="AJ202">
            <v>-23600.650183947757</v>
          </cell>
          <cell r="AK202">
            <v>-17503.721165597439</v>
          </cell>
          <cell r="AL202">
            <v>-22283.000701595098</v>
          </cell>
          <cell r="AM202">
            <v>-18619.507250651717</v>
          </cell>
          <cell r="AN202">
            <v>-14926.313200112432</v>
          </cell>
          <cell r="AO202">
            <v>-15703.814489703625</v>
          </cell>
          <cell r="AP202">
            <v>-17478.802865929902</v>
          </cell>
          <cell r="AQ202">
            <v>-6841.4576083794236</v>
          </cell>
          <cell r="AR202">
            <v>-198340.33542004228</v>
          </cell>
          <cell r="AS202">
            <v>-10214.219867136329</v>
          </cell>
          <cell r="AT202">
            <v>-13767.911820909008</v>
          </cell>
          <cell r="AU202">
            <v>-14368.019813101739</v>
          </cell>
          <cell r="AV202">
            <v>-13657.229822346941</v>
          </cell>
          <cell r="AW202">
            <v>-25585.085667192936</v>
          </cell>
          <cell r="AX202">
            <v>-16336.817787490785</v>
          </cell>
          <cell r="AY202">
            <v>-19096.901751585305</v>
          </cell>
          <cell r="AZ202">
            <v>-18181.001763500273</v>
          </cell>
          <cell r="BA202">
            <v>-20168.891737639904</v>
          </cell>
          <cell r="BB202">
            <v>-21150.323724880815</v>
          </cell>
          <cell r="BC202">
            <v>-19582.199745278805</v>
          </cell>
          <cell r="BD202">
            <v>-6231.731918938458</v>
          </cell>
          <cell r="BE202">
            <v>-197168.61285501719</v>
          </cell>
          <cell r="BF202">
            <v>-11057.42235166207</v>
          </cell>
          <cell r="BG202">
            <v>-16123.655283702537</v>
          </cell>
          <cell r="BH202">
            <v>-15009.845798641443</v>
          </cell>
          <cell r="BI202">
            <v>-14686.097802987322</v>
          </cell>
          <cell r="BJ202">
            <v>-26373.294646199793</v>
          </cell>
          <cell r="BK202">
            <v>-19729.31923533231</v>
          </cell>
          <cell r="BL202">
            <v>-14283.264308389276</v>
          </cell>
          <cell r="BM202">
            <v>-18478.234252113849</v>
          </cell>
          <cell r="BN202">
            <v>-20231.604728594422</v>
          </cell>
          <cell r="BO202">
            <v>-14889.233800262213</v>
          </cell>
          <cell r="BP202">
            <v>-20766.159221425653</v>
          </cell>
          <cell r="BQ202">
            <v>-5540.4814256727695</v>
          </cell>
          <cell r="BR202">
            <v>-145183.5357889235</v>
          </cell>
          <cell r="BS202">
            <v>-3905.4665270783007</v>
          </cell>
          <cell r="BT202">
            <v>-9139.8652293309569</v>
          </cell>
          <cell r="BU202">
            <v>-13014.697456978261</v>
          </cell>
          <cell r="BV202">
            <v>-19552.54493489489</v>
          </cell>
          <cell r="BW202">
            <v>-24450.237443439662</v>
          </cell>
          <cell r="BX202">
            <v>-25916.617316059768</v>
          </cell>
          <cell r="BY202">
            <v>9079.409930460155</v>
          </cell>
          <cell r="BZ202">
            <v>-14441.225630339235</v>
          </cell>
          <cell r="CA202">
            <v>-19302.319639567286</v>
          </cell>
          <cell r="CB202">
            <v>-12269.714670885354</v>
          </cell>
          <cell r="CC202">
            <v>-10244.868808694184</v>
          </cell>
          <cell r="CD202">
            <v>-2025.3880621828139</v>
          </cell>
          <cell r="CE202">
            <v>-122906.27442094684</v>
          </cell>
          <cell r="CF202">
            <v>-1650.1701626852155</v>
          </cell>
          <cell r="CG202">
            <v>-5279.5440806262195</v>
          </cell>
          <cell r="CH202">
            <v>-12941.524807374924</v>
          </cell>
          <cell r="CI202">
            <v>-17301.497808791697</v>
          </cell>
          <cell r="CJ202">
            <v>-22342.603694804013</v>
          </cell>
          <cell r="CK202">
            <v>-18278.594186697155</v>
          </cell>
          <cell r="CL202">
            <v>-26.400499403476715</v>
          </cell>
          <cell r="CM202">
            <v>-6644.8667497523129</v>
          </cell>
          <cell r="CN202">
            <v>-18855.792473644018</v>
          </cell>
          <cell r="CO202">
            <v>-8130.2422161623836</v>
          </cell>
          <cell r="CP202">
            <v>-9974.1086744740605</v>
          </cell>
          <cell r="CQ202">
            <v>-1480.9290665201843</v>
          </cell>
          <cell r="CR202">
            <v>-37126.80995208025</v>
          </cell>
          <cell r="CS202">
            <v>-1914.710253123194</v>
          </cell>
          <cell r="CT202">
            <v>-1107.587115034461</v>
          </cell>
          <cell r="CU202">
            <v>-5443.3819824457169</v>
          </cell>
          <cell r="CV202">
            <v>-6123.48433027789</v>
          </cell>
          <cell r="CW202">
            <v>-5522.2715763933957</v>
          </cell>
          <cell r="CX202">
            <v>-5020.7388148605824</v>
          </cell>
          <cell r="CY202">
            <v>-60.377595368772745</v>
          </cell>
          <cell r="CZ202">
            <v>-237.23838180303574</v>
          </cell>
          <cell r="DA202">
            <v>-5362.2139886654913</v>
          </cell>
          <cell r="DB202">
            <v>-2939.135774537921</v>
          </cell>
          <cell r="DC202">
            <v>-1736.4254667982459</v>
          </cell>
          <cell r="DD202">
            <v>-1659.2446727231145</v>
          </cell>
          <cell r="DE202">
            <v>-46858.120280921459</v>
          </cell>
          <cell r="DF202">
            <v>-2876.0905208326876</v>
          </cell>
          <cell r="DG202">
            <v>-4008.9543502554297</v>
          </cell>
          <cell r="DH202">
            <v>-8995.7736395969987</v>
          </cell>
          <cell r="DI202">
            <v>-8362.9344790242612</v>
          </cell>
          <cell r="DJ202">
            <v>-6243.4487110599875</v>
          </cell>
          <cell r="DK202">
            <v>-5429.0477617904544</v>
          </cell>
          <cell r="DL202">
            <v>-1963.0273777097464</v>
          </cell>
          <cell r="DM202">
            <v>-836.00154792144895</v>
          </cell>
          <cell r="DN202">
            <v>-1916.3233806192875</v>
          </cell>
          <cell r="DO202">
            <v>-3855.1230598352849</v>
          </cell>
          <cell r="DP202">
            <v>-458.28297145292163</v>
          </cell>
          <cell r="DQ202">
            <v>-1913.1124808229506</v>
          </cell>
          <cell r="DR202">
            <v>-23693.944207966328</v>
          </cell>
          <cell r="DS202">
            <v>-2090.2109360471368</v>
          </cell>
          <cell r="DT202">
            <v>-1710.5261840000749</v>
          </cell>
          <cell r="DU202">
            <v>-3899.173907622695</v>
          </cell>
          <cell r="DV202">
            <v>-3828.5627165362239</v>
          </cell>
          <cell r="DW202">
            <v>-3635.5787408985198</v>
          </cell>
          <cell r="DX202">
            <v>-1376.3198261968791</v>
          </cell>
          <cell r="DY202">
            <v>-148.70238122716546</v>
          </cell>
          <cell r="DZ202">
            <v>-256.71356758475304</v>
          </cell>
          <cell r="EA202">
            <v>-698.33271181583405</v>
          </cell>
          <cell r="EB202">
            <v>-3712.1739312298596</v>
          </cell>
          <cell r="EC202">
            <v>-480.81433928385377</v>
          </cell>
          <cell r="ED202">
            <v>-1856.8349655270576</v>
          </cell>
          <cell r="EE202">
            <v>0</v>
          </cell>
        </row>
        <row r="203">
          <cell r="F203">
            <v>-13717.489310486242</v>
          </cell>
          <cell r="G203">
            <v>-17932.628752250224</v>
          </cell>
          <cell r="H203">
            <v>-20308.859719421715</v>
          </cell>
          <cell r="I203">
            <v>-10936.282348906621</v>
          </cell>
          <cell r="J203">
            <v>-20187.452721098438</v>
          </cell>
          <cell r="K203">
            <v>-27574.618119042367</v>
          </cell>
          <cell r="L203">
            <v>-12076.993333151564</v>
          </cell>
          <cell r="M203">
            <v>-15441.854786662385</v>
          </cell>
          <cell r="N203">
            <v>27562.17711921595</v>
          </cell>
          <cell r="O203">
            <v>-15862.703780848533</v>
          </cell>
          <cell r="P203">
            <v>-12730.574824122712</v>
          </cell>
          <cell r="Q203">
            <v>-16055.968278178945</v>
          </cell>
          <cell r="R203">
            <v>-173852.27810096741</v>
          </cell>
          <cell r="S203">
            <v>-11270.314657444134</v>
          </cell>
          <cell r="T203">
            <v>-14065.46352208592</v>
          </cell>
          <cell r="U203">
            <v>-20111.613945610821</v>
          </cell>
          <cell r="V203">
            <v>-15795.856600200757</v>
          </cell>
          <cell r="W203">
            <v>-17411.022079767659</v>
          </cell>
          <cell r="X203">
            <v>-22112.484020302072</v>
          </cell>
          <cell r="Y203">
            <v>-10113.420772079378</v>
          </cell>
          <cell r="Z203">
            <v>-16746.264388175681</v>
          </cell>
          <cell r="AA203">
            <v>-16074.909696668386</v>
          </cell>
          <cell r="AB203">
            <v>-12642.710540084168</v>
          </cell>
          <cell r="AC203">
            <v>-9164.9920840729028</v>
          </cell>
          <cell r="AD203">
            <v>-8343.225794468075</v>
          </cell>
          <cell r="AE203">
            <v>-190894.97195598483</v>
          </cell>
          <cell r="AF203">
            <v>-11551.077052112669</v>
          </cell>
          <cell r="AG203">
            <v>-12239.06304330565</v>
          </cell>
          <cell r="AH203">
            <v>-15876.956996729597</v>
          </cell>
          <cell r="AI203">
            <v>-18259.856966223568</v>
          </cell>
          <cell r="AJ203">
            <v>-16213.984592415392</v>
          </cell>
          <cell r="AK203">
            <v>-22258.240915030241</v>
          </cell>
          <cell r="AL203">
            <v>-17488.774976091459</v>
          </cell>
          <cell r="AM203">
            <v>-20122.429342377931</v>
          </cell>
          <cell r="AN203">
            <v>-16908.81378351897</v>
          </cell>
          <cell r="AO203">
            <v>-13205.176230937243</v>
          </cell>
          <cell r="AP203">
            <v>-18291.14016582258</v>
          </cell>
          <cell r="AQ203">
            <v>-8479.457891440019</v>
          </cell>
          <cell r="AR203">
            <v>-194946.11149501801</v>
          </cell>
          <cell r="AS203">
            <v>-9540.0418774094433</v>
          </cell>
          <cell r="AT203">
            <v>-11592.889351032674</v>
          </cell>
          <cell r="AU203">
            <v>-16852.387283449993</v>
          </cell>
          <cell r="AV203">
            <v>-18367.411263983697</v>
          </cell>
          <cell r="AW203">
            <v>-19971.613243371248</v>
          </cell>
          <cell r="AX203">
            <v>-28412.210634913296</v>
          </cell>
          <cell r="AY203">
            <v>-18398.974263576791</v>
          </cell>
          <cell r="AZ203">
            <v>-19369.661751102656</v>
          </cell>
          <cell r="BA203">
            <v>-18175.027266455814</v>
          </cell>
          <cell r="BB203">
            <v>-13470.637326905504</v>
          </cell>
          <cell r="BC203">
            <v>-14104.903318755329</v>
          </cell>
          <cell r="BD203">
            <v>-6690.3539140317589</v>
          </cell>
          <cell r="BE203">
            <v>-184929.38143205643</v>
          </cell>
          <cell r="BF203">
            <v>-7166.0039004944265</v>
          </cell>
          <cell r="BG203">
            <v>-12191.579830704257</v>
          </cell>
          <cell r="BH203">
            <v>-16096.737376479432</v>
          </cell>
          <cell r="BI203">
            <v>-20297.728518145159</v>
          </cell>
          <cell r="BJ203">
            <v>-19388.913330765441</v>
          </cell>
          <cell r="BK203">
            <v>-27489.669218277559</v>
          </cell>
          <cell r="BL203">
            <v>-15305.536587467417</v>
          </cell>
          <cell r="BM203">
            <v>-16338.642973121256</v>
          </cell>
          <cell r="BN203">
            <v>-19582.026928083971</v>
          </cell>
          <cell r="BO203">
            <v>-11807.66383603774</v>
          </cell>
          <cell r="BP203">
            <v>-10857.247049234807</v>
          </cell>
          <cell r="BQ203">
            <v>-8407.6318832524121</v>
          </cell>
          <cell r="BR203">
            <v>-149389.158967942</v>
          </cell>
          <cell r="BS203">
            <v>-4675.2215176280588</v>
          </cell>
          <cell r="BT203">
            <v>-8206.0494554191828</v>
          </cell>
          <cell r="BU203">
            <v>-16617.921307215467</v>
          </cell>
          <cell r="BV203">
            <v>-19232.023661157116</v>
          </cell>
          <cell r="BW203">
            <v>-22083.269210923463</v>
          </cell>
          <cell r="BX203">
            <v>-24824.497162627056</v>
          </cell>
          <cell r="BY203">
            <v>409.27599278651178</v>
          </cell>
          <cell r="BZ203">
            <v>-10196.894220346585</v>
          </cell>
          <cell r="CA203">
            <v>-21092.321228381246</v>
          </cell>
          <cell r="CB203">
            <v>-9696.5510291606188</v>
          </cell>
          <cell r="CC203">
            <v>-12043.505387807265</v>
          </cell>
          <cell r="CD203">
            <v>-1130.1807800866663</v>
          </cell>
          <cell r="CE203">
            <v>-99955.501302033663</v>
          </cell>
          <cell r="CF203">
            <v>-543.91678531840444</v>
          </cell>
          <cell r="CG203">
            <v>-4838.8628693893552</v>
          </cell>
          <cell r="CH203">
            <v>-12946.352650552988</v>
          </cell>
          <cell r="CI203">
            <v>-18608.105497732759</v>
          </cell>
          <cell r="CJ203">
            <v>-10054.636328605935</v>
          </cell>
          <cell r="CK203">
            <v>-18461.064501702785</v>
          </cell>
          <cell r="CL203">
            <v>-1856.2239498980343</v>
          </cell>
          <cell r="CM203">
            <v>-4360.7772822938859</v>
          </cell>
          <cell r="CN203">
            <v>-15338.669185981154</v>
          </cell>
          <cell r="CO203">
            <v>-6405.5914271008223</v>
          </cell>
          <cell r="CP203">
            <v>-6393.7202274240553</v>
          </cell>
          <cell r="CQ203">
            <v>-147.58059601858258</v>
          </cell>
          <cell r="CR203">
            <v>-12780.103734970093</v>
          </cell>
          <cell r="CS203">
            <v>-112.25897571071982</v>
          </cell>
          <cell r="CT203">
            <v>-525.90288621932268</v>
          </cell>
          <cell r="CU203">
            <v>-2874.7698780316859</v>
          </cell>
          <cell r="CV203">
            <v>-4056.2541224099696</v>
          </cell>
          <cell r="CW203">
            <v>-2210.8935216646641</v>
          </cell>
          <cell r="CX203">
            <v>-367.74492043629289</v>
          </cell>
          <cell r="CY203">
            <v>-44.792990308254957</v>
          </cell>
          <cell r="CZ203">
            <v>-33.179992821067572</v>
          </cell>
          <cell r="DA203">
            <v>-905.53730408288538</v>
          </cell>
          <cell r="DB203">
            <v>-664.98235612735152</v>
          </cell>
          <cell r="DC203">
            <v>-843.3248175419867</v>
          </cell>
          <cell r="DD203">
            <v>-140.46196961030364</v>
          </cell>
          <cell r="DE203">
            <v>-25552.758165985346</v>
          </cell>
          <cell r="DF203">
            <v>-469.31034795194864</v>
          </cell>
          <cell r="DG203">
            <v>-2262.665349047631</v>
          </cell>
          <cell r="DH203">
            <v>-5934.3953418210149</v>
          </cell>
          <cell r="DI203">
            <v>-6024.2331318594515</v>
          </cell>
          <cell r="DJ203">
            <v>-5692.3717686608434</v>
          </cell>
          <cell r="DK203">
            <v>-1421.5342423394322</v>
          </cell>
          <cell r="DL203">
            <v>-647.85232814773917</v>
          </cell>
          <cell r="DM203">
            <v>-1397.7286449819803</v>
          </cell>
          <cell r="DN203">
            <v>-103.15758855827153</v>
          </cell>
          <cell r="DO203">
            <v>-1420.9674424063414</v>
          </cell>
          <cell r="DP203">
            <v>-17.00399811193347</v>
          </cell>
          <cell r="DQ203">
            <v>-161.53798208013177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</row>
        <row r="204">
          <cell r="F204">
            <v>-42745.785259336233</v>
          </cell>
          <cell r="G204">
            <v>-40835.18847456947</v>
          </cell>
          <cell r="H204">
            <v>-36613.15418821387</v>
          </cell>
          <cell r="I204">
            <v>42189.970143768936</v>
          </cell>
          <cell r="J204">
            <v>-22303.474302254617</v>
          </cell>
          <cell r="K204">
            <v>-12710.163098709658</v>
          </cell>
          <cell r="L204">
            <v>-41927.927665859461</v>
          </cell>
          <cell r="M204">
            <v>-56869.948346775025</v>
          </cell>
          <cell r="N204">
            <v>-11564.370627835393</v>
          </cell>
          <cell r="O204">
            <v>-44963.220041669905</v>
          </cell>
          <cell r="P204">
            <v>-42694.315659746528</v>
          </cell>
          <cell r="Q204">
            <v>-43818.728450788185</v>
          </cell>
          <cell r="R204">
            <v>-396114.13700601459</v>
          </cell>
          <cell r="S204">
            <v>-39715.798483768478</v>
          </cell>
          <cell r="T204">
            <v>-30660.979955866933</v>
          </cell>
          <cell r="U204">
            <v>-30485.302157267928</v>
          </cell>
          <cell r="V204">
            <v>-16145.325871447101</v>
          </cell>
          <cell r="W204">
            <v>-22878.92657783255</v>
          </cell>
          <cell r="X204">
            <v>-26316.975790455937</v>
          </cell>
          <cell r="Y204">
            <v>-30702.612755537033</v>
          </cell>
          <cell r="Z204">
            <v>-39859.305482629687</v>
          </cell>
          <cell r="AA204">
            <v>-50028.747601656243</v>
          </cell>
          <cell r="AB204">
            <v>-39730.937683653086</v>
          </cell>
          <cell r="AC204">
            <v>-35543.687316991389</v>
          </cell>
          <cell r="AD204">
            <v>-34045.537328917533</v>
          </cell>
          <cell r="AE204">
            <v>-361874.08364704251</v>
          </cell>
          <cell r="AF204">
            <v>-43412.723612148315</v>
          </cell>
          <cell r="AG204">
            <v>-33243.322203001007</v>
          </cell>
          <cell r="AH204">
            <v>-21062.994811821729</v>
          </cell>
          <cell r="AI204">
            <v>-19417.721126521006</v>
          </cell>
          <cell r="AJ204">
            <v>-24168.48526407592</v>
          </cell>
          <cell r="AK204">
            <v>-24261.401683246717</v>
          </cell>
          <cell r="AL204">
            <v>-25407.500173009932</v>
          </cell>
          <cell r="AM204">
            <v>-27387.066055320203</v>
          </cell>
          <cell r="AN204">
            <v>-31374.32491969876</v>
          </cell>
          <cell r="AO204">
            <v>-37518.6413648054</v>
          </cell>
          <cell r="AP204">
            <v>-38979.310751752928</v>
          </cell>
          <cell r="AQ204">
            <v>-35640.591681588441</v>
          </cell>
          <cell r="AR204">
            <v>-337068.92508602142</v>
          </cell>
          <cell r="AS204">
            <v>-35448.86345147714</v>
          </cell>
          <cell r="AT204">
            <v>-32177.945483632386</v>
          </cell>
          <cell r="AU204">
            <v>-27149.613333076239</v>
          </cell>
          <cell r="AV204">
            <v>-19364.033209614456</v>
          </cell>
          <cell r="AW204">
            <v>-26606.117338418961</v>
          </cell>
          <cell r="AX204">
            <v>-23704.047566948459</v>
          </cell>
          <cell r="AY204">
            <v>-28001.311324700713</v>
          </cell>
          <cell r="AZ204">
            <v>-28430.805720482022</v>
          </cell>
          <cell r="BA204">
            <v>-18968.673013500869</v>
          </cell>
          <cell r="BB204">
            <v>-26396.341140475124</v>
          </cell>
          <cell r="BC204">
            <v>-37929.392427090555</v>
          </cell>
          <cell r="BD204">
            <v>-32891.781076617539</v>
          </cell>
          <cell r="BE204">
            <v>-363571.05530300736</v>
          </cell>
          <cell r="BF204">
            <v>-38794.419037528336</v>
          </cell>
          <cell r="BG204">
            <v>-33097.650090746582</v>
          </cell>
          <cell r="BH204">
            <v>-28401.29763462767</v>
          </cell>
          <cell r="BI204">
            <v>-18963.412622816861</v>
          </cell>
          <cell r="BJ204">
            <v>-31113.802109289914</v>
          </cell>
          <cell r="BK204">
            <v>-30368.160616250709</v>
          </cell>
          <cell r="BL204">
            <v>-24947.228066906333</v>
          </cell>
          <cell r="BM204">
            <v>-35689.561066530645</v>
          </cell>
          <cell r="BN204">
            <v>-9632.1934100016952</v>
          </cell>
          <cell r="BO204">
            <v>-46524.632165305316</v>
          </cell>
          <cell r="BP204">
            <v>-39096.072634708136</v>
          </cell>
          <cell r="BQ204">
            <v>-26942.625848256052</v>
          </cell>
          <cell r="BR204">
            <v>-183794.92911797762</v>
          </cell>
          <cell r="BS204">
            <v>-21496.126592755318</v>
          </cell>
          <cell r="BT204">
            <v>-10690.784397466108</v>
          </cell>
          <cell r="BU204">
            <v>-15524.148505894467</v>
          </cell>
          <cell r="BV204">
            <v>-12475.657563649118</v>
          </cell>
          <cell r="BW204">
            <v>-17631.45486597158</v>
          </cell>
          <cell r="BX204">
            <v>-25455.50871774368</v>
          </cell>
          <cell r="BY204">
            <v>-8875.966031845659</v>
          </cell>
          <cell r="BZ204">
            <v>-20314.684015139937</v>
          </cell>
          <cell r="CA204">
            <v>-8974.1584299840033</v>
          </cell>
          <cell r="CB204">
            <v>-28249.117264820263</v>
          </cell>
          <cell r="CC204">
            <v>-12792.867757638916</v>
          </cell>
          <cell r="CD204">
            <v>-1314.4549750983715</v>
          </cell>
          <cell r="CE204">
            <v>-161926.95403105021</v>
          </cell>
          <cell r="CF204">
            <v>-2480.4549453277141</v>
          </cell>
          <cell r="CG204">
            <v>-8765.4638068005443</v>
          </cell>
          <cell r="CH204">
            <v>-15203.582764899358</v>
          </cell>
          <cell r="CI204">
            <v>-17025.200324749574</v>
          </cell>
          <cell r="CJ204">
            <v>-26468.417216613889</v>
          </cell>
          <cell r="CK204">
            <v>-32032.488093975931</v>
          </cell>
          <cell r="CL204">
            <v>-4679.6726968567818</v>
          </cell>
          <cell r="CM204">
            <v>-19540.274569317698</v>
          </cell>
          <cell r="CN204">
            <v>-11787.33604019694</v>
          </cell>
          <cell r="CO204">
            <v>-13714.952897712588</v>
          </cell>
          <cell r="CP204">
            <v>-7755.7937290575355</v>
          </cell>
          <cell r="CQ204">
            <v>-2473.316945489496</v>
          </cell>
          <cell r="CR204">
            <v>-101015.66634190083</v>
          </cell>
          <cell r="CS204">
            <v>0</v>
          </cell>
          <cell r="CT204">
            <v>-6360.1643696781248</v>
          </cell>
          <cell r="CU204">
            <v>-12225.035557296127</v>
          </cell>
          <cell r="CV204">
            <v>-10392.011823674664</v>
          </cell>
          <cell r="CW204">
            <v>-14682.479868302122</v>
          </cell>
          <cell r="CX204">
            <v>-23354.134354276583</v>
          </cell>
          <cell r="CY204">
            <v>-4401.6712406016886</v>
          </cell>
          <cell r="CZ204">
            <v>-1801.9307347461581</v>
          </cell>
          <cell r="DA204">
            <v>-10736.595411192626</v>
          </cell>
          <cell r="DB204">
            <v>-7331.3633345104754</v>
          </cell>
          <cell r="DC204">
            <v>-9752.9592468142509</v>
          </cell>
          <cell r="DD204">
            <v>22.679599177092314</v>
          </cell>
          <cell r="DE204">
            <v>-120672.43335092068</v>
          </cell>
          <cell r="DF204">
            <v>-5972.1568144597113</v>
          </cell>
          <cell r="DG204">
            <v>-13093.382093213499</v>
          </cell>
          <cell r="DH204">
            <v>-12998.907296150923</v>
          </cell>
          <cell r="DI204">
            <v>-14431.025251660496</v>
          </cell>
          <cell r="DJ204">
            <v>-11017.935757696629</v>
          </cell>
          <cell r="DK204">
            <v>-29024.757098261267</v>
          </cell>
          <cell r="DL204">
            <v>-2778.7587136700749</v>
          </cell>
          <cell r="DM204">
            <v>-3335.8600963652134</v>
          </cell>
          <cell r="DN204">
            <v>-19416.070396780968</v>
          </cell>
          <cell r="DO204">
            <v>-3497.8168913275003</v>
          </cell>
          <cell r="DP204">
            <v>-3598.6649881955236</v>
          </cell>
          <cell r="DQ204">
            <v>-1507.0979531779885</v>
          </cell>
          <cell r="DR204">
            <v>-3455.6217570006847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-2032.9447391480207</v>
          </cell>
          <cell r="DX204">
            <v>-1251.6637080200016</v>
          </cell>
          <cell r="DY204">
            <v>0</v>
          </cell>
          <cell r="DZ204">
            <v>0</v>
          </cell>
          <cell r="EA204">
            <v>-171.01330981403589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</row>
        <row r="205">
          <cell r="F205">
            <v>-7515.3763197804801</v>
          </cell>
          <cell r="G205">
            <v>-5511.9583958066069</v>
          </cell>
          <cell r="H205">
            <v>-4827.1327086309902</v>
          </cell>
          <cell r="I205">
            <v>949.95817446708679</v>
          </cell>
          <cell r="J205">
            <v>-3837.8888160465285</v>
          </cell>
          <cell r="K205">
            <v>-4071.7279848386534</v>
          </cell>
          <cell r="L205">
            <v>-6058.5463096085005</v>
          </cell>
          <cell r="M205">
            <v>-7678.882371943444</v>
          </cell>
          <cell r="N205">
            <v>1212.8773818654008</v>
          </cell>
          <cell r="O205">
            <v>-7219.288653972093</v>
          </cell>
          <cell r="P205">
            <v>-10737.29704535054</v>
          </cell>
          <cell r="Q205">
            <v>-8838.6717763543129</v>
          </cell>
          <cell r="R205">
            <v>-93519.786249019206</v>
          </cell>
          <cell r="S205">
            <v>-10210.500055974349</v>
          </cell>
          <cell r="T205">
            <v>-6325.0335968891159</v>
          </cell>
          <cell r="U205">
            <v>-5978.7071985579096</v>
          </cell>
          <cell r="V205">
            <v>-4320.5880344249308</v>
          </cell>
          <cell r="W205">
            <v>-5556.0005627996288</v>
          </cell>
          <cell r="X205">
            <v>-7910.3331534760073</v>
          </cell>
          <cell r="Y205">
            <v>-6600.5885376054794</v>
          </cell>
          <cell r="Z205">
            <v>-7241.3128560157493</v>
          </cell>
          <cell r="AA205">
            <v>-4933.489023773931</v>
          </cell>
          <cell r="AB205">
            <v>-6539.900279648602</v>
          </cell>
          <cell r="AC205">
            <v>-14173.796212438494</v>
          </cell>
          <cell r="AD205">
            <v>-13729.536737405695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</row>
        <row r="206">
          <cell r="F206">
            <v>-585.84393729036674</v>
          </cell>
          <cell r="G206">
            <v>-1370.6278532873839</v>
          </cell>
          <cell r="H206">
            <v>-393.21515790978447</v>
          </cell>
          <cell r="I206">
            <v>-535.21714271022938</v>
          </cell>
          <cell r="J206">
            <v>-2828.2404972636141</v>
          </cell>
          <cell r="K206">
            <v>-4428.1295260111801</v>
          </cell>
          <cell r="L206">
            <v>-797.13191467523575</v>
          </cell>
          <cell r="M206">
            <v>-1390.3846511724405</v>
          </cell>
          <cell r="N206">
            <v>2388.2401443612762</v>
          </cell>
          <cell r="O206">
            <v>-1382.4270520247519</v>
          </cell>
          <cell r="P206">
            <v>-1346.3434558864683</v>
          </cell>
          <cell r="Q206">
            <v>-148.1759841395542</v>
          </cell>
          <cell r="R206">
            <v>-20038.87299400568</v>
          </cell>
          <cell r="S206">
            <v>-173.64098781626672</v>
          </cell>
          <cell r="T206">
            <v>-974.92033159639686</v>
          </cell>
          <cell r="U206">
            <v>-1214.6433147762436</v>
          </cell>
          <cell r="V206">
            <v>-3395.7709617414512</v>
          </cell>
          <cell r="W206">
            <v>-2144.5716495290399</v>
          </cell>
          <cell r="X206">
            <v>-2147.9460492935032</v>
          </cell>
          <cell r="Y206">
            <v>-198.24598609097302</v>
          </cell>
          <cell r="Z206">
            <v>-1244.5911126756109</v>
          </cell>
          <cell r="AA206">
            <v>-5757.5695960288867</v>
          </cell>
          <cell r="AB206">
            <v>-1222.3763142335229</v>
          </cell>
          <cell r="AC206">
            <v>-1564.596690222621</v>
          </cell>
          <cell r="AD206">
            <v>0</v>
          </cell>
          <cell r="AE206">
            <v>-15816.558659002185</v>
          </cell>
          <cell r="AF206">
            <v>0</v>
          </cell>
          <cell r="AG206">
            <v>-740.96213249396533</v>
          </cell>
          <cell r="AH206">
            <v>-1834.1046329005621</v>
          </cell>
          <cell r="AI206">
            <v>-2346.5241862158291</v>
          </cell>
          <cell r="AJ206">
            <v>-2079.7951105162501</v>
          </cell>
          <cell r="AK206">
            <v>-3960.1558392024599</v>
          </cell>
          <cell r="AL206">
            <v>-320.62247078865767</v>
          </cell>
          <cell r="AM206">
            <v>-160.09508541459218</v>
          </cell>
          <cell r="AN206">
            <v>-2304.1587900756858</v>
          </cell>
          <cell r="AO206">
            <v>-1589.1346552181058</v>
          </cell>
          <cell r="AP206">
            <v>-481.00575617700815</v>
          </cell>
          <cell r="AQ206">
            <v>0</v>
          </cell>
          <cell r="AR206">
            <v>-15742.89842300117</v>
          </cell>
          <cell r="AS206">
            <v>-80.791892420966178</v>
          </cell>
          <cell r="AT206">
            <v>0</v>
          </cell>
          <cell r="AU206">
            <v>-1671.520743177738</v>
          </cell>
          <cell r="AV206">
            <v>-2772.6241398714483</v>
          </cell>
          <cell r="AW206">
            <v>-2154.204297891818</v>
          </cell>
          <cell r="AX206">
            <v>-3503.8867712640204</v>
          </cell>
          <cell r="AY206">
            <v>-330.55256898701191</v>
          </cell>
          <cell r="AZ206">
            <v>-167.63948427187279</v>
          </cell>
          <cell r="BA206">
            <v>-3419.2546792034991</v>
          </cell>
          <cell r="BB206">
            <v>-983.2388077522628</v>
          </cell>
          <cell r="BC206">
            <v>-659.18503815447912</v>
          </cell>
          <cell r="BD206">
            <v>0</v>
          </cell>
          <cell r="BE206">
            <v>-13158.929485991597</v>
          </cell>
          <cell r="BF206">
            <v>-226.6457739234902</v>
          </cell>
          <cell r="BG206">
            <v>0</v>
          </cell>
          <cell r="BH206">
            <v>-1215.7418601228856</v>
          </cell>
          <cell r="BI206">
            <v>-3124.8956404640339</v>
          </cell>
          <cell r="BJ206">
            <v>-1207.4148610807024</v>
          </cell>
          <cell r="BK206">
            <v>-3502.1843970557675</v>
          </cell>
          <cell r="BL206">
            <v>0</v>
          </cell>
          <cell r="BM206">
            <v>-264.94996951613575</v>
          </cell>
          <cell r="BN206">
            <v>-2152.9077522964217</v>
          </cell>
          <cell r="BO206">
            <v>-830.7317044204101</v>
          </cell>
          <cell r="BP206">
            <v>-462.82974674878642</v>
          </cell>
          <cell r="BQ206">
            <v>-170.62778036855161</v>
          </cell>
          <cell r="BR206">
            <v>-8591.4048480018973</v>
          </cell>
          <cell r="BS206">
            <v>0</v>
          </cell>
          <cell r="BT206">
            <v>-170.71996916038916</v>
          </cell>
          <cell r="BU206">
            <v>-408.02072629285976</v>
          </cell>
          <cell r="BV206">
            <v>-2780.4074977319688</v>
          </cell>
          <cell r="BW206">
            <v>-1391.9885485437699</v>
          </cell>
          <cell r="BX206">
            <v>-2100.7868205015548</v>
          </cell>
          <cell r="BY206">
            <v>0</v>
          </cell>
          <cell r="BZ206">
            <v>0</v>
          </cell>
          <cell r="CA206">
            <v>-1469.1229346096516</v>
          </cell>
          <cell r="CB206">
            <v>-270.35835116077214</v>
          </cell>
          <cell r="CC206">
            <v>0</v>
          </cell>
          <cell r="CD206">
            <v>0</v>
          </cell>
          <cell r="CE206">
            <v>-844.5012089908123</v>
          </cell>
          <cell r="CF206">
            <v>0</v>
          </cell>
          <cell r="CG206">
            <v>0</v>
          </cell>
          <cell r="CH206">
            <v>-181.69185770023614</v>
          </cell>
          <cell r="CI206">
            <v>-620.6479307259433</v>
          </cell>
          <cell r="CJ206">
            <v>-31.81994005292654</v>
          </cell>
          <cell r="CK206">
            <v>-5.09119040844962</v>
          </cell>
          <cell r="CL206">
            <v>0</v>
          </cell>
          <cell r="CM206">
            <v>0</v>
          </cell>
          <cell r="CN206">
            <v>0</v>
          </cell>
          <cell r="CO206">
            <v>-5.2502901083789766</v>
          </cell>
          <cell r="CP206">
            <v>0</v>
          </cell>
          <cell r="CQ206">
            <v>0</v>
          </cell>
          <cell r="CR206">
            <v>-5.3806694895029068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-5.3806694895029068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-71.225528046488762</v>
          </cell>
          <cell r="DF206">
            <v>0</v>
          </cell>
          <cell r="DG206">
            <v>-5.350274408236146</v>
          </cell>
          <cell r="DH206">
            <v>-5.6846665581688285</v>
          </cell>
          <cell r="DI206">
            <v>-11.034940965473652</v>
          </cell>
          <cell r="DJ206">
            <v>-27.420156339649111</v>
          </cell>
          <cell r="DK206">
            <v>-21.735489781480283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-259.49788601696491</v>
          </cell>
          <cell r="DS206">
            <v>-5.8275615097954869</v>
          </cell>
          <cell r="DT206">
            <v>-25.709830186329782</v>
          </cell>
          <cell r="DU206">
            <v>-22.110453960951418</v>
          </cell>
          <cell r="DV206">
            <v>-78.500681503675878</v>
          </cell>
          <cell r="DW206">
            <v>-94.26937735080719</v>
          </cell>
          <cell r="DX206">
            <v>0</v>
          </cell>
          <cell r="DY206">
            <v>0</v>
          </cell>
          <cell r="DZ206">
            <v>0</v>
          </cell>
          <cell r="EA206">
            <v>-5.6561626405455172</v>
          </cell>
          <cell r="EB206">
            <v>-27.423818864859641</v>
          </cell>
          <cell r="EC206">
            <v>0</v>
          </cell>
          <cell r="ED206">
            <v>0</v>
          </cell>
          <cell r="EE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</row>
        <row r="208">
          <cell r="F208">
            <v>-100554.68773762882</v>
          </cell>
          <cell r="G208">
            <v>-91076.201401770115</v>
          </cell>
          <cell r="H208">
            <v>-79719.772011496127</v>
          </cell>
          <cell r="I208">
            <v>41415.049699120224</v>
          </cell>
          <cell r="J208">
            <v>-74117.467364631593</v>
          </cell>
          <cell r="K208">
            <v>-78273.865950286388</v>
          </cell>
          <cell r="L208">
            <v>-89734.511668242514</v>
          </cell>
          <cell r="M208">
            <v>-108752.71274188161</v>
          </cell>
          <cell r="N208">
            <v>13116.876752898097</v>
          </cell>
          <cell r="O208">
            <v>-91187.040556997061</v>
          </cell>
          <cell r="P208">
            <v>-93397.656867951155</v>
          </cell>
          <cell r="Q208">
            <v>-98405.465105041862</v>
          </cell>
          <cell r="R208">
            <v>-979404.73344790936</v>
          </cell>
          <cell r="S208">
            <v>-88780.447524994612</v>
          </cell>
          <cell r="T208">
            <v>-72282.744566917419</v>
          </cell>
          <cell r="U208">
            <v>-73084.190555520356</v>
          </cell>
          <cell r="V208">
            <v>-53065.995125487447</v>
          </cell>
          <cell r="W208">
            <v>-77696.280977673829</v>
          </cell>
          <cell r="X208">
            <v>-79615.089567765594</v>
          </cell>
          <cell r="Y208">
            <v>-78174.671065784991</v>
          </cell>
          <cell r="Z208">
            <v>-92233.672231823206</v>
          </cell>
          <cell r="AA208">
            <v>-111397.67284099013</v>
          </cell>
          <cell r="AB208">
            <v>-81201.878512717783</v>
          </cell>
          <cell r="AC208">
            <v>-92857.784028314054</v>
          </cell>
          <cell r="AD208">
            <v>-79014.306450068951</v>
          </cell>
          <cell r="AE208">
            <v>-799681.74390900135</v>
          </cell>
          <cell r="AF208">
            <v>-69655.398350559175</v>
          </cell>
          <cell r="AG208">
            <v>-62219.00678293407</v>
          </cell>
          <cell r="AH208">
            <v>-58946.925116725266</v>
          </cell>
          <cell r="AI208">
            <v>-54308.150294490159</v>
          </cell>
          <cell r="AJ208">
            <v>-69974.826208487153</v>
          </cell>
          <cell r="AK208">
            <v>-75017.812915429473</v>
          </cell>
          <cell r="AL208">
            <v>-68800.661441721022</v>
          </cell>
          <cell r="AM208">
            <v>-71112.794095009565</v>
          </cell>
          <cell r="AN208">
            <v>-69467.540778085589</v>
          </cell>
          <cell r="AO208">
            <v>-70629.130673646927</v>
          </cell>
          <cell r="AP208">
            <v>-77396.386950708926</v>
          </cell>
          <cell r="AQ208">
            <v>-52153.110301166773</v>
          </cell>
          <cell r="AR208">
            <v>-777663.15880692005</v>
          </cell>
          <cell r="AS208">
            <v>-56693.788260310888</v>
          </cell>
          <cell r="AT208">
            <v>-59557.812698975205</v>
          </cell>
          <cell r="AU208">
            <v>-63761.257663428783</v>
          </cell>
          <cell r="AV208">
            <v>-58387.30203346163</v>
          </cell>
          <cell r="AW208">
            <v>-76966.437734112144</v>
          </cell>
          <cell r="AX208">
            <v>-75792.738621503115</v>
          </cell>
          <cell r="AY208">
            <v>-68700.853888146579</v>
          </cell>
          <cell r="AZ208">
            <v>-68434.775403238833</v>
          </cell>
          <cell r="BA208">
            <v>-64679.01113153249</v>
          </cell>
          <cell r="BB208">
            <v>-64370.844601035118</v>
          </cell>
          <cell r="BC208">
            <v>-74504.46986169368</v>
          </cell>
          <cell r="BD208">
            <v>-45813.866909593344</v>
          </cell>
          <cell r="BE208">
            <v>-789737.84719204903</v>
          </cell>
          <cell r="BF208">
            <v>-58012.929097756743</v>
          </cell>
          <cell r="BG208">
            <v>-63185.108416378498</v>
          </cell>
          <cell r="BH208">
            <v>-65475.935656949878</v>
          </cell>
          <cell r="BI208">
            <v>-60400.688545808196</v>
          </cell>
          <cell r="BJ208">
            <v>-80245.818623900414</v>
          </cell>
          <cell r="BK208">
            <v>-86124.95478221029</v>
          </cell>
          <cell r="BL208">
            <v>-56168.630703762174</v>
          </cell>
          <cell r="BM208">
            <v>-72369.610202796757</v>
          </cell>
          <cell r="BN208">
            <v>-57036.465405829251</v>
          </cell>
          <cell r="BO208">
            <v>-76147.945427976549</v>
          </cell>
          <cell r="BP208">
            <v>-73316.330268912017</v>
          </cell>
          <cell r="BQ208">
            <v>-41253.430059723556</v>
          </cell>
          <cell r="BR208">
            <v>-509954.83318006992</v>
          </cell>
          <cell r="BS208">
            <v>-30076.814637467265</v>
          </cell>
          <cell r="BT208">
            <v>-29242.074101053178</v>
          </cell>
          <cell r="BU208">
            <v>-51501.620786033571</v>
          </cell>
          <cell r="BV208">
            <v>-57884.08815510571</v>
          </cell>
          <cell r="BW208">
            <v>-67446.721912235022</v>
          </cell>
          <cell r="BX208">
            <v>-82223.175345636904</v>
          </cell>
          <cell r="BY208">
            <v>612.71989140659571</v>
          </cell>
          <cell r="BZ208">
            <v>-46258.623612999916</v>
          </cell>
          <cell r="CA208">
            <v>-53995.016380742192</v>
          </cell>
          <cell r="CB208">
            <v>-52302.696385130286</v>
          </cell>
          <cell r="CC208">
            <v>-35166.697937592864</v>
          </cell>
          <cell r="CD208">
            <v>-4470.0238173753023</v>
          </cell>
          <cell r="CE208">
            <v>-395829.46448802948</v>
          </cell>
          <cell r="CF208">
            <v>-4674.5418933257461</v>
          </cell>
          <cell r="CG208">
            <v>-19518.747351765633</v>
          </cell>
          <cell r="CH208">
            <v>-42608.812471807003</v>
          </cell>
          <cell r="CI208">
            <v>-57395.684030145407</v>
          </cell>
          <cell r="CJ208">
            <v>-59773.294909469783</v>
          </cell>
          <cell r="CK208">
            <v>-70722.694962464273</v>
          </cell>
          <cell r="CL208">
            <v>-6562.2971461489797</v>
          </cell>
          <cell r="CM208">
            <v>-30704.281642735004</v>
          </cell>
          <cell r="CN208">
            <v>-47296.404663778841</v>
          </cell>
          <cell r="CO208">
            <v>-28256.036831080914</v>
          </cell>
          <cell r="CP208">
            <v>-24214.84197717905</v>
          </cell>
          <cell r="CQ208">
            <v>-4101.8266080245376</v>
          </cell>
          <cell r="CR208">
            <v>-150927.96069824696</v>
          </cell>
          <cell r="CS208">
            <v>-2026.9692288339138</v>
          </cell>
          <cell r="CT208">
            <v>-7993.6543709263206</v>
          </cell>
          <cell r="CU208">
            <v>-20543.187417767942</v>
          </cell>
          <cell r="CV208">
            <v>-20571.750276364386</v>
          </cell>
          <cell r="CW208">
            <v>-22421.02563585341</v>
          </cell>
          <cell r="CX208">
            <v>-28742.618089571595</v>
          </cell>
          <cell r="CY208">
            <v>-4506.8418262898922</v>
          </cell>
          <cell r="CZ208">
            <v>-2072.3491093739867</v>
          </cell>
          <cell r="DA208">
            <v>-17004.346703931689</v>
          </cell>
          <cell r="DB208">
            <v>-10935.481465183198</v>
          </cell>
          <cell r="DC208">
            <v>-12332.709531150758</v>
          </cell>
          <cell r="DD208">
            <v>-1777.0270431488752</v>
          </cell>
          <cell r="DE208">
            <v>-193154.53732585907</v>
          </cell>
          <cell r="DF208">
            <v>-9317.557683236897</v>
          </cell>
          <cell r="DG208">
            <v>-19370.352066919208</v>
          </cell>
          <cell r="DH208">
            <v>-27934.760944128036</v>
          </cell>
          <cell r="DI208">
            <v>-28829.227803498507</v>
          </cell>
          <cell r="DJ208">
            <v>-22981.17639375478</v>
          </cell>
          <cell r="DK208">
            <v>-35897.07459218055</v>
          </cell>
          <cell r="DL208">
            <v>-5389.6384195387363</v>
          </cell>
          <cell r="DM208">
            <v>-5569.5902892649174</v>
          </cell>
          <cell r="DN208">
            <v>-21435.551365956664</v>
          </cell>
          <cell r="DO208">
            <v>-8773.9073935747147</v>
          </cell>
          <cell r="DP208">
            <v>-4073.9519577696919</v>
          </cell>
          <cell r="DQ208">
            <v>-3581.7484160810709</v>
          </cell>
          <cell r="DR208">
            <v>-27409.063850998878</v>
          </cell>
          <cell r="DS208">
            <v>-2096.0384975597262</v>
          </cell>
          <cell r="DT208">
            <v>-1736.2360141798854</v>
          </cell>
          <cell r="DU208">
            <v>-3921.2843615859747</v>
          </cell>
          <cell r="DV208">
            <v>-3907.0633980408311</v>
          </cell>
          <cell r="DW208">
            <v>-5762.792857401073</v>
          </cell>
          <cell r="DX208">
            <v>-2627.9835342168808</v>
          </cell>
          <cell r="DY208">
            <v>-148.70238123089075</v>
          </cell>
          <cell r="DZ208">
            <v>-256.71356758475304</v>
          </cell>
          <cell r="EA208">
            <v>-875.00218426436186</v>
          </cell>
          <cell r="EB208">
            <v>-3739.5977500975132</v>
          </cell>
          <cell r="EC208">
            <v>-480.81433928012848</v>
          </cell>
          <cell r="ED208">
            <v>-1856.8349655270576</v>
          </cell>
          <cell r="EE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</row>
        <row r="211">
          <cell r="F211">
            <v>-14711.145999999717</v>
          </cell>
          <cell r="G211">
            <v>-8267.1150000002235</v>
          </cell>
          <cell r="H211">
            <v>-7732.9165000002831</v>
          </cell>
          <cell r="I211">
            <v>-1866.9349999995902</v>
          </cell>
          <cell r="J211">
            <v>0</v>
          </cell>
          <cell r="K211">
            <v>-1804.1219999999739</v>
          </cell>
          <cell r="L211">
            <v>-2068.7784999981523</v>
          </cell>
          <cell r="M211">
            <v>-6421.4684999994934</v>
          </cell>
          <cell r="N211">
            <v>1208.8024999992922</v>
          </cell>
          <cell r="O211">
            <v>-2794.9814999997616</v>
          </cell>
          <cell r="P211">
            <v>-1142.3719999995083</v>
          </cell>
          <cell r="Q211">
            <v>-11363.787000000477</v>
          </cell>
          <cell r="R211">
            <v>-56783.227500006557</v>
          </cell>
          <cell r="S211">
            <v>-7304.9045000001788</v>
          </cell>
          <cell r="T211">
            <v>-8383.4619999993593</v>
          </cell>
          <cell r="U211">
            <v>-8760.9495000001043</v>
          </cell>
          <cell r="V211">
            <v>-2406.2934999996796</v>
          </cell>
          <cell r="W211">
            <v>0</v>
          </cell>
          <cell r="X211">
            <v>0</v>
          </cell>
          <cell r="Y211">
            <v>-5915.1624999996275</v>
          </cell>
          <cell r="Z211">
            <v>-5224.4844999983907</v>
          </cell>
          <cell r="AA211">
            <v>-8809.9810000006109</v>
          </cell>
          <cell r="AB211">
            <v>-5866.8314999993891</v>
          </cell>
          <cell r="AC211">
            <v>-1669.1404999997467</v>
          </cell>
          <cell r="AD211">
            <v>-2442.0179999992251</v>
          </cell>
          <cell r="AE211">
            <v>-56068.368000000715</v>
          </cell>
          <cell r="AF211">
            <v>-4381.9884999990463</v>
          </cell>
          <cell r="AG211">
            <v>-4462.9630000013858</v>
          </cell>
          <cell r="AH211">
            <v>-13015.059499999508</v>
          </cell>
          <cell r="AI211">
            <v>-5219.7695000004023</v>
          </cell>
          <cell r="AJ211">
            <v>-265.11800000001676</v>
          </cell>
          <cell r="AK211">
            <v>0</v>
          </cell>
          <cell r="AL211">
            <v>-6549.8994999993593</v>
          </cell>
          <cell r="AM211">
            <v>-6988.8310000002384</v>
          </cell>
          <cell r="AN211">
            <v>-6638.9920000005513</v>
          </cell>
          <cell r="AO211">
            <v>-4569.1754999998957</v>
          </cell>
          <cell r="AP211">
            <v>-94.18099999986589</v>
          </cell>
          <cell r="AQ211">
            <v>-3882.3904999997467</v>
          </cell>
          <cell r="AR211">
            <v>-51050.97199998796</v>
          </cell>
          <cell r="AS211">
            <v>-7695.3240000009537</v>
          </cell>
          <cell r="AT211">
            <v>-2544.035000000149</v>
          </cell>
          <cell r="AU211">
            <v>-8292.984999999404</v>
          </cell>
          <cell r="AV211">
            <v>-5672.1979999989271</v>
          </cell>
          <cell r="AW211">
            <v>0</v>
          </cell>
          <cell r="AX211">
            <v>-2264.7049999996088</v>
          </cell>
          <cell r="AY211">
            <v>-6387.1894999984652</v>
          </cell>
          <cell r="AZ211">
            <v>-6719.8310000002384</v>
          </cell>
          <cell r="BA211">
            <v>-1913.3760000001639</v>
          </cell>
          <cell r="BB211">
            <v>-5808.1754999998957</v>
          </cell>
          <cell r="BC211">
            <v>-1027.3090000003576</v>
          </cell>
          <cell r="BD211">
            <v>-2725.8440000005066</v>
          </cell>
          <cell r="BE211">
            <v>-40248.632499992847</v>
          </cell>
          <cell r="BF211">
            <v>-4759.6319999992847</v>
          </cell>
          <cell r="BG211">
            <v>-2487.1840000003576</v>
          </cell>
          <cell r="BH211">
            <v>-9967.2109999991953</v>
          </cell>
          <cell r="BI211">
            <v>-4116.0285000000149</v>
          </cell>
          <cell r="BJ211">
            <v>0</v>
          </cell>
          <cell r="BK211">
            <v>-3774.9669999997132</v>
          </cell>
          <cell r="BL211">
            <v>3025.3335000015795</v>
          </cell>
          <cell r="BM211">
            <v>-10076.179500000551</v>
          </cell>
          <cell r="BN211">
            <v>-4691.8650000002235</v>
          </cell>
          <cell r="BO211">
            <v>-2408.4310000007972</v>
          </cell>
          <cell r="BP211">
            <v>-953.03899999987334</v>
          </cell>
          <cell r="BQ211">
            <v>-39.429000000469387</v>
          </cell>
          <cell r="BR211">
            <v>-50678.477499991655</v>
          </cell>
          <cell r="BS211">
            <v>-3303.8319999985397</v>
          </cell>
          <cell r="BT211">
            <v>-1549.5579999983311</v>
          </cell>
          <cell r="BU211">
            <v>-9421.8725000005215</v>
          </cell>
          <cell r="BV211">
            <v>-5424.1229999996722</v>
          </cell>
          <cell r="BW211">
            <v>-303.42199999999139</v>
          </cell>
          <cell r="BX211">
            <v>-3480.2549999998882</v>
          </cell>
          <cell r="BY211">
            <v>-3824.6370000001043</v>
          </cell>
          <cell r="BZ211">
            <v>-11373.298000000417</v>
          </cell>
          <cell r="CA211">
            <v>-5657.8680000007153</v>
          </cell>
          <cell r="CB211">
            <v>-5983.6889999993145</v>
          </cell>
          <cell r="CC211">
            <v>-355.92299999948591</v>
          </cell>
          <cell r="CD211">
            <v>0</v>
          </cell>
          <cell r="CE211">
            <v>-37762.933499991894</v>
          </cell>
          <cell r="CF211">
            <v>0</v>
          </cell>
          <cell r="CG211">
            <v>-773.78000000119209</v>
          </cell>
          <cell r="CH211">
            <v>-1095.8430000003427</v>
          </cell>
          <cell r="CI211">
            <v>-12315.944000000134</v>
          </cell>
          <cell r="CJ211">
            <v>-338.76000000000931</v>
          </cell>
          <cell r="CK211">
            <v>-5171.1419999999925</v>
          </cell>
          <cell r="CL211">
            <v>-1140.5515000000596</v>
          </cell>
          <cell r="CM211">
            <v>-7544.4409999996424</v>
          </cell>
          <cell r="CN211">
            <v>-4706.0419999994338</v>
          </cell>
          <cell r="CO211">
            <v>-2167.3259999994189</v>
          </cell>
          <cell r="CP211">
            <v>0</v>
          </cell>
          <cell r="CQ211">
            <v>-2509.1040000002831</v>
          </cell>
          <cell r="CR211">
            <v>-23549.922999978065</v>
          </cell>
          <cell r="CS211">
            <v>-4327.2709999997169</v>
          </cell>
          <cell r="CT211">
            <v>-1887.2080000005662</v>
          </cell>
          <cell r="CU211">
            <v>-1552.464999999851</v>
          </cell>
          <cell r="CV211">
            <v>-4206.4110000003129</v>
          </cell>
          <cell r="CW211">
            <v>0</v>
          </cell>
          <cell r="CX211">
            <v>-1363.5</v>
          </cell>
          <cell r="CY211">
            <v>-2082.0219999998808</v>
          </cell>
          <cell r="CZ211">
            <v>0</v>
          </cell>
          <cell r="DA211">
            <v>-4237.1929999999702</v>
          </cell>
          <cell r="DB211">
            <v>-2569.5970000009984</v>
          </cell>
          <cell r="DC211">
            <v>0</v>
          </cell>
          <cell r="DD211">
            <v>-1324.2559999991208</v>
          </cell>
          <cell r="DE211">
            <v>-17336.50300000608</v>
          </cell>
          <cell r="DF211">
            <v>-833.27900000102818</v>
          </cell>
          <cell r="DG211">
            <v>-732.5339999999851</v>
          </cell>
          <cell r="DH211">
            <v>-2611.1860000006855</v>
          </cell>
          <cell r="DI211">
            <v>-1063.9180000014603</v>
          </cell>
          <cell r="DJ211">
            <v>0</v>
          </cell>
          <cell r="DK211">
            <v>-2344.6610000003129</v>
          </cell>
          <cell r="DL211">
            <v>-1375.0789999999106</v>
          </cell>
          <cell r="DM211">
            <v>-2260.7120000012219</v>
          </cell>
          <cell r="DN211">
            <v>-5438.8019999992102</v>
          </cell>
          <cell r="DO211">
            <v>-676.33200000040233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</row>
        <row r="213">
          <cell r="F213">
            <v>-9342.534450000152</v>
          </cell>
          <cell r="G213">
            <v>-7850.2873999997973</v>
          </cell>
          <cell r="H213">
            <v>-3330.8786500003189</v>
          </cell>
          <cell r="I213">
            <v>-29.4846400000024</v>
          </cell>
          <cell r="J213">
            <v>0</v>
          </cell>
          <cell r="K213">
            <v>-5157.8925700001419</v>
          </cell>
          <cell r="L213">
            <v>-3692.0394399994984</v>
          </cell>
          <cell r="M213">
            <v>-2002.6516200006008</v>
          </cell>
          <cell r="N213">
            <v>-2214.0341999996454</v>
          </cell>
          <cell r="O213">
            <v>-934.93855000007898</v>
          </cell>
          <cell r="P213">
            <v>-15341.608649998903</v>
          </cell>
          <cell r="Q213">
            <v>-11333.289409998804</v>
          </cell>
          <cell r="R213">
            <v>-58168.393290013075</v>
          </cell>
          <cell r="S213">
            <v>-7373.9688000008464</v>
          </cell>
          <cell r="T213">
            <v>-27059.195599999279</v>
          </cell>
          <cell r="U213">
            <v>-5810.5489999996498</v>
          </cell>
          <cell r="V213">
            <v>0</v>
          </cell>
          <cell r="W213">
            <v>0</v>
          </cell>
          <cell r="X213">
            <v>-806.76010000007227</v>
          </cell>
          <cell r="Y213">
            <v>-2479.9694699998945</v>
          </cell>
          <cell r="Z213">
            <v>-2881.7336999997497</v>
          </cell>
          <cell r="AA213">
            <v>742.35077999997884</v>
          </cell>
          <cell r="AB213">
            <v>-1543.2577499998733</v>
          </cell>
          <cell r="AC213">
            <v>-10619.981499999762</v>
          </cell>
          <cell r="AD213">
            <v>-335.32814999995753</v>
          </cell>
          <cell r="AE213">
            <v>-25303.045319996774</v>
          </cell>
          <cell r="AF213">
            <v>0</v>
          </cell>
          <cell r="AG213">
            <v>-300.35249999997905</v>
          </cell>
          <cell r="AH213">
            <v>0</v>
          </cell>
          <cell r="AI213">
            <v>0</v>
          </cell>
          <cell r="AJ213">
            <v>0</v>
          </cell>
          <cell r="AK213">
            <v>-2760.6663700006902</v>
          </cell>
          <cell r="AL213">
            <v>-3298.6273200009018</v>
          </cell>
          <cell r="AM213">
            <v>-3263.3670000005513</v>
          </cell>
          <cell r="AN213">
            <v>-4095.2902299994603</v>
          </cell>
          <cell r="AO213">
            <v>-1827.1970000001602</v>
          </cell>
          <cell r="AP213">
            <v>-9559.9890000000596</v>
          </cell>
          <cell r="AQ213">
            <v>-197.55590000000666</v>
          </cell>
          <cell r="AR213">
            <v>-20066.703019998968</v>
          </cell>
          <cell r="AS213">
            <v>-288.45510000002105</v>
          </cell>
          <cell r="AT213">
            <v>0</v>
          </cell>
          <cell r="AU213">
            <v>0</v>
          </cell>
          <cell r="AV213">
            <v>0</v>
          </cell>
          <cell r="AW213">
            <v>-33.58289999999397</v>
          </cell>
          <cell r="AX213">
            <v>-3515.7668200004846</v>
          </cell>
          <cell r="AY213">
            <v>-3346.8469999991357</v>
          </cell>
          <cell r="AZ213">
            <v>-3415.3718999996781</v>
          </cell>
          <cell r="BA213">
            <v>-2021.8862999994308</v>
          </cell>
          <cell r="BB213">
            <v>-1269.5935000004247</v>
          </cell>
          <cell r="BC213">
            <v>-6175.1995000001043</v>
          </cell>
          <cell r="BD213">
            <v>0</v>
          </cell>
          <cell r="BE213">
            <v>-19302.010119996965</v>
          </cell>
          <cell r="BF213">
            <v>-75.413200000009965</v>
          </cell>
          <cell r="BG213">
            <v>0</v>
          </cell>
          <cell r="BH213">
            <v>0</v>
          </cell>
          <cell r="BI213">
            <v>0</v>
          </cell>
          <cell r="BJ213">
            <v>-45.655660000003991</v>
          </cell>
          <cell r="BK213">
            <v>-2318.8322999998927</v>
          </cell>
          <cell r="BL213">
            <v>-2612.071760000661</v>
          </cell>
          <cell r="BM213">
            <v>-1683.5404000002891</v>
          </cell>
          <cell r="BN213">
            <v>-2944.8628000002354</v>
          </cell>
          <cell r="BO213">
            <v>-1195.1269999993965</v>
          </cell>
          <cell r="BP213">
            <v>-8426.5070000011474</v>
          </cell>
          <cell r="BQ213">
            <v>0</v>
          </cell>
          <cell r="BR213">
            <v>-14399.792219989002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-49.675060000008671</v>
          </cell>
          <cell r="BX213">
            <v>-2365.0436599999666</v>
          </cell>
          <cell r="BY213">
            <v>-1136.7197000011802</v>
          </cell>
          <cell r="BZ213">
            <v>-1167.0088999997824</v>
          </cell>
          <cell r="CA213">
            <v>-1623.8584000002593</v>
          </cell>
          <cell r="CB213">
            <v>-1384.4335000002757</v>
          </cell>
          <cell r="CC213">
            <v>-6673.0529999993742</v>
          </cell>
          <cell r="CD213">
            <v>0</v>
          </cell>
          <cell r="CE213">
            <v>-14153.439900003374</v>
          </cell>
          <cell r="CF213">
            <v>-707.43330000000424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-2290.4879999998957</v>
          </cell>
          <cell r="CL213">
            <v>-1393.482100000605</v>
          </cell>
          <cell r="CM213">
            <v>-1518.3777999989688</v>
          </cell>
          <cell r="CN213">
            <v>-1413.0062000006437</v>
          </cell>
          <cell r="CO213">
            <v>-1093.030999999959</v>
          </cell>
          <cell r="CP213">
            <v>-5737.6215000003576</v>
          </cell>
          <cell r="CQ213">
            <v>0</v>
          </cell>
          <cell r="CR213">
            <v>-18169.695900000632</v>
          </cell>
          <cell r="CS213">
            <v>-171.71239999998943</v>
          </cell>
          <cell r="CT213">
            <v>0</v>
          </cell>
          <cell r="CU213">
            <v>-176.55810000000929</v>
          </cell>
          <cell r="CV213">
            <v>0</v>
          </cell>
          <cell r="CW213">
            <v>0</v>
          </cell>
          <cell r="CX213">
            <v>-2357.7465000003576</v>
          </cell>
          <cell r="CY213">
            <v>-2995.3955000005662</v>
          </cell>
          <cell r="CZ213">
            <v>-2368.5552999991924</v>
          </cell>
          <cell r="DA213">
            <v>-2580.6299999989569</v>
          </cell>
          <cell r="DB213">
            <v>-1419.1840000003576</v>
          </cell>
          <cell r="DC213">
            <v>-6099.9140999987721</v>
          </cell>
          <cell r="DD213">
            <v>0</v>
          </cell>
          <cell r="DE213">
            <v>-19303.673099994659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-59.872299999988172</v>
          </cell>
          <cell r="DK213">
            <v>-2540.222500000149</v>
          </cell>
          <cell r="DL213">
            <v>-3090.7283999994397</v>
          </cell>
          <cell r="DM213">
            <v>-2886.418299999088</v>
          </cell>
          <cell r="DN213">
            <v>-3641.3665999993682</v>
          </cell>
          <cell r="DO213">
            <v>-1296.0979999997653</v>
          </cell>
          <cell r="DP213">
            <v>-5788.9670000001788</v>
          </cell>
          <cell r="DQ213">
            <v>0</v>
          </cell>
          <cell r="DR213">
            <v>-18263.011900007725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-2700.9814999997616</v>
          </cell>
          <cell r="DY213">
            <v>-3248.3509999997914</v>
          </cell>
          <cell r="DZ213">
            <v>-2416.9860000014305</v>
          </cell>
          <cell r="EA213">
            <v>-4165.2288999985904</v>
          </cell>
          <cell r="EB213">
            <v>-1546.9089999999851</v>
          </cell>
          <cell r="EC213">
            <v>-4184.5554999988526</v>
          </cell>
          <cell r="ED213">
            <v>0</v>
          </cell>
          <cell r="EE213">
            <v>0</v>
          </cell>
        </row>
        <row r="214">
          <cell r="F214">
            <v>0</v>
          </cell>
          <cell r="G214">
            <v>1692.5142999999953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-52.394599999999627</v>
          </cell>
          <cell r="J215">
            <v>-18.284169999998994</v>
          </cell>
          <cell r="K215">
            <v>-3122.2723499999847</v>
          </cell>
          <cell r="L215">
            <v>-84.876470000017434</v>
          </cell>
          <cell r="M215">
            <v>-798.09443000005558</v>
          </cell>
          <cell r="N215">
            <v>-128.65079999994487</v>
          </cell>
          <cell r="O215">
            <v>0</v>
          </cell>
          <cell r="P215">
            <v>0</v>
          </cell>
          <cell r="Q215">
            <v>0</v>
          </cell>
          <cell r="R215">
            <v>1438.2610999997705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-103.68476999993436</v>
          </cell>
          <cell r="Z215">
            <v>1092.1516099998262</v>
          </cell>
          <cell r="AA215">
            <v>449.7942599998787</v>
          </cell>
          <cell r="AB215">
            <v>0</v>
          </cell>
          <cell r="AC215">
            <v>0</v>
          </cell>
          <cell r="AD215">
            <v>0</v>
          </cell>
          <cell r="AE215">
            <v>4262.87577999942</v>
          </cell>
          <cell r="AF215">
            <v>0</v>
          </cell>
          <cell r="AG215">
            <v>0</v>
          </cell>
          <cell r="AH215">
            <v>3339.5505199999316</v>
          </cell>
          <cell r="AI215">
            <v>0</v>
          </cell>
          <cell r="AJ215">
            <v>0</v>
          </cell>
          <cell r="AK215">
            <v>0</v>
          </cell>
          <cell r="AL215">
            <v>-910.67751000006683</v>
          </cell>
          <cell r="AM215">
            <v>262.5352600000333</v>
          </cell>
          <cell r="AN215">
            <v>-339.91449000011198</v>
          </cell>
          <cell r="AO215">
            <v>0</v>
          </cell>
          <cell r="AP215">
            <v>0</v>
          </cell>
          <cell r="AQ215">
            <v>1911.3819999999832</v>
          </cell>
          <cell r="AR215">
            <v>1616.5139800012112</v>
          </cell>
          <cell r="AS215">
            <v>2900.9262000001036</v>
          </cell>
          <cell r="AT215">
            <v>0</v>
          </cell>
          <cell r="AU215">
            <v>0</v>
          </cell>
          <cell r="AV215">
            <v>0</v>
          </cell>
          <cell r="AW215">
            <v>-10.662000000011176</v>
          </cell>
          <cell r="AX215">
            <v>0</v>
          </cell>
          <cell r="AY215">
            <v>-195.33709000004455</v>
          </cell>
          <cell r="AZ215">
            <v>-636.91589000006206</v>
          </cell>
          <cell r="BA215">
            <v>-426.96773999999277</v>
          </cell>
          <cell r="BB215">
            <v>0</v>
          </cell>
          <cell r="BC215">
            <v>0</v>
          </cell>
          <cell r="BD215">
            <v>-14.529500000062399</v>
          </cell>
          <cell r="BE215">
            <v>295.08241000026464</v>
          </cell>
          <cell r="BF215">
            <v>0</v>
          </cell>
          <cell r="BG215">
            <v>0</v>
          </cell>
          <cell r="BH215">
            <v>0</v>
          </cell>
          <cell r="BI215">
            <v>1588.2495200000121</v>
          </cell>
          <cell r="BJ215">
            <v>-22.901959999930114</v>
          </cell>
          <cell r="BK215">
            <v>793.85034000000451</v>
          </cell>
          <cell r="BL215">
            <v>-210.65494000003673</v>
          </cell>
          <cell r="BM215">
            <v>-639.43623999995179</v>
          </cell>
          <cell r="BN215">
            <v>-234.7068099998869</v>
          </cell>
          <cell r="BO215">
            <v>0</v>
          </cell>
          <cell r="BP215">
            <v>-964.00500000000466</v>
          </cell>
          <cell r="BQ215">
            <v>-15.3125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</row>
        <row r="216">
          <cell r="F216">
            <v>-1182.0570999998599</v>
          </cell>
          <cell r="G216">
            <v>-1030.8262000000104</v>
          </cell>
          <cell r="H216">
            <v>-1043.5519999992102</v>
          </cell>
          <cell r="I216">
            <v>1774.8930999999866</v>
          </cell>
          <cell r="J216">
            <v>0</v>
          </cell>
          <cell r="K216">
            <v>-213.84520000033081</v>
          </cell>
          <cell r="L216">
            <v>-979.67849999945611</v>
          </cell>
          <cell r="M216">
            <v>-721.74710000026971</v>
          </cell>
          <cell r="N216">
            <v>1598.1524000000209</v>
          </cell>
          <cell r="O216">
            <v>-1234.9405999993905</v>
          </cell>
          <cell r="P216">
            <v>-1515.1399000007659</v>
          </cell>
          <cell r="Q216">
            <v>-1288.3804999999702</v>
          </cell>
          <cell r="R216">
            <v>-6977.0980000123382</v>
          </cell>
          <cell r="S216">
            <v>-716.00399999972433</v>
          </cell>
          <cell r="T216">
            <v>358.25999999977648</v>
          </cell>
          <cell r="U216">
            <v>-852.56019999925047</v>
          </cell>
          <cell r="V216">
            <v>0</v>
          </cell>
          <cell r="W216">
            <v>0</v>
          </cell>
          <cell r="X216">
            <v>-219.4867000002414</v>
          </cell>
          <cell r="Y216">
            <v>-737.44430000055581</v>
          </cell>
          <cell r="Z216">
            <v>-762.86899999994785</v>
          </cell>
          <cell r="AA216">
            <v>0</v>
          </cell>
          <cell r="AB216">
            <v>-2187.1019999999553</v>
          </cell>
          <cell r="AC216">
            <v>-912.76610000059009</v>
          </cell>
          <cell r="AD216">
            <v>-947.12569999881089</v>
          </cell>
          <cell r="AE216">
            <v>-6205.0561000034213</v>
          </cell>
          <cell r="AF216">
            <v>-1418.7214000010863</v>
          </cell>
          <cell r="AG216">
            <v>-1107.3955000005662</v>
          </cell>
          <cell r="AH216">
            <v>-581.59209999907762</v>
          </cell>
          <cell r="AI216">
            <v>-217.85660000052303</v>
          </cell>
          <cell r="AJ216">
            <v>0</v>
          </cell>
          <cell r="AK216">
            <v>0</v>
          </cell>
          <cell r="AL216">
            <v>-464.72879999969155</v>
          </cell>
          <cell r="AM216">
            <v>0</v>
          </cell>
          <cell r="AN216">
            <v>-270.80099999997765</v>
          </cell>
          <cell r="AO216">
            <v>-551.5948999999091</v>
          </cell>
          <cell r="AP216">
            <v>-876.62399999890476</v>
          </cell>
          <cell r="AQ216">
            <v>-715.74179999995977</v>
          </cell>
          <cell r="AR216">
            <v>-9285.0807000026107</v>
          </cell>
          <cell r="AS216">
            <v>-1714.310399999842</v>
          </cell>
          <cell r="AT216">
            <v>-866.71620000060648</v>
          </cell>
          <cell r="AU216">
            <v>-1719.8986999988556</v>
          </cell>
          <cell r="AV216">
            <v>-273.399299999699</v>
          </cell>
          <cell r="AW216">
            <v>0</v>
          </cell>
          <cell r="AX216">
            <v>0</v>
          </cell>
          <cell r="AY216">
            <v>-2042.9413000000641</v>
          </cell>
          <cell r="AZ216">
            <v>0</v>
          </cell>
          <cell r="BA216">
            <v>-118.52669999934733</v>
          </cell>
          <cell r="BB216">
            <v>-594.26869999896735</v>
          </cell>
          <cell r="BC216">
            <v>-967.16239999979734</v>
          </cell>
          <cell r="BD216">
            <v>-987.85700000077486</v>
          </cell>
          <cell r="BE216">
            <v>-6543.0596999973059</v>
          </cell>
          <cell r="BF216">
            <v>-732.48219999950379</v>
          </cell>
          <cell r="BG216">
            <v>-688.86930000130087</v>
          </cell>
          <cell r="BH216">
            <v>-1280.2084000008181</v>
          </cell>
          <cell r="BI216">
            <v>-277.6952999997884</v>
          </cell>
          <cell r="BJ216">
            <v>0</v>
          </cell>
          <cell r="BK216">
            <v>0</v>
          </cell>
          <cell r="BL216">
            <v>-589.19350000005215</v>
          </cell>
          <cell r="BM216">
            <v>0</v>
          </cell>
          <cell r="BN216">
            <v>0</v>
          </cell>
          <cell r="BO216">
            <v>-1199.9430000009015</v>
          </cell>
          <cell r="BP216">
            <v>-1131.5789999999106</v>
          </cell>
          <cell r="BQ216">
            <v>-643.0890000006184</v>
          </cell>
          <cell r="BR216">
            <v>-7818.9076000005007</v>
          </cell>
          <cell r="BS216">
            <v>-2649.9519999995828</v>
          </cell>
          <cell r="BT216">
            <v>-1414.9067000001669</v>
          </cell>
          <cell r="BU216">
            <v>-323.96299999859184</v>
          </cell>
          <cell r="BV216">
            <v>-307.97900000028312</v>
          </cell>
          <cell r="BW216">
            <v>0</v>
          </cell>
          <cell r="BX216">
            <v>-297.44749999931082</v>
          </cell>
          <cell r="BY216">
            <v>-565.68979999981821</v>
          </cell>
          <cell r="BZ216">
            <v>-336.84999999962747</v>
          </cell>
          <cell r="CA216">
            <v>-502.4336000001058</v>
          </cell>
          <cell r="CB216">
            <v>-1419.6860000006855</v>
          </cell>
          <cell r="CC216">
            <v>0</v>
          </cell>
          <cell r="CD216">
            <v>0</v>
          </cell>
          <cell r="CE216">
            <v>-7619.3901000022888</v>
          </cell>
          <cell r="CF216">
            <v>0</v>
          </cell>
          <cell r="CG216">
            <v>-1281.7560000000522</v>
          </cell>
          <cell r="CH216">
            <v>-1459.813000000082</v>
          </cell>
          <cell r="CI216">
            <v>-557.63659999985248</v>
          </cell>
          <cell r="CJ216">
            <v>0</v>
          </cell>
          <cell r="CK216">
            <v>-530.22820000024512</v>
          </cell>
          <cell r="CL216">
            <v>-328.08600000012666</v>
          </cell>
          <cell r="CM216">
            <v>-368.0077999997884</v>
          </cell>
          <cell r="CN216">
            <v>-352.57400000002235</v>
          </cell>
          <cell r="CO216">
            <v>-45.029000000096858</v>
          </cell>
          <cell r="CP216">
            <v>0</v>
          </cell>
          <cell r="CQ216">
            <v>-2696.2594999996945</v>
          </cell>
          <cell r="CR216">
            <v>-4519.8526999950409</v>
          </cell>
          <cell r="CS216">
            <v>0</v>
          </cell>
          <cell r="CT216">
            <v>0</v>
          </cell>
          <cell r="CU216">
            <v>-1094.9927000002936</v>
          </cell>
          <cell r="CV216">
            <v>-145.29800000041723</v>
          </cell>
          <cell r="CW216">
            <v>0</v>
          </cell>
          <cell r="CX216">
            <v>-1707.477000000421</v>
          </cell>
          <cell r="CY216">
            <v>0</v>
          </cell>
          <cell r="CZ216">
            <v>0</v>
          </cell>
          <cell r="DA216">
            <v>-704.78600000031292</v>
          </cell>
          <cell r="DB216">
            <v>-352.07599999941885</v>
          </cell>
          <cell r="DC216">
            <v>0</v>
          </cell>
          <cell r="DD216">
            <v>-515.22300000023097</v>
          </cell>
          <cell r="DE216">
            <v>-6590.6365000009537</v>
          </cell>
          <cell r="DF216">
            <v>-1623.2580000013113</v>
          </cell>
          <cell r="DG216">
            <v>-951.20999999903142</v>
          </cell>
          <cell r="DH216">
            <v>-395.40500000026077</v>
          </cell>
          <cell r="DI216">
            <v>-378.75949999969453</v>
          </cell>
          <cell r="DJ216">
            <v>0</v>
          </cell>
          <cell r="DK216">
            <v>0</v>
          </cell>
          <cell r="DL216">
            <v>0</v>
          </cell>
          <cell r="DM216">
            <v>-386.59900000039488</v>
          </cell>
          <cell r="DN216">
            <v>-387.46200000029057</v>
          </cell>
          <cell r="DO216">
            <v>-1591.9529999997467</v>
          </cell>
          <cell r="DP216">
            <v>-44.25800000037998</v>
          </cell>
          <cell r="DQ216">
            <v>-831.73199999984354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</row>
        <row r="217">
          <cell r="F217">
            <v>-13184.525499999523</v>
          </cell>
          <cell r="G217">
            <v>-13049.038499999791</v>
          </cell>
          <cell r="H217">
            <v>-6620.7084999997169</v>
          </cell>
          <cell r="I217">
            <v>-1356.11699999962</v>
          </cell>
          <cell r="J217">
            <v>-6212.3564999997616</v>
          </cell>
          <cell r="K217">
            <v>-4315.9170000003651</v>
          </cell>
          <cell r="L217">
            <v>-5141.6344999987632</v>
          </cell>
          <cell r="M217">
            <v>-7631.3144999984652</v>
          </cell>
          <cell r="N217">
            <v>-4636.0980000011623</v>
          </cell>
          <cell r="O217">
            <v>-1694.1284999996424</v>
          </cell>
          <cell r="P217">
            <v>-13960.169000001624</v>
          </cell>
          <cell r="Q217">
            <v>-11219.678499998525</v>
          </cell>
          <cell r="R217">
            <v>-237405.03450000286</v>
          </cell>
          <cell r="S217">
            <v>-169634.40050000139</v>
          </cell>
          <cell r="T217">
            <v>-4234.7250000014901</v>
          </cell>
          <cell r="U217">
            <v>-8237.1639999998733</v>
          </cell>
          <cell r="V217">
            <v>-2262.7884999997914</v>
          </cell>
          <cell r="W217">
            <v>-5182.5924999993294</v>
          </cell>
          <cell r="X217">
            <v>-523.85600000014529</v>
          </cell>
          <cell r="Y217">
            <v>-10698.902499999851</v>
          </cell>
          <cell r="Z217">
            <v>-8077.2935000006109</v>
          </cell>
          <cell r="AA217">
            <v>-6097.1119999997318</v>
          </cell>
          <cell r="AB217">
            <v>-2551.9804999995977</v>
          </cell>
          <cell r="AC217">
            <v>-13194.313500000164</v>
          </cell>
          <cell r="AD217">
            <v>-6709.9059999994934</v>
          </cell>
          <cell r="AE217">
            <v>-65909.086000010371</v>
          </cell>
          <cell r="AF217">
            <v>-7194.1549999993294</v>
          </cell>
          <cell r="AG217">
            <v>-6033.7740000002086</v>
          </cell>
          <cell r="AH217">
            <v>-2397.0764999995008</v>
          </cell>
          <cell r="AI217">
            <v>-861.78699999954551</v>
          </cell>
          <cell r="AJ217">
            <v>-3693.401999999769</v>
          </cell>
          <cell r="AK217">
            <v>-4124.2404999993742</v>
          </cell>
          <cell r="AL217">
            <v>-9926.8570000007749</v>
          </cell>
          <cell r="AM217">
            <v>-6629.1085000000894</v>
          </cell>
          <cell r="AN217">
            <v>-5311.5344999991357</v>
          </cell>
          <cell r="AO217">
            <v>-1456.3665000004694</v>
          </cell>
          <cell r="AP217">
            <v>-10168.813000001013</v>
          </cell>
          <cell r="AQ217">
            <v>-8111.9714999999851</v>
          </cell>
          <cell r="AR217">
            <v>-59494.503499984741</v>
          </cell>
          <cell r="AS217">
            <v>-5316.9164999984205</v>
          </cell>
          <cell r="AT217">
            <v>-4461.6069999989122</v>
          </cell>
          <cell r="AU217">
            <v>-2877.0875000003725</v>
          </cell>
          <cell r="AV217">
            <v>-1553.4855000004172</v>
          </cell>
          <cell r="AW217">
            <v>-2767.7249999996275</v>
          </cell>
          <cell r="AX217">
            <v>-1977.2544999998063</v>
          </cell>
          <cell r="AY217">
            <v>-8835.0210000015795</v>
          </cell>
          <cell r="AZ217">
            <v>-8123.1445000004023</v>
          </cell>
          <cell r="BA217">
            <v>-1832.0740000009537</v>
          </cell>
          <cell r="BB217">
            <v>-2184.9809999996796</v>
          </cell>
          <cell r="BC217">
            <v>-10118.764500001445</v>
          </cell>
          <cell r="BD217">
            <v>-9446.4424999989569</v>
          </cell>
          <cell r="BE217">
            <v>-52184.895000055432</v>
          </cell>
          <cell r="BF217">
            <v>-8408.8969999998808</v>
          </cell>
          <cell r="BG217">
            <v>-5705.0465000011027</v>
          </cell>
          <cell r="BH217">
            <v>-1673.2089999997988</v>
          </cell>
          <cell r="BI217">
            <v>27.879499999806285</v>
          </cell>
          <cell r="BJ217">
            <v>-3143.5045000016689</v>
          </cell>
          <cell r="BK217">
            <v>-6238.4565000003204</v>
          </cell>
          <cell r="BL217">
            <v>2629.3234999999404</v>
          </cell>
          <cell r="BM217">
            <v>-7612.6124999988824</v>
          </cell>
          <cell r="BN217">
            <v>-3519.6219999995083</v>
          </cell>
          <cell r="BO217">
            <v>-1343.8705000001937</v>
          </cell>
          <cell r="BP217">
            <v>-11206.454000001773</v>
          </cell>
          <cell r="BQ217">
            <v>-5990.4254999998957</v>
          </cell>
          <cell r="BR217">
            <v>-46248.7349999547</v>
          </cell>
          <cell r="BS217">
            <v>-5527.3289999999106</v>
          </cell>
          <cell r="BT217">
            <v>-4932.8125</v>
          </cell>
          <cell r="BU217">
            <v>-2328.0025000013411</v>
          </cell>
          <cell r="BV217">
            <v>-1876.8414999991655</v>
          </cell>
          <cell r="BW217">
            <v>-3578.2390000000596</v>
          </cell>
          <cell r="BX217">
            <v>-3769.0880000004545</v>
          </cell>
          <cell r="BY217">
            <v>-4547.2039999999106</v>
          </cell>
          <cell r="BZ217">
            <v>-3543.5969999991357</v>
          </cell>
          <cell r="CA217">
            <v>-3472.1605000011623</v>
          </cell>
          <cell r="CB217">
            <v>-1763.9769999999553</v>
          </cell>
          <cell r="CC217">
            <v>-5914.0710000004619</v>
          </cell>
          <cell r="CD217">
            <v>-4995.4130000006407</v>
          </cell>
          <cell r="CE217">
            <v>-48922.940499991179</v>
          </cell>
          <cell r="CF217">
            <v>-3438.503999998793</v>
          </cell>
          <cell r="CG217">
            <v>-4869.433500001207</v>
          </cell>
          <cell r="CH217">
            <v>-2733.2540000006557</v>
          </cell>
          <cell r="CI217">
            <v>-1978.3424999993294</v>
          </cell>
          <cell r="CJ217">
            <v>-2507.2094999998808</v>
          </cell>
          <cell r="CK217">
            <v>-5256.3729999996722</v>
          </cell>
          <cell r="CL217">
            <v>-3630.2449999991804</v>
          </cell>
          <cell r="CM217">
            <v>-4085.1435000002384</v>
          </cell>
          <cell r="CN217">
            <v>-4504.207499999553</v>
          </cell>
          <cell r="CO217">
            <v>-1457.4465000005439</v>
          </cell>
          <cell r="CP217">
            <v>-7009.1644999999553</v>
          </cell>
          <cell r="CQ217">
            <v>-7453.6170000005513</v>
          </cell>
          <cell r="CR217">
            <v>-42501.653500020504</v>
          </cell>
          <cell r="CS217">
            <v>-4801.3469999991357</v>
          </cell>
          <cell r="CT217">
            <v>-4433.6090000011027</v>
          </cell>
          <cell r="CU217">
            <v>-3175.042500000447</v>
          </cell>
          <cell r="CV217">
            <v>-1176.0669999998063</v>
          </cell>
          <cell r="CW217">
            <v>-2736.1770000010729</v>
          </cell>
          <cell r="CX217">
            <v>-3089.7390000000596</v>
          </cell>
          <cell r="CY217">
            <v>-2894.0759999994189</v>
          </cell>
          <cell r="CZ217">
            <v>-2339.4079999998212</v>
          </cell>
          <cell r="DA217">
            <v>-5605.9765000008047</v>
          </cell>
          <cell r="DB217">
            <v>-1451.2014999995008</v>
          </cell>
          <cell r="DC217">
            <v>-4189.6830000001937</v>
          </cell>
          <cell r="DD217">
            <v>-6609.3269999995828</v>
          </cell>
          <cell r="DE217">
            <v>-60505.307999998331</v>
          </cell>
          <cell r="DF217">
            <v>-6812.4499999992549</v>
          </cell>
          <cell r="DG217">
            <v>-4295.2690000012517</v>
          </cell>
          <cell r="DH217">
            <v>-2295.695000000298</v>
          </cell>
          <cell r="DI217">
            <v>-1845.4654999999329</v>
          </cell>
          <cell r="DJ217">
            <v>-4468.4859999995679</v>
          </cell>
          <cell r="DK217">
            <v>-5276.0254999995232</v>
          </cell>
          <cell r="DL217">
            <v>-3316.5769999995828</v>
          </cell>
          <cell r="DM217">
            <v>-3555.0709999985993</v>
          </cell>
          <cell r="DN217">
            <v>-5133.3259999994189</v>
          </cell>
          <cell r="DO217">
            <v>-3737.2060000002384</v>
          </cell>
          <cell r="DP217">
            <v>-12661.032999999821</v>
          </cell>
          <cell r="DQ217">
            <v>-7108.7039999999106</v>
          </cell>
          <cell r="DR217">
            <v>-39073.450999975204</v>
          </cell>
          <cell r="DS217">
            <v>-5176.0439999997616</v>
          </cell>
          <cell r="DT217">
            <v>-3816.9149999991059</v>
          </cell>
          <cell r="DU217">
            <v>-2313.6919999998063</v>
          </cell>
          <cell r="DV217">
            <v>-2667.875</v>
          </cell>
          <cell r="DW217">
            <v>-3279.3689999990165</v>
          </cell>
          <cell r="DX217">
            <v>-2355.6579999998212</v>
          </cell>
          <cell r="DY217">
            <v>-3360.2584999985993</v>
          </cell>
          <cell r="DZ217">
            <v>-2982.2375000007451</v>
          </cell>
          <cell r="EA217">
            <v>-1665.0400000009686</v>
          </cell>
          <cell r="EB217">
            <v>-1985.4479999998584</v>
          </cell>
          <cell r="EC217">
            <v>-3892.5360000021756</v>
          </cell>
          <cell r="ED217">
            <v>-5578.3779999986291</v>
          </cell>
          <cell r="EE217">
            <v>0</v>
          </cell>
        </row>
        <row r="218">
          <cell r="F218">
            <v>-4713.3259999994189</v>
          </cell>
          <cell r="G218">
            <v>-5188.7294999994338</v>
          </cell>
          <cell r="H218">
            <v>-4295.5240000002086</v>
          </cell>
          <cell r="I218">
            <v>-257216.85300000012</v>
          </cell>
          <cell r="J218">
            <v>-3506.0130000002682</v>
          </cell>
          <cell r="K218">
            <v>4899.6425000000745</v>
          </cell>
          <cell r="L218">
            <v>-14208.191500000656</v>
          </cell>
          <cell r="M218">
            <v>-5394.5079299993813</v>
          </cell>
          <cell r="N218">
            <v>-159745.45999999996</v>
          </cell>
          <cell r="O218">
            <v>-3774.7689999993891</v>
          </cell>
          <cell r="P218">
            <v>-9609.9065000005066</v>
          </cell>
          <cell r="Q218">
            <v>-4967.0980000011623</v>
          </cell>
          <cell r="R218">
            <v>89320.632160007954</v>
          </cell>
          <cell r="S218">
            <v>-1007.2044999990612</v>
          </cell>
          <cell r="T218">
            <v>-5936.7490000016987</v>
          </cell>
          <cell r="U218">
            <v>-3941.6785000003874</v>
          </cell>
          <cell r="V218">
            <v>-1836.8150000004098</v>
          </cell>
          <cell r="W218">
            <v>-1757.2564999992028</v>
          </cell>
          <cell r="X218">
            <v>-2291.4564999993891</v>
          </cell>
          <cell r="Y218">
            <v>-4339.5995000004768</v>
          </cell>
          <cell r="Z218">
            <v>-4237.5933400001377</v>
          </cell>
          <cell r="AA218">
            <v>124529</v>
          </cell>
          <cell r="AB218">
            <v>-3825.4710000008345</v>
          </cell>
          <cell r="AC218">
            <v>-3801.5850000008941</v>
          </cell>
          <cell r="AD218">
            <v>-2232.9589999988675</v>
          </cell>
          <cell r="AE218">
            <v>-20658.719199985266</v>
          </cell>
          <cell r="AF218">
            <v>-1730.0130000002682</v>
          </cell>
          <cell r="AG218">
            <v>-1933.9385000001639</v>
          </cell>
          <cell r="AH218">
            <v>-1068.3194999992847</v>
          </cell>
          <cell r="AI218">
            <v>-323.37899999972433</v>
          </cell>
          <cell r="AJ218">
            <v>-1069.8269999995828</v>
          </cell>
          <cell r="AK218">
            <v>-917.10699999984354</v>
          </cell>
          <cell r="AL218">
            <v>-3214.5109999999404</v>
          </cell>
          <cell r="AM218">
            <v>-3125.8001000005752</v>
          </cell>
          <cell r="AN218">
            <v>-1746.3835999984294</v>
          </cell>
          <cell r="AO218">
            <v>-1404.132500000298</v>
          </cell>
          <cell r="AP218">
            <v>-1495.0154999997467</v>
          </cell>
          <cell r="AQ218">
            <v>-2630.2924999985844</v>
          </cell>
          <cell r="AR218">
            <v>-22906.331460013986</v>
          </cell>
          <cell r="AS218">
            <v>-1839.882500000298</v>
          </cell>
          <cell r="AT218">
            <v>-1871.3424999993294</v>
          </cell>
          <cell r="AU218">
            <v>-1195.7010000012815</v>
          </cell>
          <cell r="AV218">
            <v>-438.15250000078231</v>
          </cell>
          <cell r="AW218">
            <v>-994.23499999940395</v>
          </cell>
          <cell r="AX218">
            <v>-369.81199999991804</v>
          </cell>
          <cell r="AY218">
            <v>-3787.7912000007927</v>
          </cell>
          <cell r="AZ218">
            <v>-4603.1639000009745</v>
          </cell>
          <cell r="BA218">
            <v>-2297.4213599991053</v>
          </cell>
          <cell r="BB218">
            <v>-1732.4014999996871</v>
          </cell>
          <cell r="BC218">
            <v>-1806.152499999851</v>
          </cell>
          <cell r="BD218">
            <v>-1970.2754999995232</v>
          </cell>
          <cell r="BE218">
            <v>-60372.096399977803</v>
          </cell>
          <cell r="BF218">
            <v>-1832.0295000001788</v>
          </cell>
          <cell r="BG218">
            <v>-2714.2740000002086</v>
          </cell>
          <cell r="BH218">
            <v>-1596.2624999992549</v>
          </cell>
          <cell r="BI218">
            <v>-589.38650000095367</v>
          </cell>
          <cell r="BJ218">
            <v>-1007.5154999997467</v>
          </cell>
          <cell r="BK218">
            <v>-492.11100000049919</v>
          </cell>
          <cell r="BL218">
            <v>-40975.294999999925</v>
          </cell>
          <cell r="BM218">
            <v>-3977.7622999995947</v>
          </cell>
          <cell r="BN218">
            <v>-1951.5575999990106</v>
          </cell>
          <cell r="BO218">
            <v>-1477.3794999998063</v>
          </cell>
          <cell r="BP218">
            <v>-1383.5499999988824</v>
          </cell>
          <cell r="BQ218">
            <v>-2374.9729999992996</v>
          </cell>
          <cell r="BR218">
            <v>-14094.0619700104</v>
          </cell>
          <cell r="BS218">
            <v>-1393.2750000003725</v>
          </cell>
          <cell r="BT218">
            <v>-1882.4639999996871</v>
          </cell>
          <cell r="BU218">
            <v>-796.80800000019372</v>
          </cell>
          <cell r="BV218">
            <v>-399.75600000005215</v>
          </cell>
          <cell r="BW218">
            <v>-842.87900000065565</v>
          </cell>
          <cell r="BX218">
            <v>-752.91000000014901</v>
          </cell>
          <cell r="BY218">
            <v>-1034.9174999985844</v>
          </cell>
          <cell r="BZ218">
            <v>-1881.7204999998212</v>
          </cell>
          <cell r="CA218">
            <v>-1676.1534700002521</v>
          </cell>
          <cell r="CB218">
            <v>-1031.2580000013113</v>
          </cell>
          <cell r="CC218">
            <v>-1152.0335000008345</v>
          </cell>
          <cell r="CD218">
            <v>-1249.8870000001043</v>
          </cell>
          <cell r="CE218">
            <v>-16147.428500056267</v>
          </cell>
          <cell r="CF218">
            <v>-1424.2179999984801</v>
          </cell>
          <cell r="CG218">
            <v>-2047.0639999993145</v>
          </cell>
          <cell r="CH218">
            <v>-932.23350000008941</v>
          </cell>
          <cell r="CI218">
            <v>-479.78299999982119</v>
          </cell>
          <cell r="CJ218">
            <v>-1136.4464999996126</v>
          </cell>
          <cell r="CK218">
            <v>-561.4754999987781</v>
          </cell>
          <cell r="CL218">
            <v>-1365.1640000008047</v>
          </cell>
          <cell r="CM218">
            <v>-2009.2365000005811</v>
          </cell>
          <cell r="CN218">
            <v>-1956.0810000002384</v>
          </cell>
          <cell r="CO218">
            <v>-1354.4495000001043</v>
          </cell>
          <cell r="CP218">
            <v>-1441.8549999985844</v>
          </cell>
          <cell r="CQ218">
            <v>-1439.4220000002533</v>
          </cell>
          <cell r="CR218">
            <v>-17036.766000002623</v>
          </cell>
          <cell r="CS218">
            <v>-1587.7980000004172</v>
          </cell>
          <cell r="CT218">
            <v>-2146.9189999997616</v>
          </cell>
          <cell r="CU218">
            <v>-1038.7809999994934</v>
          </cell>
          <cell r="CV218">
            <v>-569.87000000104308</v>
          </cell>
          <cell r="CW218">
            <v>-1297.9795000012964</v>
          </cell>
          <cell r="CX218">
            <v>-634.53250000067055</v>
          </cell>
          <cell r="CY218">
            <v>-1511.4632000010461</v>
          </cell>
          <cell r="CZ218">
            <v>-2187.9714999999851</v>
          </cell>
          <cell r="DA218">
            <v>-2149.844299999997</v>
          </cell>
          <cell r="DB218">
            <v>-1303.375</v>
          </cell>
          <cell r="DC218">
            <v>-1078.0590000003576</v>
          </cell>
          <cell r="DD218">
            <v>-1530.1729999985546</v>
          </cell>
          <cell r="DE218">
            <v>-5264.7656999826431</v>
          </cell>
          <cell r="DF218">
            <v>-319.14100000075996</v>
          </cell>
          <cell r="DG218">
            <v>-881.22200000099838</v>
          </cell>
          <cell r="DH218">
            <v>-167.34800000116229</v>
          </cell>
          <cell r="DI218">
            <v>-63.398000000044703</v>
          </cell>
          <cell r="DJ218">
            <v>-415.91699999943376</v>
          </cell>
          <cell r="DK218">
            <v>-93.070000000298023</v>
          </cell>
          <cell r="DL218">
            <v>-492.72099999897182</v>
          </cell>
          <cell r="DM218">
            <v>-1003.9680000003427</v>
          </cell>
          <cell r="DN218">
            <v>-1078.2776999995112</v>
          </cell>
          <cell r="DO218">
            <v>-225.99699999950826</v>
          </cell>
          <cell r="DP218">
            <v>-102.85499999858439</v>
          </cell>
          <cell r="DQ218">
            <v>-420.85099999979138</v>
          </cell>
          <cell r="DR218">
            <v>-10152.736900031567</v>
          </cell>
          <cell r="DS218">
            <v>-815.06399999931455</v>
          </cell>
          <cell r="DT218">
            <v>-1706.1110000014305</v>
          </cell>
          <cell r="DU218">
            <v>-523.21899999864399</v>
          </cell>
          <cell r="DV218">
            <v>-281.21099999919534</v>
          </cell>
          <cell r="DW218">
            <v>-572.42699999921024</v>
          </cell>
          <cell r="DX218">
            <v>-442.02400000020862</v>
          </cell>
          <cell r="DY218">
            <v>-685.10300000011921</v>
          </cell>
          <cell r="DZ218">
            <v>-1907.9460000004619</v>
          </cell>
          <cell r="EA218">
            <v>-1511.4958999995142</v>
          </cell>
          <cell r="EB218">
            <v>-382.25</v>
          </cell>
          <cell r="EC218">
            <v>-494.04800000041723</v>
          </cell>
          <cell r="ED218">
            <v>-831.83799999952316</v>
          </cell>
          <cell r="EE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</row>
        <row r="220">
          <cell r="F220">
            <v>-43133.589050002396</v>
          </cell>
          <cell r="G220">
            <v>-33693.482299990952</v>
          </cell>
          <cell r="H220">
            <v>-23023.579649999738</v>
          </cell>
          <cell r="I220">
            <v>-258746.89113999903</v>
          </cell>
          <cell r="J220">
            <v>-9736.653670001775</v>
          </cell>
          <cell r="K220">
            <v>-9714.4066199995577</v>
          </cell>
          <cell r="L220">
            <v>-26175.19890999794</v>
          </cell>
          <cell r="M220">
            <v>-22969.784079991281</v>
          </cell>
          <cell r="N220">
            <v>-163917.2881000042</v>
          </cell>
          <cell r="O220">
            <v>-10433.758150000125</v>
          </cell>
          <cell r="P220">
            <v>-41569.19604999572</v>
          </cell>
          <cell r="Q220">
            <v>-40172.233409993351</v>
          </cell>
          <cell r="R220">
            <v>-268574.86003005505</v>
          </cell>
          <cell r="S220">
            <v>-186036.48229999095</v>
          </cell>
          <cell r="T220">
            <v>-45255.87160000205</v>
          </cell>
          <cell r="U220">
            <v>-27602.901199996471</v>
          </cell>
          <cell r="V220">
            <v>-6505.8969999998808</v>
          </cell>
          <cell r="W220">
            <v>-6939.8489999976009</v>
          </cell>
          <cell r="X220">
            <v>-3841.5592999979854</v>
          </cell>
          <cell r="Y220">
            <v>-24274.76303999871</v>
          </cell>
          <cell r="Z220">
            <v>-20091.822429999709</v>
          </cell>
          <cell r="AA220">
            <v>110814.05203999579</v>
          </cell>
          <cell r="AB220">
            <v>-15974.642750002444</v>
          </cell>
          <cell r="AC220">
            <v>-30197.786599993706</v>
          </cell>
          <cell r="AD220">
            <v>-12667.336850002408</v>
          </cell>
          <cell r="AE220">
            <v>-169881.39883995056</v>
          </cell>
          <cell r="AF220">
            <v>-14724.877900004387</v>
          </cell>
          <cell r="AG220">
            <v>-13838.423500001431</v>
          </cell>
          <cell r="AH220">
            <v>-13722.497079998255</v>
          </cell>
          <cell r="AI220">
            <v>-6622.7921000011265</v>
          </cell>
          <cell r="AJ220">
            <v>-5028.3469999991357</v>
          </cell>
          <cell r="AK220">
            <v>-7802.0138699971139</v>
          </cell>
          <cell r="AL220">
            <v>-24365.301129996777</v>
          </cell>
          <cell r="AM220">
            <v>-19744.57134000212</v>
          </cell>
          <cell r="AN220">
            <v>-18402.915820010006</v>
          </cell>
          <cell r="AO220">
            <v>-9808.4664000049233</v>
          </cell>
          <cell r="AP220">
            <v>-22194.622499994934</v>
          </cell>
          <cell r="AQ220">
            <v>-13626.570200003684</v>
          </cell>
          <cell r="AR220">
            <v>-161187.07669997215</v>
          </cell>
          <cell r="AS220">
            <v>-13953.962299995124</v>
          </cell>
          <cell r="AT220">
            <v>-9743.7006999999285</v>
          </cell>
          <cell r="AU220">
            <v>-14085.672200001776</v>
          </cell>
          <cell r="AV220">
            <v>-7937.2353000044823</v>
          </cell>
          <cell r="AW220">
            <v>-3806.2048999965191</v>
          </cell>
          <cell r="AX220">
            <v>-8127.5383199974895</v>
          </cell>
          <cell r="AY220">
            <v>-24595.127090007067</v>
          </cell>
          <cell r="AZ220">
            <v>-23498.427190005779</v>
          </cell>
          <cell r="BA220">
            <v>-8610.2520999908447</v>
          </cell>
          <cell r="BB220">
            <v>-11589.420199997723</v>
          </cell>
          <cell r="BC220">
            <v>-20094.58789999783</v>
          </cell>
          <cell r="BD220">
            <v>-15144.94849999994</v>
          </cell>
          <cell r="BE220">
            <v>-178355.61131000519</v>
          </cell>
          <cell r="BF220">
            <v>-15808.453899994493</v>
          </cell>
          <cell r="BG220">
            <v>-11595.373800002038</v>
          </cell>
          <cell r="BH220">
            <v>-14516.89090000093</v>
          </cell>
          <cell r="BI220">
            <v>-3366.9812799990177</v>
          </cell>
          <cell r="BJ220">
            <v>-4219.5776199996471</v>
          </cell>
          <cell r="BK220">
            <v>-12030.516459997743</v>
          </cell>
          <cell r="BL220">
            <v>-38732.558200001717</v>
          </cell>
          <cell r="BM220">
            <v>-23989.530939996243</v>
          </cell>
          <cell r="BN220">
            <v>-13342.614209994674</v>
          </cell>
          <cell r="BO220">
            <v>-7624.750999994576</v>
          </cell>
          <cell r="BP220">
            <v>-24065.134000010788</v>
          </cell>
          <cell r="BQ220">
            <v>-9063.2290000021458</v>
          </cell>
          <cell r="BR220">
            <v>-133239.9742898941</v>
          </cell>
          <cell r="BS220">
            <v>-12874.387999996543</v>
          </cell>
          <cell r="BT220">
            <v>-9779.7412000000477</v>
          </cell>
          <cell r="BU220">
            <v>-12870.646000005305</v>
          </cell>
          <cell r="BV220">
            <v>-8008.6994999982417</v>
          </cell>
          <cell r="BW220">
            <v>-4774.2150599993765</v>
          </cell>
          <cell r="BX220">
            <v>-10664.74416000396</v>
          </cell>
          <cell r="BY220">
            <v>-11109.167999997735</v>
          </cell>
          <cell r="BZ220">
            <v>-18302.474399991333</v>
          </cell>
          <cell r="CA220">
            <v>-12932.473970003426</v>
          </cell>
          <cell r="CB220">
            <v>-11583.043500006199</v>
          </cell>
          <cell r="CC220">
            <v>-14095.080499999225</v>
          </cell>
          <cell r="CD220">
            <v>-6245.3000000044703</v>
          </cell>
          <cell r="CE220">
            <v>-124606.13250005245</v>
          </cell>
          <cell r="CF220">
            <v>-5570.1552999988198</v>
          </cell>
          <cell r="CG220">
            <v>-8972.033500008285</v>
          </cell>
          <cell r="CH220">
            <v>-6221.143500007689</v>
          </cell>
          <cell r="CI220">
            <v>-15331.706099998206</v>
          </cell>
          <cell r="CJ220">
            <v>-3982.4160000011325</v>
          </cell>
          <cell r="CK220">
            <v>-13809.706700004637</v>
          </cell>
          <cell r="CL220">
            <v>-7857.5286000072956</v>
          </cell>
          <cell r="CM220">
            <v>-15525.206600010395</v>
          </cell>
          <cell r="CN220">
            <v>-12931.910700000823</v>
          </cell>
          <cell r="CO220">
            <v>-6117.2820000052452</v>
          </cell>
          <cell r="CP220">
            <v>-14188.641000002623</v>
          </cell>
          <cell r="CQ220">
            <v>-14098.402499996126</v>
          </cell>
          <cell r="CR220">
            <v>-105777.89109992981</v>
          </cell>
          <cell r="CS220">
            <v>-10888.12839999795</v>
          </cell>
          <cell r="CT220">
            <v>-8467.7360000014305</v>
          </cell>
          <cell r="CU220">
            <v>-7037.8392999991775</v>
          </cell>
          <cell r="CV220">
            <v>-6097.6460000015795</v>
          </cell>
          <cell r="CW220">
            <v>-4034.1565000042319</v>
          </cell>
          <cell r="CX220">
            <v>-9152.9950000047684</v>
          </cell>
          <cell r="CY220">
            <v>-9482.9567000046372</v>
          </cell>
          <cell r="CZ220">
            <v>-6895.9347999989986</v>
          </cell>
          <cell r="DA220">
            <v>-15278.429800003767</v>
          </cell>
          <cell r="DB220">
            <v>-7095.4334999993443</v>
          </cell>
          <cell r="DC220">
            <v>-11367.656100004911</v>
          </cell>
          <cell r="DD220">
            <v>-9978.9790000021458</v>
          </cell>
          <cell r="DE220">
            <v>-109000.88629996777</v>
          </cell>
          <cell r="DF220">
            <v>-9588.1280000060797</v>
          </cell>
          <cell r="DG220">
            <v>-6860.234999999404</v>
          </cell>
          <cell r="DH220">
            <v>-5469.6340000033379</v>
          </cell>
          <cell r="DI220">
            <v>-3351.5410000048578</v>
          </cell>
          <cell r="DJ220">
            <v>-4944.2752999998629</v>
          </cell>
          <cell r="DK220">
            <v>-10253.978999994695</v>
          </cell>
          <cell r="DL220">
            <v>-8275.1053999960423</v>
          </cell>
          <cell r="DM220">
            <v>-10092.768299996853</v>
          </cell>
          <cell r="DN220">
            <v>-15679.234300002456</v>
          </cell>
          <cell r="DO220">
            <v>-7527.5860000029206</v>
          </cell>
          <cell r="DP220">
            <v>-18597.113000005484</v>
          </cell>
          <cell r="DQ220">
            <v>-8361.2869999930263</v>
          </cell>
          <cell r="DR220">
            <v>-67489.199800014496</v>
          </cell>
          <cell r="DS220">
            <v>-5991.1080000028014</v>
          </cell>
          <cell r="DT220">
            <v>-5523.0260000005364</v>
          </cell>
          <cell r="DU220">
            <v>-2836.9109999984503</v>
          </cell>
          <cell r="DV220">
            <v>-2949.0860000029206</v>
          </cell>
          <cell r="DW220">
            <v>-3851.7959999963641</v>
          </cell>
          <cell r="DX220">
            <v>-5498.6634999960661</v>
          </cell>
          <cell r="DY220">
            <v>-7293.7124999910593</v>
          </cell>
          <cell r="DZ220">
            <v>-7307.1695000007749</v>
          </cell>
          <cell r="EA220">
            <v>-7341.7647999972105</v>
          </cell>
          <cell r="EB220">
            <v>-3914.6069999933243</v>
          </cell>
          <cell r="EC220">
            <v>-8571.1394999995828</v>
          </cell>
          <cell r="ED220">
            <v>-6410.2160000056028</v>
          </cell>
          <cell r="EE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</row>
        <row r="226">
          <cell r="F226">
            <v>-43133.589050002396</v>
          </cell>
          <cell r="G226">
            <v>-33693.482299990952</v>
          </cell>
          <cell r="H226">
            <v>-23023.579649999738</v>
          </cell>
          <cell r="I226">
            <v>-258746.89113999903</v>
          </cell>
          <cell r="J226">
            <v>-9736.653670001775</v>
          </cell>
          <cell r="K226">
            <v>-9714.4066199995577</v>
          </cell>
          <cell r="L226">
            <v>-26175.19890999794</v>
          </cell>
          <cell r="M226">
            <v>-22969.784079991281</v>
          </cell>
          <cell r="N226">
            <v>-163917.2881000042</v>
          </cell>
          <cell r="O226">
            <v>-10433.758150000125</v>
          </cell>
          <cell r="P226">
            <v>-41569.19604999572</v>
          </cell>
          <cell r="Q226">
            <v>-40172.233409993351</v>
          </cell>
          <cell r="R226">
            <v>-268574.86003005505</v>
          </cell>
          <cell r="S226">
            <v>-186036.48229999095</v>
          </cell>
          <cell r="T226">
            <v>-45255.87160000205</v>
          </cell>
          <cell r="U226">
            <v>-27602.901199996471</v>
          </cell>
          <cell r="V226">
            <v>-6505.8969999998808</v>
          </cell>
          <cell r="W226">
            <v>-6939.8489999957383</v>
          </cell>
          <cell r="X226">
            <v>-3841.5592999979854</v>
          </cell>
          <cell r="Y226">
            <v>-24274.76303999871</v>
          </cell>
          <cell r="Z226">
            <v>-20091.822429999709</v>
          </cell>
          <cell r="AA226">
            <v>110814.05203999579</v>
          </cell>
          <cell r="AB226">
            <v>-15974.642750002444</v>
          </cell>
          <cell r="AC226">
            <v>-30197.786599993706</v>
          </cell>
          <cell r="AD226">
            <v>-12667.336850002408</v>
          </cell>
          <cell r="AE226">
            <v>-169881.39883995056</v>
          </cell>
          <cell r="AF226">
            <v>-14724.877900004387</v>
          </cell>
          <cell r="AG226">
            <v>-13838.423500001431</v>
          </cell>
          <cell r="AH226">
            <v>-13722.497079998255</v>
          </cell>
          <cell r="AI226">
            <v>-6622.7921000011265</v>
          </cell>
          <cell r="AJ226">
            <v>-5028.3469999991357</v>
          </cell>
          <cell r="AK226">
            <v>-7802.0138699971139</v>
          </cell>
          <cell r="AL226">
            <v>-24365.301129996777</v>
          </cell>
          <cell r="AM226">
            <v>-19744.57134000212</v>
          </cell>
          <cell r="AN226">
            <v>-18402.915820010006</v>
          </cell>
          <cell r="AO226">
            <v>-9808.4664000049233</v>
          </cell>
          <cell r="AP226">
            <v>-22194.622499994934</v>
          </cell>
          <cell r="AQ226">
            <v>-13626.570200003684</v>
          </cell>
          <cell r="AR226">
            <v>-161187.07669997215</v>
          </cell>
          <cell r="AS226">
            <v>-13953.962299995124</v>
          </cell>
          <cell r="AT226">
            <v>-9743.7006999999285</v>
          </cell>
          <cell r="AU226">
            <v>-14085.672200001776</v>
          </cell>
          <cell r="AV226">
            <v>-7937.2353000044823</v>
          </cell>
          <cell r="AW226">
            <v>-3806.2048999965191</v>
          </cell>
          <cell r="AX226">
            <v>-8127.5383199974895</v>
          </cell>
          <cell r="AY226">
            <v>-24595.127090007067</v>
          </cell>
          <cell r="AZ226">
            <v>-23498.427190005779</v>
          </cell>
          <cell r="BA226">
            <v>-8610.2520999908447</v>
          </cell>
          <cell r="BB226">
            <v>-11589.420199997723</v>
          </cell>
          <cell r="BC226">
            <v>-20094.58789999783</v>
          </cell>
          <cell r="BD226">
            <v>-15144.94849999994</v>
          </cell>
          <cell r="BE226">
            <v>-178355.61131000519</v>
          </cell>
          <cell r="BF226">
            <v>-15808.453899994493</v>
          </cell>
          <cell r="BG226">
            <v>-11595.373800002038</v>
          </cell>
          <cell r="BH226">
            <v>-14516.89090000093</v>
          </cell>
          <cell r="BI226">
            <v>-3366.9812799990177</v>
          </cell>
          <cell r="BJ226">
            <v>-4219.5776199996471</v>
          </cell>
          <cell r="BK226">
            <v>-12030.516459997743</v>
          </cell>
          <cell r="BL226">
            <v>-38732.558200001717</v>
          </cell>
          <cell r="BM226">
            <v>-23989.530939996243</v>
          </cell>
          <cell r="BN226">
            <v>-13342.614209994674</v>
          </cell>
          <cell r="BO226">
            <v>-7624.750999994576</v>
          </cell>
          <cell r="BP226">
            <v>-24065.134000010788</v>
          </cell>
          <cell r="BQ226">
            <v>-9063.2290000021458</v>
          </cell>
          <cell r="BR226">
            <v>-133239.9742898941</v>
          </cell>
          <cell r="BS226">
            <v>-12874.387999996543</v>
          </cell>
          <cell r="BT226">
            <v>-9779.7412000000477</v>
          </cell>
          <cell r="BU226">
            <v>-12870.646000005305</v>
          </cell>
          <cell r="BV226">
            <v>-8008.699500001967</v>
          </cell>
          <cell r="BW226">
            <v>-4774.2150599993765</v>
          </cell>
          <cell r="BX226">
            <v>-10664.74416000396</v>
          </cell>
          <cell r="BY226">
            <v>-11109.167999997735</v>
          </cell>
          <cell r="BZ226">
            <v>-18302.474399991333</v>
          </cell>
          <cell r="CA226">
            <v>-12932.473970003426</v>
          </cell>
          <cell r="CB226">
            <v>-11583.043500006199</v>
          </cell>
          <cell r="CC226">
            <v>-14095.080499999225</v>
          </cell>
          <cell r="CD226">
            <v>-6245.3000000044703</v>
          </cell>
          <cell r="CE226">
            <v>-124606.13250005245</v>
          </cell>
          <cell r="CF226">
            <v>-5570.1552999988198</v>
          </cell>
          <cell r="CG226">
            <v>-8972.033500008285</v>
          </cell>
          <cell r="CH226">
            <v>-6221.143500007689</v>
          </cell>
          <cell r="CI226">
            <v>-15331.706100001931</v>
          </cell>
          <cell r="CJ226">
            <v>-3982.4160000011325</v>
          </cell>
          <cell r="CK226">
            <v>-13809.706700004637</v>
          </cell>
          <cell r="CL226">
            <v>-7857.5286000072956</v>
          </cell>
          <cell r="CM226">
            <v>-15525.206600010395</v>
          </cell>
          <cell r="CN226">
            <v>-12931.910700000823</v>
          </cell>
          <cell r="CO226">
            <v>-6117.2820000052452</v>
          </cell>
          <cell r="CP226">
            <v>-14188.641000002623</v>
          </cell>
          <cell r="CQ226">
            <v>-14098.402499996126</v>
          </cell>
          <cell r="CR226">
            <v>-105777.89109992981</v>
          </cell>
          <cell r="CS226">
            <v>-10888.12839999795</v>
          </cell>
          <cell r="CT226">
            <v>-8467.7360000014305</v>
          </cell>
          <cell r="CU226">
            <v>-7037.8392999991775</v>
          </cell>
          <cell r="CV226">
            <v>-6097.6460000053048</v>
          </cell>
          <cell r="CW226">
            <v>-4034.1565000042319</v>
          </cell>
          <cell r="CX226">
            <v>-9152.9950000047684</v>
          </cell>
          <cell r="CY226">
            <v>-9482.9567000046372</v>
          </cell>
          <cell r="CZ226">
            <v>-6895.9347999989986</v>
          </cell>
          <cell r="DA226">
            <v>-15278.429800003767</v>
          </cell>
          <cell r="DB226">
            <v>-7095.4334999993443</v>
          </cell>
          <cell r="DC226">
            <v>-11367.656100004911</v>
          </cell>
          <cell r="DD226">
            <v>-9978.9790000021458</v>
          </cell>
          <cell r="DE226">
            <v>-109000.88629996777</v>
          </cell>
          <cell r="DF226">
            <v>-9588.1280000060797</v>
          </cell>
          <cell r="DG226">
            <v>-6860.234999999404</v>
          </cell>
          <cell r="DH226">
            <v>-5469.6340000033379</v>
          </cell>
          <cell r="DI226">
            <v>-3351.5410000085831</v>
          </cell>
          <cell r="DJ226">
            <v>-4944.2752999998629</v>
          </cell>
          <cell r="DK226">
            <v>-10253.978999994695</v>
          </cell>
          <cell r="DL226">
            <v>-8275.1053999960423</v>
          </cell>
          <cell r="DM226">
            <v>-10092.768299996853</v>
          </cell>
          <cell r="DN226">
            <v>-15679.234300002456</v>
          </cell>
          <cell r="DO226">
            <v>-7527.5860000029206</v>
          </cell>
          <cell r="DP226">
            <v>-18597.113000005484</v>
          </cell>
          <cell r="DQ226">
            <v>-8361.2869999930263</v>
          </cell>
          <cell r="DR226">
            <v>-67489.199800014496</v>
          </cell>
          <cell r="DS226">
            <v>-5991.1080000028014</v>
          </cell>
          <cell r="DT226">
            <v>-5523.0260000005364</v>
          </cell>
          <cell r="DU226">
            <v>-2836.9109999984503</v>
          </cell>
          <cell r="DV226">
            <v>-2949.0860000029206</v>
          </cell>
          <cell r="DW226">
            <v>-3851.7959999963641</v>
          </cell>
          <cell r="DX226">
            <v>-5498.6634999960661</v>
          </cell>
          <cell r="DY226">
            <v>-7293.7124999910593</v>
          </cell>
          <cell r="DZ226">
            <v>-7307.1695000007749</v>
          </cell>
          <cell r="EA226">
            <v>-7341.7647999972105</v>
          </cell>
          <cell r="EB226">
            <v>-3914.6069999933243</v>
          </cell>
          <cell r="EC226">
            <v>-8571.1394999995828</v>
          </cell>
          <cell r="ED226">
            <v>-6410.2160000056028</v>
          </cell>
          <cell r="EE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-1438.7077038753778</v>
          </cell>
          <cell r="AF231">
            <v>0</v>
          </cell>
          <cell r="AG231">
            <v>0</v>
          </cell>
          <cell r="AH231">
            <v>-1477.2993675064063</v>
          </cell>
          <cell r="AI231">
            <v>6.2911774395033717</v>
          </cell>
          <cell r="AJ231">
            <v>14.685662697535008</v>
          </cell>
          <cell r="AK231">
            <v>17.614823494222946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38.191146108321846</v>
          </cell>
          <cell r="AS231">
            <v>0</v>
          </cell>
          <cell r="AT231">
            <v>0</v>
          </cell>
          <cell r="AU231">
            <v>10.897385482559912</v>
          </cell>
          <cell r="AV231">
            <v>27.293760625878349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11.113342138007283</v>
          </cell>
          <cell r="BF231">
            <v>0</v>
          </cell>
          <cell r="BG231">
            <v>0</v>
          </cell>
          <cell r="BH231">
            <v>0</v>
          </cell>
          <cell r="BI231">
            <v>3.5213507224107161</v>
          </cell>
          <cell r="BJ231">
            <v>7.5919914152473211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100.59716123063117</v>
          </cell>
          <cell r="BS231">
            <v>0</v>
          </cell>
          <cell r="BT231">
            <v>1.072617596888449</v>
          </cell>
          <cell r="BU231">
            <v>56.826253378996626</v>
          </cell>
          <cell r="BV231">
            <v>0.60134210193064064</v>
          </cell>
          <cell r="BW231">
            <v>32.712423620163463</v>
          </cell>
          <cell r="BX231">
            <v>-0.20458068256266415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0.3300593564636074</v>
          </cell>
          <cell r="CD231">
            <v>9.2590458585182205</v>
          </cell>
          <cell r="CE231">
            <v>27.185686013661325</v>
          </cell>
          <cell r="CF231">
            <v>1.7433778723934665</v>
          </cell>
          <cell r="CG231">
            <v>1.3605076787644066</v>
          </cell>
          <cell r="CH231">
            <v>23.619506432674825</v>
          </cell>
          <cell r="CI231">
            <v>-11.309502378338948</v>
          </cell>
          <cell r="CJ231">
            <v>5.8799263322725892</v>
          </cell>
          <cell r="CK231">
            <v>5.7819344081217423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0.10993566701654345</v>
          </cell>
          <cell r="CQ231">
            <v>0</v>
          </cell>
          <cell r="CR231">
            <v>-0.3780936561524868</v>
          </cell>
          <cell r="CS231">
            <v>0</v>
          </cell>
          <cell r="CT231">
            <v>0.81744743743911386</v>
          </cell>
          <cell r="CU231">
            <v>7.2375317795085721</v>
          </cell>
          <cell r="CV231">
            <v>-1.1547296625794843</v>
          </cell>
          <cell r="CW231">
            <v>-7.8314531843643636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0.55310997361084446</v>
          </cell>
          <cell r="DE231">
            <v>27.648186615202576</v>
          </cell>
          <cell r="DF231">
            <v>0</v>
          </cell>
          <cell r="DG231">
            <v>0.46624613046878949</v>
          </cell>
          <cell r="DH231">
            <v>7.9080394100164995</v>
          </cell>
          <cell r="DI231">
            <v>18.452836280572228</v>
          </cell>
          <cell r="DJ231">
            <v>-5.86816613341216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6.6892309277318418</v>
          </cell>
          <cell r="DR231">
            <v>746.07777422619984</v>
          </cell>
          <cell r="DS231">
            <v>0.50041836407035589</v>
          </cell>
          <cell r="DT231">
            <v>0.81737388198962435</v>
          </cell>
          <cell r="DU231">
            <v>546.26987372757867</v>
          </cell>
          <cell r="DV231">
            <v>68.072528264601715</v>
          </cell>
          <cell r="DW231">
            <v>110.57091491785832</v>
          </cell>
          <cell r="DX231">
            <v>0</v>
          </cell>
          <cell r="DY231">
            <v>0</v>
          </cell>
          <cell r="DZ231">
            <v>0</v>
          </cell>
          <cell r="EA231">
            <v>19.846665069693699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-1438.7077038753778</v>
          </cell>
          <cell r="AF233">
            <v>0</v>
          </cell>
          <cell r="AG233">
            <v>0</v>
          </cell>
          <cell r="AH233">
            <v>-1477.2993675064063</v>
          </cell>
          <cell r="AI233">
            <v>6.2911774395033717</v>
          </cell>
          <cell r="AJ233">
            <v>14.685662697535008</v>
          </cell>
          <cell r="AK233">
            <v>17.614823494222946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38.191146108321846</v>
          </cell>
          <cell r="AS233">
            <v>0</v>
          </cell>
          <cell r="AT233">
            <v>0</v>
          </cell>
          <cell r="AU233">
            <v>10.897385482559912</v>
          </cell>
          <cell r="AV233">
            <v>27.293760625878349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11.113342138007283</v>
          </cell>
          <cell r="BF233">
            <v>0</v>
          </cell>
          <cell r="BG233">
            <v>0</v>
          </cell>
          <cell r="BH233">
            <v>0</v>
          </cell>
          <cell r="BI233">
            <v>3.5213507224107161</v>
          </cell>
          <cell r="BJ233">
            <v>7.5919914152473211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100.59716123063117</v>
          </cell>
          <cell r="BS233">
            <v>0</v>
          </cell>
          <cell r="BT233">
            <v>1.072617596888449</v>
          </cell>
          <cell r="BU233">
            <v>56.826253378996626</v>
          </cell>
          <cell r="BV233">
            <v>0.60134210193064064</v>
          </cell>
          <cell r="BW233">
            <v>32.712423620163463</v>
          </cell>
          <cell r="BX233">
            <v>-0.20458068256266415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0.3300593564636074</v>
          </cell>
          <cell r="CD233">
            <v>9.2590458585182205</v>
          </cell>
          <cell r="CE233">
            <v>27.185686013661325</v>
          </cell>
          <cell r="CF233">
            <v>1.7433778723934665</v>
          </cell>
          <cell r="CG233">
            <v>1.3605076787644066</v>
          </cell>
          <cell r="CH233">
            <v>23.619506432674825</v>
          </cell>
          <cell r="CI233">
            <v>-11.309502378338948</v>
          </cell>
          <cell r="CJ233">
            <v>5.8799263322725892</v>
          </cell>
          <cell r="CK233">
            <v>5.7819344081217423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0.10993566701654345</v>
          </cell>
          <cell r="CQ233">
            <v>0</v>
          </cell>
          <cell r="CR233">
            <v>-0.3780936561524868</v>
          </cell>
          <cell r="CS233">
            <v>0</v>
          </cell>
          <cell r="CT233">
            <v>0.81744743743911386</v>
          </cell>
          <cell r="CU233">
            <v>7.2375317795085721</v>
          </cell>
          <cell r="CV233">
            <v>-1.1547296625794843</v>
          </cell>
          <cell r="CW233">
            <v>-7.8314531843643636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0.55310997361084446</v>
          </cell>
          <cell r="DE233">
            <v>27.648186615202576</v>
          </cell>
          <cell r="DF233">
            <v>0</v>
          </cell>
          <cell r="DG233">
            <v>0.46624613046878949</v>
          </cell>
          <cell r="DH233">
            <v>7.9080394100164995</v>
          </cell>
          <cell r="DI233">
            <v>18.452836280572228</v>
          </cell>
          <cell r="DJ233">
            <v>-5.86816613341216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6.6892309277318418</v>
          </cell>
          <cell r="DR233">
            <v>746.07777422619984</v>
          </cell>
          <cell r="DS233">
            <v>0.50041836407035589</v>
          </cell>
          <cell r="DT233">
            <v>0.81737388198962435</v>
          </cell>
          <cell r="DU233">
            <v>546.26987372757867</v>
          </cell>
          <cell r="DV233">
            <v>68.072528264601715</v>
          </cell>
          <cell r="DW233">
            <v>110.57091491785832</v>
          </cell>
          <cell r="DX233">
            <v>0</v>
          </cell>
          <cell r="DY233">
            <v>0</v>
          </cell>
          <cell r="DZ233">
            <v>0</v>
          </cell>
          <cell r="EA233">
            <v>19.846665069693699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-278841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-278841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-285731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-285731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-301023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-301023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-331967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-331967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-232810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-232810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-242293.39999999851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-242293.39999999851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-251210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-251210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-250900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-250900</v>
          </cell>
          <cell r="CE240">
            <v>-257024.55000000075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-257024.55000000075</v>
          </cell>
          <cell r="CR240">
            <v>-271106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-271106</v>
          </cell>
          <cell r="DE240">
            <v>-298597.39999999851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-298597.39999999851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-2.9249700000000267E-4</v>
          </cell>
          <cell r="S251">
            <v>-1.7361999999999933E-5</v>
          </cell>
          <cell r="T251">
            <v>-2.8903999999999735E-5</v>
          </cell>
          <cell r="U251">
            <v>-5.7167999999999802E-5</v>
          </cell>
          <cell r="V251">
            <v>-3.5967000000001331E-5</v>
          </cell>
          <cell r="W251">
            <v>-9.9999999999995925E-6</v>
          </cell>
          <cell r="X251">
            <v>-1.1775000000002062E-5</v>
          </cell>
          <cell r="Y251">
            <v>-6.3540000000000818E-6</v>
          </cell>
          <cell r="Z251">
            <v>-1.0496000000002198E-5</v>
          </cell>
          <cell r="AA251">
            <v>-8.4470999999999158E-5</v>
          </cell>
          <cell r="AB251">
            <v>-3.0000000000002247E-5</v>
          </cell>
          <cell r="AC251">
            <v>0</v>
          </cell>
          <cell r="AD251">
            <v>0</v>
          </cell>
          <cell r="AE251">
            <v>-1.4185900000002194E-4</v>
          </cell>
          <cell r="AF251">
            <v>0</v>
          </cell>
          <cell r="AG251">
            <v>-1.3578999999999675E-5</v>
          </cell>
          <cell r="AH251">
            <v>0</v>
          </cell>
          <cell r="AI251">
            <v>-1.299899999999965E-5</v>
          </cell>
          <cell r="AJ251">
            <v>-2.8343999999999592E-5</v>
          </cell>
          <cell r="AK251">
            <v>-2.293100000000034E-5</v>
          </cell>
          <cell r="AL251">
            <v>-9.9999999999995925E-6</v>
          </cell>
          <cell r="AM251">
            <v>-2.0409999999977668E-6</v>
          </cell>
          <cell r="AN251">
            <v>-3.3604999999999052E-5</v>
          </cell>
          <cell r="AO251">
            <v>-1.8359999999998516E-5</v>
          </cell>
          <cell r="AP251">
            <v>0</v>
          </cell>
          <cell r="AQ251">
            <v>0</v>
          </cell>
          <cell r="AR251">
            <v>-1.6716799999999532E-4</v>
          </cell>
          <cell r="AS251">
            <v>0</v>
          </cell>
          <cell r="AT251">
            <v>0</v>
          </cell>
          <cell r="AU251">
            <v>-3.8634000000002666E-5</v>
          </cell>
          <cell r="AV251">
            <v>-4.4414999999999039E-5</v>
          </cell>
          <cell r="AW251">
            <v>-1.7135000000001455E-5</v>
          </cell>
          <cell r="AX251">
            <v>-1.9082000000000127E-5</v>
          </cell>
          <cell r="AY251">
            <v>-9.9999999999995925E-6</v>
          </cell>
          <cell r="AZ251">
            <v>0</v>
          </cell>
          <cell r="BA251">
            <v>-3.790200000000285E-5</v>
          </cell>
          <cell r="BB251">
            <v>0</v>
          </cell>
          <cell r="BC251">
            <v>0</v>
          </cell>
          <cell r="BD251">
            <v>0</v>
          </cell>
          <cell r="BE251">
            <v>-1.2621000000007099E-4</v>
          </cell>
          <cell r="BF251">
            <v>0</v>
          </cell>
          <cell r="BG251">
            <v>0</v>
          </cell>
          <cell r="BH251">
            <v>-2.1509000000002887E-5</v>
          </cell>
          <cell r="BI251">
            <v>-2.8300000000001935E-5</v>
          </cell>
          <cell r="BJ251">
            <v>-3.3352000000000381E-5</v>
          </cell>
          <cell r="BK251">
            <v>-1.2753000000000764E-5</v>
          </cell>
          <cell r="BL251">
            <v>0</v>
          </cell>
          <cell r="BM251">
            <v>-9.9999999999995925E-6</v>
          </cell>
          <cell r="BN251">
            <v>-2.9600000000032378E-7</v>
          </cell>
          <cell r="BO251">
            <v>-1.9999999999999185E-5</v>
          </cell>
          <cell r="BP251">
            <v>0</v>
          </cell>
          <cell r="BQ251">
            <v>0</v>
          </cell>
          <cell r="BR251">
            <v>-7.4280999999981612E-5</v>
          </cell>
          <cell r="BS251">
            <v>0</v>
          </cell>
          <cell r="BT251">
            <v>-9.9999999999995925E-6</v>
          </cell>
          <cell r="BU251">
            <v>-9.9999999999995925E-6</v>
          </cell>
          <cell r="BV251">
            <v>-2.6011999999998869E-5</v>
          </cell>
          <cell r="BW251">
            <v>0</v>
          </cell>
          <cell r="BX251">
            <v>-8.0830000000024771E-6</v>
          </cell>
          <cell r="BY251">
            <v>0</v>
          </cell>
          <cell r="BZ251">
            <v>0</v>
          </cell>
          <cell r="CA251">
            <v>-1.5653000000000888E-5</v>
          </cell>
          <cell r="CB251">
            <v>-4.5330000000010084E-6</v>
          </cell>
          <cell r="CC251">
            <v>0</v>
          </cell>
          <cell r="CD251">
            <v>0</v>
          </cell>
          <cell r="CE251">
            <v>-1.8155000000019683E-5</v>
          </cell>
          <cell r="CF251">
            <v>0</v>
          </cell>
          <cell r="CG251">
            <v>0</v>
          </cell>
          <cell r="CH251">
            <v>0</v>
          </cell>
          <cell r="CI251">
            <v>-1.8155000000002336E-5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-2.9249700000000267E-4</v>
          </cell>
          <cell r="S260">
            <v>-1.7361999999999933E-5</v>
          </cell>
          <cell r="T260">
            <v>-2.8903999999999735E-5</v>
          </cell>
          <cell r="U260">
            <v>-5.7167999999999802E-5</v>
          </cell>
          <cell r="V260">
            <v>-3.5967000000001331E-5</v>
          </cell>
          <cell r="W260">
            <v>-9.9999999999995925E-6</v>
          </cell>
          <cell r="X260">
            <v>-1.1775000000002062E-5</v>
          </cell>
          <cell r="Y260">
            <v>-6.3540000000000818E-6</v>
          </cell>
          <cell r="Z260">
            <v>-1.0496000000002198E-5</v>
          </cell>
          <cell r="AA260">
            <v>-8.4470999999999158E-5</v>
          </cell>
          <cell r="AB260">
            <v>-3.0000000000002247E-5</v>
          </cell>
          <cell r="AC260">
            <v>0</v>
          </cell>
          <cell r="AD260">
            <v>0</v>
          </cell>
          <cell r="AE260">
            <v>-232810.00014185905</v>
          </cell>
          <cell r="AF260">
            <v>0</v>
          </cell>
          <cell r="AG260">
            <v>-1.3578999999999675E-5</v>
          </cell>
          <cell r="AH260">
            <v>0</v>
          </cell>
          <cell r="AI260">
            <v>-1.299899999999965E-5</v>
          </cell>
          <cell r="AJ260">
            <v>-2.8343999999999592E-5</v>
          </cell>
          <cell r="AK260">
            <v>-2.293100000000034E-5</v>
          </cell>
          <cell r="AL260">
            <v>-232810.00001000054</v>
          </cell>
          <cell r="AM260">
            <v>-2.0409999999977668E-6</v>
          </cell>
          <cell r="AN260">
            <v>-3.3604999999999052E-5</v>
          </cell>
          <cell r="AO260">
            <v>-1.8359999999998516E-5</v>
          </cell>
          <cell r="AP260">
            <v>0</v>
          </cell>
          <cell r="AQ260">
            <v>0</v>
          </cell>
          <cell r="AR260">
            <v>-242293.40016716905</v>
          </cell>
          <cell r="AS260">
            <v>0</v>
          </cell>
          <cell r="AT260">
            <v>0</v>
          </cell>
          <cell r="AU260">
            <v>-3.8634000000002666E-5</v>
          </cell>
          <cell r="AV260">
            <v>-4.4414999999999039E-5</v>
          </cell>
          <cell r="AW260">
            <v>-1.7135000000001455E-5</v>
          </cell>
          <cell r="AX260">
            <v>-1.9082000000000127E-5</v>
          </cell>
          <cell r="AY260">
            <v>-242293.40000999905</v>
          </cell>
          <cell r="AZ260">
            <v>0</v>
          </cell>
          <cell r="BA260">
            <v>-3.790200000000285E-5</v>
          </cell>
          <cell r="BB260">
            <v>0</v>
          </cell>
          <cell r="BC260">
            <v>0</v>
          </cell>
          <cell r="BD260">
            <v>0</v>
          </cell>
          <cell r="BE260">
            <v>-251210.00012621284</v>
          </cell>
          <cell r="BF260">
            <v>0</v>
          </cell>
          <cell r="BG260">
            <v>0</v>
          </cell>
          <cell r="BH260">
            <v>-2.1509000000002887E-5</v>
          </cell>
          <cell r="BI260">
            <v>-2.8300000000001935E-5</v>
          </cell>
          <cell r="BJ260">
            <v>-3.3352000000000381E-5</v>
          </cell>
          <cell r="BK260">
            <v>-1.2753000000000764E-5</v>
          </cell>
          <cell r="BL260">
            <v>-251210</v>
          </cell>
          <cell r="BM260">
            <v>-9.9999999999995925E-6</v>
          </cell>
          <cell r="BN260">
            <v>-2.9600000000032378E-7</v>
          </cell>
          <cell r="BO260">
            <v>-1.9999999999999185E-5</v>
          </cell>
          <cell r="BP260">
            <v>0</v>
          </cell>
          <cell r="BQ260">
            <v>0</v>
          </cell>
          <cell r="BR260">
            <v>-529741.00007428229</v>
          </cell>
          <cell r="BS260">
            <v>0</v>
          </cell>
          <cell r="BT260">
            <v>-9.9999999999995925E-6</v>
          </cell>
          <cell r="BU260">
            <v>-9.9999999999995925E-6</v>
          </cell>
          <cell r="BV260">
            <v>-2.6011999999998869E-5</v>
          </cell>
          <cell r="BW260">
            <v>0</v>
          </cell>
          <cell r="BX260">
            <v>-8.0830000000024771E-6</v>
          </cell>
          <cell r="BY260">
            <v>-278841</v>
          </cell>
          <cell r="BZ260">
            <v>0</v>
          </cell>
          <cell r="CA260">
            <v>-1.5653000000000888E-5</v>
          </cell>
          <cell r="CB260">
            <v>-4.5330000000010084E-6</v>
          </cell>
          <cell r="CC260">
            <v>0</v>
          </cell>
          <cell r="CD260">
            <v>-250900</v>
          </cell>
          <cell r="CE260">
            <v>-542755.55001815408</v>
          </cell>
          <cell r="CF260">
            <v>0</v>
          </cell>
          <cell r="CG260">
            <v>0</v>
          </cell>
          <cell r="CH260">
            <v>0</v>
          </cell>
          <cell r="CI260">
            <v>-1.8155000000002336E-5</v>
          </cell>
          <cell r="CJ260">
            <v>0</v>
          </cell>
          <cell r="CK260">
            <v>0</v>
          </cell>
          <cell r="CL260">
            <v>-285731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-257024.55000000075</v>
          </cell>
          <cell r="CR260">
            <v>-572129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-301023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-271106</v>
          </cell>
          <cell r="DE260">
            <v>-630564.39999999106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-331967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-298597.39999999851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-18755.983200000017</v>
          </cell>
          <cell r="DS264">
            <v>-711.08569999999963</v>
          </cell>
          <cell r="DT264">
            <v>-1016.6170000000002</v>
          </cell>
          <cell r="DU264">
            <v>0</v>
          </cell>
          <cell r="DV264">
            <v>0</v>
          </cell>
          <cell r="DW264">
            <v>0</v>
          </cell>
          <cell r="DX264">
            <v>-2046.8310000000001</v>
          </cell>
          <cell r="DY264">
            <v>-12577.450000000012</v>
          </cell>
          <cell r="DZ264">
            <v>-1752.6150000000052</v>
          </cell>
          <cell r="EA264">
            <v>0</v>
          </cell>
          <cell r="EB264">
            <v>0</v>
          </cell>
          <cell r="EC264">
            <v>0</v>
          </cell>
          <cell r="ED264">
            <v>-651.38449999999989</v>
          </cell>
          <cell r="EE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-49339.921599999885</v>
          </cell>
          <cell r="DS265">
            <v>-739.04799999999977</v>
          </cell>
          <cell r="DT265">
            <v>-992.22460000000046</v>
          </cell>
          <cell r="DU265">
            <v>0</v>
          </cell>
          <cell r="DV265">
            <v>0</v>
          </cell>
          <cell r="DW265">
            <v>0</v>
          </cell>
          <cell r="DX265">
            <v>-755.4519999999975</v>
          </cell>
          <cell r="DY265">
            <v>-23077.27999999997</v>
          </cell>
          <cell r="DZ265">
            <v>-22264.01999999996</v>
          </cell>
          <cell r="EA265">
            <v>-1511.8970000000045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-1586.7649999999994</v>
          </cell>
          <cell r="K267">
            <v>0</v>
          </cell>
          <cell r="L267">
            <v>0</v>
          </cell>
          <cell r="M267">
            <v>0</v>
          </cell>
          <cell r="N267">
            <v>-1866.3682000000008</v>
          </cell>
          <cell r="O267">
            <v>-890.60399999999936</v>
          </cell>
          <cell r="P267">
            <v>0</v>
          </cell>
          <cell r="Q267">
            <v>0</v>
          </cell>
          <cell r="R267">
            <v>-23277.834000000032</v>
          </cell>
          <cell r="S267">
            <v>0</v>
          </cell>
          <cell r="T267">
            <v>0</v>
          </cell>
          <cell r="U267">
            <v>-2570.8200000000033</v>
          </cell>
          <cell r="V267">
            <v>0</v>
          </cell>
          <cell r="W267">
            <v>-4136.0500000000029</v>
          </cell>
          <cell r="X267">
            <v>-5286.4610000000102</v>
          </cell>
          <cell r="Y267">
            <v>-1690.7640000000029</v>
          </cell>
          <cell r="Z267">
            <v>0</v>
          </cell>
          <cell r="AA267">
            <v>-5789.8620000000083</v>
          </cell>
          <cell r="AB267">
            <v>-3282.1170000000129</v>
          </cell>
          <cell r="AC267">
            <v>0</v>
          </cell>
          <cell r="AD267">
            <v>-521.76000000000022</v>
          </cell>
          <cell r="AE267">
            <v>-60554.352860000217</v>
          </cell>
          <cell r="AF267">
            <v>-179.68619000000001</v>
          </cell>
          <cell r="AG267">
            <v>-4572.1199999999953</v>
          </cell>
          <cell r="AH267">
            <v>-6933.7639999999665</v>
          </cell>
          <cell r="AI267">
            <v>-4528.6546700000035</v>
          </cell>
          <cell r="AJ267">
            <v>-6982.4700000000303</v>
          </cell>
          <cell r="AK267">
            <v>-7510.1759999999776</v>
          </cell>
          <cell r="AL267">
            <v>-6142.8699999999953</v>
          </cell>
          <cell r="AM267">
            <v>-5402.4750000000058</v>
          </cell>
          <cell r="AN267">
            <v>-6603.5560000000114</v>
          </cell>
          <cell r="AO267">
            <v>-9101.5430000000051</v>
          </cell>
          <cell r="AP267">
            <v>0</v>
          </cell>
          <cell r="AQ267">
            <v>-2597.0380000000005</v>
          </cell>
          <cell r="AR267">
            <v>-70917.977200000081</v>
          </cell>
          <cell r="AS267">
            <v>-569.5313000000001</v>
          </cell>
          <cell r="AT267">
            <v>-5138.7849999999889</v>
          </cell>
          <cell r="AU267">
            <v>-9618.0129999999772</v>
          </cell>
          <cell r="AV267">
            <v>-7289.423300000024</v>
          </cell>
          <cell r="AW267">
            <v>-8765.4470000000438</v>
          </cell>
          <cell r="AX267">
            <v>-5093.7176000000036</v>
          </cell>
          <cell r="AY267">
            <v>-7012.2000000000116</v>
          </cell>
          <cell r="AZ267">
            <v>-5542.7660000000033</v>
          </cell>
          <cell r="BA267">
            <v>-11581.539999999979</v>
          </cell>
          <cell r="BB267">
            <v>-9229.7299999999232</v>
          </cell>
          <cell r="BC267">
            <v>0</v>
          </cell>
          <cell r="BD267">
            <v>-1076.8240000000005</v>
          </cell>
          <cell r="BE267">
            <v>-86906.202649999876</v>
          </cell>
          <cell r="BF267">
            <v>-1531.410649999998</v>
          </cell>
          <cell r="BG267">
            <v>-5019.7660000000033</v>
          </cell>
          <cell r="BH267">
            <v>-10310.599999999977</v>
          </cell>
          <cell r="BI267">
            <v>-4759.9400000000023</v>
          </cell>
          <cell r="BJ267">
            <v>-9637.4800000000105</v>
          </cell>
          <cell r="BK267">
            <v>-2572.1189999999988</v>
          </cell>
          <cell r="BL267">
            <v>-12674.359999999986</v>
          </cell>
          <cell r="BM267">
            <v>-3894.0080000000016</v>
          </cell>
          <cell r="BN267">
            <v>-17584.790000000037</v>
          </cell>
          <cell r="BO267">
            <v>-9264.7150000000256</v>
          </cell>
          <cell r="BP267">
            <v>0</v>
          </cell>
          <cell r="BQ267">
            <v>-9657.0139999999665</v>
          </cell>
          <cell r="BR267">
            <v>-341829.42393999733</v>
          </cell>
          <cell r="BS267">
            <v>-20124.349999999919</v>
          </cell>
          <cell r="BT267">
            <v>-28193.630000000005</v>
          </cell>
          <cell r="BU267">
            <v>-30377.609999999986</v>
          </cell>
          <cell r="BV267">
            <v>-22384.900000000023</v>
          </cell>
          <cell r="BW267">
            <v>-29799.462999999989</v>
          </cell>
          <cell r="BX267">
            <v>-18709.130000000063</v>
          </cell>
          <cell r="BY267">
            <v>-50796.793999999762</v>
          </cell>
          <cell r="BZ267">
            <v>-40407.299999999814</v>
          </cell>
          <cell r="CA267">
            <v>-27131.619999999879</v>
          </cell>
          <cell r="CB267">
            <v>-30624.799999999814</v>
          </cell>
          <cell r="CC267">
            <v>-338.17694</v>
          </cell>
          <cell r="CD267">
            <v>-42941.65000000014</v>
          </cell>
          <cell r="CE267">
            <v>-398679.52800000086</v>
          </cell>
          <cell r="CF267">
            <v>-30840.15000000014</v>
          </cell>
          <cell r="CG267">
            <v>-33906.780000000028</v>
          </cell>
          <cell r="CH267">
            <v>-29452.649999999907</v>
          </cell>
          <cell r="CI267">
            <v>-24390.77099999995</v>
          </cell>
          <cell r="CJ267">
            <v>-35285.860000000102</v>
          </cell>
          <cell r="CK267">
            <v>-21598.309999999939</v>
          </cell>
          <cell r="CL267">
            <v>-56320.600000000093</v>
          </cell>
          <cell r="CM267">
            <v>-42200.199999999953</v>
          </cell>
          <cell r="CN267">
            <v>-31458.409999999916</v>
          </cell>
          <cell r="CO267">
            <v>-47815.800000000047</v>
          </cell>
          <cell r="CP267">
            <v>-2391.4370000000054</v>
          </cell>
          <cell r="CQ267">
            <v>-43018.560000000056</v>
          </cell>
          <cell r="CR267">
            <v>-593177.32299999893</v>
          </cell>
          <cell r="CS267">
            <v>-25142.719999999972</v>
          </cell>
          <cell r="CT267">
            <v>-42022.899999999907</v>
          </cell>
          <cell r="CU267">
            <v>-44060.039999999804</v>
          </cell>
          <cell r="CV267">
            <v>-56478.020000000019</v>
          </cell>
          <cell r="CW267">
            <v>-53855.049999999814</v>
          </cell>
          <cell r="CX267">
            <v>-26298.370000000112</v>
          </cell>
          <cell r="CY267">
            <v>-102427.5</v>
          </cell>
          <cell r="CZ267">
            <v>-75567.700000000186</v>
          </cell>
          <cell r="DA267">
            <v>-51141.090000000317</v>
          </cell>
          <cell r="DB267">
            <v>-52789.399999999907</v>
          </cell>
          <cell r="DC267">
            <v>-2388.9929999999949</v>
          </cell>
          <cell r="DD267">
            <v>-61005.539999999572</v>
          </cell>
          <cell r="DE267">
            <v>-605316.65299999714</v>
          </cell>
          <cell r="DF267">
            <v>-22266.45000000007</v>
          </cell>
          <cell r="DG267">
            <v>-38586.90000000014</v>
          </cell>
          <cell r="DH267">
            <v>-24351.640000000014</v>
          </cell>
          <cell r="DI267">
            <v>-43042.050000000047</v>
          </cell>
          <cell r="DJ267">
            <v>-50142.119999999646</v>
          </cell>
          <cell r="DK267">
            <v>-35279.059999999823</v>
          </cell>
          <cell r="DL267">
            <v>-85802.800000000279</v>
          </cell>
          <cell r="DM267">
            <v>-95502.691999999806</v>
          </cell>
          <cell r="DN267">
            <v>-60408.600000000093</v>
          </cell>
          <cell r="DO267">
            <v>-61060.260000000242</v>
          </cell>
          <cell r="DP267">
            <v>-2524.9209999999985</v>
          </cell>
          <cell r="DQ267">
            <v>-86349.160000000149</v>
          </cell>
          <cell r="DR267">
            <v>-2579246.3999999762</v>
          </cell>
          <cell r="DS267">
            <v>-268157.5</v>
          </cell>
          <cell r="DT267">
            <v>-208410</v>
          </cell>
          <cell r="DU267">
            <v>-208595</v>
          </cell>
          <cell r="DV267">
            <v>-141327.70000000019</v>
          </cell>
          <cell r="DW267">
            <v>-226966.5</v>
          </cell>
          <cell r="DX267">
            <v>-165472.36999999918</v>
          </cell>
          <cell r="DY267">
            <v>-365132</v>
          </cell>
          <cell r="DZ267">
            <v>-303759.55000000075</v>
          </cell>
          <cell r="EA267">
            <v>-159811.5</v>
          </cell>
          <cell r="EB267">
            <v>-216813.5</v>
          </cell>
          <cell r="EC267">
            <v>-80503.779999999795</v>
          </cell>
          <cell r="ED267">
            <v>-234297</v>
          </cell>
          <cell r="EE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-156.42440000000352</v>
          </cell>
          <cell r="L268">
            <v>-502.247164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-950.12980000000971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-446.23329999999987</v>
          </cell>
          <cell r="AN268">
            <v>0</v>
          </cell>
          <cell r="AO268">
            <v>-503.89650000000006</v>
          </cell>
          <cell r="AP268">
            <v>0</v>
          </cell>
          <cell r="AQ268">
            <v>0</v>
          </cell>
          <cell r="AR268">
            <v>-822.44529999999213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-307.19000000000233</v>
          </cell>
          <cell r="AY268">
            <v>0</v>
          </cell>
          <cell r="AZ268">
            <v>0</v>
          </cell>
          <cell r="BA268">
            <v>0</v>
          </cell>
          <cell r="BB268">
            <v>-515.25529999999981</v>
          </cell>
          <cell r="BC268">
            <v>0</v>
          </cell>
          <cell r="BD268">
            <v>0</v>
          </cell>
          <cell r="BE268">
            <v>-900.8631999999925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-776.05999999999767</v>
          </cell>
          <cell r="BL268">
            <v>0</v>
          </cell>
          <cell r="BM268">
            <v>-124.80320000000006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-1414.6928500000213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-838.65885000000708</v>
          </cell>
          <cell r="BY268">
            <v>0</v>
          </cell>
          <cell r="BZ268">
            <v>0</v>
          </cell>
          <cell r="CA268">
            <v>0</v>
          </cell>
          <cell r="CB268">
            <v>-576.03399999999965</v>
          </cell>
          <cell r="CC268">
            <v>0</v>
          </cell>
          <cell r="CD268">
            <v>0</v>
          </cell>
          <cell r="CE268">
            <v>-1801.4378999999608</v>
          </cell>
          <cell r="CF268">
            <v>-753.7390000000014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-315.34889999998268</v>
          </cell>
          <cell r="CL268">
            <v>-732.35000000000036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-2019.1411000002408</v>
          </cell>
          <cell r="CS268">
            <v>0</v>
          </cell>
          <cell r="CT268">
            <v>-16.756600000000162</v>
          </cell>
          <cell r="CU268">
            <v>0</v>
          </cell>
          <cell r="CV268">
            <v>0</v>
          </cell>
          <cell r="CW268">
            <v>-316.80400000000009</v>
          </cell>
          <cell r="CX268">
            <v>0</v>
          </cell>
          <cell r="CY268">
            <v>-460.3080000000009</v>
          </cell>
          <cell r="CZ268">
            <v>-602.83050000000094</v>
          </cell>
          <cell r="DA268">
            <v>0</v>
          </cell>
          <cell r="DB268">
            <v>-622.44200000000092</v>
          </cell>
          <cell r="DC268">
            <v>0</v>
          </cell>
          <cell r="DD268">
            <v>0</v>
          </cell>
          <cell r="DE268">
            <v>-1080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-1080</v>
          </cell>
          <cell r="DP268">
            <v>0</v>
          </cell>
          <cell r="DQ268">
            <v>0</v>
          </cell>
          <cell r="DR268">
            <v>-507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-507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-687.98600000000079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-2048.0100000000093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-2048.0100000000093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-2389.6769999999669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-1823.2549999999901</v>
          </cell>
          <cell r="AL269">
            <v>0</v>
          </cell>
          <cell r="AM269">
            <v>-566.4220000000023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-1628.5761000000057</v>
          </cell>
          <cell r="AS269">
            <v>-577.9661000000001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-1050.609999999986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-3315.612300000008</v>
          </cell>
          <cell r="BF269">
            <v>-588.16980000000012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-2047.5199999999895</v>
          </cell>
          <cell r="BL269">
            <v>0</v>
          </cell>
          <cell r="BM269">
            <v>-679.92250000000013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-3944.1949999999488</v>
          </cell>
          <cell r="BS269">
            <v>0</v>
          </cell>
          <cell r="BT269">
            <v>-575.93600000000151</v>
          </cell>
          <cell r="BU269">
            <v>0</v>
          </cell>
          <cell r="BV269">
            <v>0</v>
          </cell>
          <cell r="BW269">
            <v>0</v>
          </cell>
          <cell r="BX269">
            <v>-2224.2399999999907</v>
          </cell>
          <cell r="BY269">
            <v>-616.90999999999985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-527.10899999999674</v>
          </cell>
          <cell r="CE269">
            <v>-12363.576000000001</v>
          </cell>
          <cell r="CF269">
            <v>-9011.3499999999767</v>
          </cell>
          <cell r="CG269">
            <v>0</v>
          </cell>
          <cell r="CH269">
            <v>0</v>
          </cell>
          <cell r="CI269">
            <v>0</v>
          </cell>
          <cell r="CJ269">
            <v>-432.24599999999919</v>
          </cell>
          <cell r="CK269">
            <v>-2919.9800000000105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-2780.853399999789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-444.47759999999971</v>
          </cell>
          <cell r="CX269">
            <v>-1492.6599999999162</v>
          </cell>
          <cell r="CY269">
            <v>-143.2980000000025</v>
          </cell>
          <cell r="CZ269">
            <v>-77.972999999999956</v>
          </cell>
          <cell r="DA269">
            <v>0</v>
          </cell>
          <cell r="DB269">
            <v>-622.4447999999993</v>
          </cell>
          <cell r="DC269">
            <v>0</v>
          </cell>
          <cell r="DD269">
            <v>0</v>
          </cell>
          <cell r="DE269">
            <v>-7717.0990000001621</v>
          </cell>
          <cell r="DF269">
            <v>-693.65800000000036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-2977.320000000007</v>
          </cell>
          <cell r="DL269">
            <v>-640.69599999999991</v>
          </cell>
          <cell r="DM269">
            <v>-722.25</v>
          </cell>
          <cell r="DN269">
            <v>-1385.0769999999993</v>
          </cell>
          <cell r="DO269">
            <v>-655.35499999999956</v>
          </cell>
          <cell r="DP269">
            <v>0</v>
          </cell>
          <cell r="DQ269">
            <v>-642.74300000000221</v>
          </cell>
          <cell r="DR269">
            <v>-7170.2729999998119</v>
          </cell>
          <cell r="DS269">
            <v>-6635.5999999998603</v>
          </cell>
          <cell r="DT269">
            <v>0</v>
          </cell>
          <cell r="DU269">
            <v>0</v>
          </cell>
          <cell r="DV269">
            <v>0</v>
          </cell>
          <cell r="DW269">
            <v>-534.67299999999523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-1586.7649999999994</v>
          </cell>
          <cell r="K271">
            <v>-844.41040000000794</v>
          </cell>
          <cell r="L271">
            <v>-502.247164</v>
          </cell>
          <cell r="M271">
            <v>0</v>
          </cell>
          <cell r="N271">
            <v>-1866.3682000000008</v>
          </cell>
          <cell r="O271">
            <v>-890.60399999999936</v>
          </cell>
          <cell r="P271">
            <v>0</v>
          </cell>
          <cell r="Q271">
            <v>0</v>
          </cell>
          <cell r="R271">
            <v>-25325.843999999808</v>
          </cell>
          <cell r="S271">
            <v>0</v>
          </cell>
          <cell r="T271">
            <v>0</v>
          </cell>
          <cell r="U271">
            <v>-2570.8200000000033</v>
          </cell>
          <cell r="V271">
            <v>0</v>
          </cell>
          <cell r="W271">
            <v>-4136.0499999999884</v>
          </cell>
          <cell r="X271">
            <v>-7334.4709999999031</v>
          </cell>
          <cell r="Y271">
            <v>-1690.7640000000029</v>
          </cell>
          <cell r="Z271">
            <v>0</v>
          </cell>
          <cell r="AA271">
            <v>-5789.8620000000083</v>
          </cell>
          <cell r="AB271">
            <v>-3282.1170000000129</v>
          </cell>
          <cell r="AC271">
            <v>0</v>
          </cell>
          <cell r="AD271">
            <v>-521.76000000000022</v>
          </cell>
          <cell r="AE271">
            <v>-63894.159660000354</v>
          </cell>
          <cell r="AF271">
            <v>-179.68619000000001</v>
          </cell>
          <cell r="AG271">
            <v>-4572.1199999999953</v>
          </cell>
          <cell r="AH271">
            <v>-6933.7639999999665</v>
          </cell>
          <cell r="AI271">
            <v>-4528.6546700000035</v>
          </cell>
          <cell r="AJ271">
            <v>-6982.4700000000303</v>
          </cell>
          <cell r="AK271">
            <v>-9333.4309999999823</v>
          </cell>
          <cell r="AL271">
            <v>-6142.8699999999953</v>
          </cell>
          <cell r="AM271">
            <v>-6415.1303000000189</v>
          </cell>
          <cell r="AN271">
            <v>-6603.5560000000114</v>
          </cell>
          <cell r="AO271">
            <v>-9605.4394999999786</v>
          </cell>
          <cell r="AP271">
            <v>0</v>
          </cell>
          <cell r="AQ271">
            <v>-2597.0380000000005</v>
          </cell>
          <cell r="AR271">
            <v>-73368.99860000005</v>
          </cell>
          <cell r="AS271">
            <v>-1147.4974000000002</v>
          </cell>
          <cell r="AT271">
            <v>-5138.7849999999889</v>
          </cell>
          <cell r="AU271">
            <v>-9618.0129999999772</v>
          </cell>
          <cell r="AV271">
            <v>-7289.423300000024</v>
          </cell>
          <cell r="AW271">
            <v>-8765.4470000000438</v>
          </cell>
          <cell r="AX271">
            <v>-6451.517600000021</v>
          </cell>
          <cell r="AY271">
            <v>-7012.2000000000116</v>
          </cell>
          <cell r="AZ271">
            <v>-5542.7660000000033</v>
          </cell>
          <cell r="BA271">
            <v>-11581.539999999979</v>
          </cell>
          <cell r="BB271">
            <v>-9744.9852999999421</v>
          </cell>
          <cell r="BC271">
            <v>0</v>
          </cell>
          <cell r="BD271">
            <v>-1076.8240000000005</v>
          </cell>
          <cell r="BE271">
            <v>-91122.678150000516</v>
          </cell>
          <cell r="BF271">
            <v>-2119.5804499999977</v>
          </cell>
          <cell r="BG271">
            <v>-5019.7660000000033</v>
          </cell>
          <cell r="BH271">
            <v>-10310.599999999977</v>
          </cell>
          <cell r="BI271">
            <v>-4759.9400000000023</v>
          </cell>
          <cell r="BJ271">
            <v>-9637.4800000000105</v>
          </cell>
          <cell r="BK271">
            <v>-5395.6989999999641</v>
          </cell>
          <cell r="BL271">
            <v>-12674.359999999986</v>
          </cell>
          <cell r="BM271">
            <v>-4698.7337000000043</v>
          </cell>
          <cell r="BN271">
            <v>-17584.790000000037</v>
          </cell>
          <cell r="BO271">
            <v>-9264.7150000000256</v>
          </cell>
          <cell r="BP271">
            <v>0</v>
          </cell>
          <cell r="BQ271">
            <v>-9657.0139999999665</v>
          </cell>
          <cell r="BR271">
            <v>-347188.31178999878</v>
          </cell>
          <cell r="BS271">
            <v>-20124.34999999986</v>
          </cell>
          <cell r="BT271">
            <v>-28769.565999999992</v>
          </cell>
          <cell r="BU271">
            <v>-30377.609999999986</v>
          </cell>
          <cell r="BV271">
            <v>-22384.900000000023</v>
          </cell>
          <cell r="BW271">
            <v>-29799.462999999989</v>
          </cell>
          <cell r="BX271">
            <v>-21772.028849999886</v>
          </cell>
          <cell r="BY271">
            <v>-51413.703999999445</v>
          </cell>
          <cell r="BZ271">
            <v>-40407.299999999814</v>
          </cell>
          <cell r="CA271">
            <v>-27131.619999999879</v>
          </cell>
          <cell r="CB271">
            <v>-31200.833999999799</v>
          </cell>
          <cell r="CC271">
            <v>-338.17694</v>
          </cell>
          <cell r="CD271">
            <v>-43468.759000000078</v>
          </cell>
          <cell r="CE271">
            <v>-412844.54190000519</v>
          </cell>
          <cell r="CF271">
            <v>-40605.239000000292</v>
          </cell>
          <cell r="CG271">
            <v>-33906.780000000028</v>
          </cell>
          <cell r="CH271">
            <v>-29452.649999999907</v>
          </cell>
          <cell r="CI271">
            <v>-24390.77099999995</v>
          </cell>
          <cell r="CJ271">
            <v>-35718.106000000145</v>
          </cell>
          <cell r="CK271">
            <v>-24833.63890000002</v>
          </cell>
          <cell r="CL271">
            <v>-57052.950000000186</v>
          </cell>
          <cell r="CM271">
            <v>-42200.199999999953</v>
          </cell>
          <cell r="CN271">
            <v>-31458.409999999916</v>
          </cell>
          <cell r="CO271">
            <v>-47815.800000000279</v>
          </cell>
          <cell r="CP271">
            <v>-2391.4370000000054</v>
          </cell>
          <cell r="CQ271">
            <v>-43018.560000000056</v>
          </cell>
          <cell r="CR271">
            <v>-597977.31749999896</v>
          </cell>
          <cell r="CS271">
            <v>-25142.719999999972</v>
          </cell>
          <cell r="CT271">
            <v>-42039.656599999871</v>
          </cell>
          <cell r="CU271">
            <v>-44060.039999999804</v>
          </cell>
          <cell r="CV271">
            <v>-56478.020000000019</v>
          </cell>
          <cell r="CW271">
            <v>-54616.331599999918</v>
          </cell>
          <cell r="CX271">
            <v>-27791.030000000261</v>
          </cell>
          <cell r="CY271">
            <v>-103031.10599999875</v>
          </cell>
          <cell r="CZ271">
            <v>-76248.503500000574</v>
          </cell>
          <cell r="DA271">
            <v>-51141.090000000317</v>
          </cell>
          <cell r="DB271">
            <v>-54034.286799999885</v>
          </cell>
          <cell r="DC271">
            <v>-2388.9929999999949</v>
          </cell>
          <cell r="DD271">
            <v>-61005.539999999572</v>
          </cell>
          <cell r="DE271">
            <v>-614113.75200000405</v>
          </cell>
          <cell r="DF271">
            <v>-22960.108000000124</v>
          </cell>
          <cell r="DG271">
            <v>-38586.90000000014</v>
          </cell>
          <cell r="DH271">
            <v>-24351.640000000014</v>
          </cell>
          <cell r="DI271">
            <v>-43042.050000000047</v>
          </cell>
          <cell r="DJ271">
            <v>-50142.119999999646</v>
          </cell>
          <cell r="DK271">
            <v>-38256.379999999423</v>
          </cell>
          <cell r="DL271">
            <v>-86443.496000000276</v>
          </cell>
          <cell r="DM271">
            <v>-96224.941999999806</v>
          </cell>
          <cell r="DN271">
            <v>-61793.677000000142</v>
          </cell>
          <cell r="DO271">
            <v>-62795.615000000224</v>
          </cell>
          <cell r="DP271">
            <v>-2524.9209999999985</v>
          </cell>
          <cell r="DQ271">
            <v>-86991.903000000399</v>
          </cell>
          <cell r="DR271">
            <v>-2655019.5777999759</v>
          </cell>
          <cell r="DS271">
            <v>-276243.23369999975</v>
          </cell>
          <cell r="DT271">
            <v>-210418.84160000086</v>
          </cell>
          <cell r="DU271">
            <v>-208595</v>
          </cell>
          <cell r="DV271">
            <v>-141327.70000000019</v>
          </cell>
          <cell r="DW271">
            <v>-228008.17300000042</v>
          </cell>
          <cell r="DX271">
            <v>-168274.65300000086</v>
          </cell>
          <cell r="DY271">
            <v>-400786.73000000045</v>
          </cell>
          <cell r="DZ271">
            <v>-327776.18500000238</v>
          </cell>
          <cell r="EA271">
            <v>-161323.39699999988</v>
          </cell>
          <cell r="EB271">
            <v>-216813.5</v>
          </cell>
          <cell r="EC271">
            <v>-80503.779999999795</v>
          </cell>
          <cell r="ED271">
            <v>-234948.38450000063</v>
          </cell>
          <cell r="EE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F273">
            <v>-219896.05628761649</v>
          </cell>
          <cell r="G273">
            <v>-204273.2057017684</v>
          </cell>
          <cell r="H273">
            <v>-211572.94416150451</v>
          </cell>
          <cell r="I273">
            <v>-197221.82764089108</v>
          </cell>
          <cell r="J273">
            <v>-189367.81033465266</v>
          </cell>
          <cell r="K273">
            <v>-180171.47391030192</v>
          </cell>
          <cell r="L273">
            <v>-237405.36744228005</v>
          </cell>
          <cell r="M273">
            <v>-237949.20332187414</v>
          </cell>
          <cell r="N273">
            <v>-249130.44977712631</v>
          </cell>
          <cell r="O273">
            <v>-233508.41470700502</v>
          </cell>
          <cell r="P273">
            <v>-217114.99681794643</v>
          </cell>
          <cell r="Q273">
            <v>-231791.05168801546</v>
          </cell>
          <cell r="R273">
            <v>-2865227.9717104435</v>
          </cell>
          <cell r="S273">
            <v>-204399.61936238408</v>
          </cell>
          <cell r="T273">
            <v>-232323.79930582643</v>
          </cell>
          <cell r="U273">
            <v>-229559.17011266947</v>
          </cell>
          <cell r="V273">
            <v>-195263.2213614285</v>
          </cell>
          <cell r="W273">
            <v>-206368.56308764219</v>
          </cell>
          <cell r="X273">
            <v>-200895.34612956643</v>
          </cell>
          <cell r="Y273">
            <v>-259700.32899212837</v>
          </cell>
          <cell r="Z273">
            <v>-266579.98487234116</v>
          </cell>
          <cell r="AA273">
            <v>-273690.03288549185</v>
          </cell>
          <cell r="AB273">
            <v>-259131.1803727448</v>
          </cell>
          <cell r="AC273">
            <v>-245489.55284830928</v>
          </cell>
          <cell r="AD273">
            <v>-291827.17238011956</v>
          </cell>
          <cell r="AE273">
            <v>-3240131.7385046482</v>
          </cell>
          <cell r="AF273">
            <v>-303652.93504056334</v>
          </cell>
          <cell r="AG273">
            <v>-272871.40457645059</v>
          </cell>
          <cell r="AH273">
            <v>-260519.69072422385</v>
          </cell>
          <cell r="AI273">
            <v>-215362.346260041</v>
          </cell>
          <cell r="AJ273">
            <v>-224904.23084414005</v>
          </cell>
          <cell r="AK273">
            <v>-212483.52151486278</v>
          </cell>
          <cell r="AL273">
            <v>-290542.13468170166</v>
          </cell>
          <cell r="AM273">
            <v>-299136.29819700122</v>
          </cell>
          <cell r="AN273">
            <v>-264540.98803168535</v>
          </cell>
          <cell r="AO273">
            <v>-286509.59067201614</v>
          </cell>
          <cell r="AP273">
            <v>-280383.95876073837</v>
          </cell>
          <cell r="AQ273">
            <v>-329224.63920116425</v>
          </cell>
          <cell r="AR273">
            <v>-3414496.795167923</v>
          </cell>
          <cell r="AS273">
            <v>-329126.66728028655</v>
          </cell>
          <cell r="AT273">
            <v>-293925.36619892716</v>
          </cell>
          <cell r="AU273">
            <v>-273873.96941658854</v>
          </cell>
          <cell r="AV273">
            <v>-228665.47043731809</v>
          </cell>
          <cell r="AW273">
            <v>-235833.63317120075</v>
          </cell>
          <cell r="AX273">
            <v>-221993.82792058587</v>
          </cell>
          <cell r="AY273">
            <v>-307412.33197814226</v>
          </cell>
          <cell r="AZ273">
            <v>-316415.69319322705</v>
          </cell>
          <cell r="BA273">
            <v>-275966.79291939735</v>
          </cell>
          <cell r="BB273">
            <v>-294482.18606105447</v>
          </cell>
          <cell r="BC273">
            <v>-289053.95812168717</v>
          </cell>
          <cell r="BD273">
            <v>-347746.8984695971</v>
          </cell>
          <cell r="BE273">
            <v>-3616715.608656168</v>
          </cell>
          <cell r="BF273">
            <v>-342752.78944778442</v>
          </cell>
          <cell r="BG273">
            <v>-312505.17921638489</v>
          </cell>
          <cell r="BH273">
            <v>-284288.41357851028</v>
          </cell>
          <cell r="BI273">
            <v>-236432.49354341626</v>
          </cell>
          <cell r="BJ273">
            <v>-246741.10929581523</v>
          </cell>
          <cell r="BK273">
            <v>-233157.74372497201</v>
          </cell>
          <cell r="BL273">
            <v>-338682.88790374994</v>
          </cell>
          <cell r="BM273">
            <v>-335933.90265277028</v>
          </cell>
          <cell r="BN273">
            <v>-293157.31041613221</v>
          </cell>
          <cell r="BO273">
            <v>-318314.4163479507</v>
          </cell>
          <cell r="BP273">
            <v>-308559.49076896906</v>
          </cell>
          <cell r="BQ273">
            <v>-366189.8717597425</v>
          </cell>
          <cell r="BR273">
            <v>-4120549.3658914566</v>
          </cell>
          <cell r="BS273">
            <v>-381250.00975745916</v>
          </cell>
          <cell r="BT273">
            <v>-345164.15835347772</v>
          </cell>
          <cell r="BU273">
            <v>-312152.30454269052</v>
          </cell>
          <cell r="BV273">
            <v>-257903.31278774142</v>
          </cell>
          <cell r="BW273">
            <v>-270684.83314859867</v>
          </cell>
          <cell r="BX273">
            <v>-257893.17823433876</v>
          </cell>
          <cell r="BY273">
            <v>-453790.20960858464</v>
          </cell>
          <cell r="BZ273">
            <v>-399015.57150295377</v>
          </cell>
          <cell r="CA273">
            <v>-319640.9092464447</v>
          </cell>
          <cell r="CB273">
            <v>-351853.91128963232</v>
          </cell>
          <cell r="CC273">
            <v>-354443.97398820519</v>
          </cell>
          <cell r="CD273">
            <v>-416756.99343153834</v>
          </cell>
          <cell r="CE273">
            <v>-4449232.9183197021</v>
          </cell>
          <cell r="CF273">
            <v>-416977.69967550039</v>
          </cell>
          <cell r="CG273">
            <v>-367781.41654407978</v>
          </cell>
          <cell r="CH273">
            <v>-349609.6983653605</v>
          </cell>
          <cell r="CI273">
            <v>-290518.34299069643</v>
          </cell>
          <cell r="CJ273">
            <v>-304030.7074431181</v>
          </cell>
          <cell r="CK273">
            <v>-288244.89267805219</v>
          </cell>
          <cell r="CL273">
            <v>-458643.66999617219</v>
          </cell>
          <cell r="CM273">
            <v>-435273.3551427424</v>
          </cell>
          <cell r="CN273">
            <v>-344345.16886377335</v>
          </cell>
          <cell r="CO273">
            <v>-378731.36153107882</v>
          </cell>
          <cell r="CP273">
            <v>-377830.07300150394</v>
          </cell>
          <cell r="CQ273">
            <v>-437246.5320880115</v>
          </cell>
          <cell r="CR273">
            <v>-4955981.0946722031</v>
          </cell>
          <cell r="CS273">
            <v>-429024.20022881031</v>
          </cell>
          <cell r="CT273">
            <v>-391735.71342349052</v>
          </cell>
          <cell r="CU273">
            <v>-387322.20138597488</v>
          </cell>
          <cell r="CV273">
            <v>-329361.64422607422</v>
          </cell>
          <cell r="CW273">
            <v>-342782.53518903255</v>
          </cell>
          <cell r="CX273">
            <v>-334962.26233956218</v>
          </cell>
          <cell r="CY273">
            <v>-551153.65052631497</v>
          </cell>
          <cell r="CZ273">
            <v>-494707.23590940237</v>
          </cell>
          <cell r="DA273">
            <v>-407280.20425394177</v>
          </cell>
          <cell r="DB273">
            <v>-421579.71864518523</v>
          </cell>
          <cell r="DC273">
            <v>-405145.95287114382</v>
          </cell>
          <cell r="DD273">
            <v>-460925.77567321062</v>
          </cell>
          <cell r="DE273">
            <v>-5246073.04626894</v>
          </cell>
          <cell r="DF273">
            <v>-445058.01993322372</v>
          </cell>
          <cell r="DG273">
            <v>-418805.66931077838</v>
          </cell>
          <cell r="DH273">
            <v>-402714.14074471593</v>
          </cell>
          <cell r="DI273">
            <v>-348890.75778722763</v>
          </cell>
          <cell r="DJ273">
            <v>-363325.16220986843</v>
          </cell>
          <cell r="DK273">
            <v>-350504.82469215989</v>
          </cell>
          <cell r="DL273">
            <v>-587737.44371947646</v>
          </cell>
          <cell r="DM273">
            <v>-515829.83317926526</v>
          </cell>
          <cell r="DN273">
            <v>-437171.83453592658</v>
          </cell>
          <cell r="DO273">
            <v>-449286.46563357115</v>
          </cell>
          <cell r="DP273">
            <v>-436804.20385783911</v>
          </cell>
          <cell r="DQ273">
            <v>-489944.69066518545</v>
          </cell>
          <cell r="DR273">
            <v>-5428154.5170369148</v>
          </cell>
          <cell r="DS273">
            <v>-479427.26829916239</v>
          </cell>
          <cell r="DT273">
            <v>-441222.66768029332</v>
          </cell>
          <cell r="DU273">
            <v>-439537.0855678618</v>
          </cell>
          <cell r="DV273">
            <v>-386214.52150979638</v>
          </cell>
          <cell r="DW273">
            <v>-382838.54746243358</v>
          </cell>
          <cell r="DX273">
            <v>-395918.07467418909</v>
          </cell>
          <cell r="DY273">
            <v>-498875.5682811141</v>
          </cell>
          <cell r="DZ273">
            <v>-534171.18094754219</v>
          </cell>
          <cell r="EA273">
            <v>-467335.42115920782</v>
          </cell>
          <cell r="EB273">
            <v>-458831.64687010646</v>
          </cell>
          <cell r="EC273">
            <v>-460223.67423927784</v>
          </cell>
          <cell r="ED273">
            <v>-483558.86034554243</v>
          </cell>
          <cell r="EE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-4.1139331963393033E-2</v>
          </cell>
          <cell r="G275">
            <v>-4.2202215638940999E-2</v>
          </cell>
          <cell r="H275">
            <v>-4.3998100514432537E-2</v>
          </cell>
          <cell r="I275">
            <v>-4.38483384574333E-2</v>
          </cell>
          <cell r="J275">
            <v>-4.0387601441199905E-2</v>
          </cell>
          <cell r="K275">
            <v>-3.6618415417706274E-2</v>
          </cell>
          <cell r="L275">
            <v>-4.2224038125063146E-2</v>
          </cell>
          <cell r="M275">
            <v>-4.4081116473179804E-2</v>
          </cell>
          <cell r="N275">
            <v>-5.2263794953262277E-2</v>
          </cell>
          <cell r="O275">
            <v>-4.9670510715703386E-2</v>
          </cell>
          <cell r="P275">
            <v>-4.5136297224420474E-2</v>
          </cell>
          <cell r="Q275">
            <v>-4.3559534924039411E-2</v>
          </cell>
          <cell r="R275">
            <v>-4.7790807885363051E-2</v>
          </cell>
          <cell r="S275">
            <v>-3.8046662476805437E-2</v>
          </cell>
          <cell r="T275">
            <v>-4.8932149224580002E-2</v>
          </cell>
          <cell r="U275">
            <v>-4.7484995236565908E-2</v>
          </cell>
          <cell r="V275">
            <v>-4.3229984764941776E-2</v>
          </cell>
          <cell r="W275">
            <v>-4.3828592787686915E-2</v>
          </cell>
          <cell r="X275">
            <v>-4.057734659224721E-2</v>
          </cell>
          <cell r="Y275">
            <v>-4.5885605920666706E-2</v>
          </cell>
          <cell r="Z275">
            <v>-4.907591785710963E-2</v>
          </cell>
          <cell r="AA275">
            <v>-5.6815119450803309E-2</v>
          </cell>
          <cell r="AB275">
            <v>-5.4869328643842863E-2</v>
          </cell>
          <cell r="AC275">
            <v>-5.0741732762904945E-2</v>
          </cell>
          <cell r="AD275">
            <v>-5.4516428017610252E-2</v>
          </cell>
          <cell r="AE275">
            <v>-5.3893352700796981E-2</v>
          </cell>
          <cell r="AF275">
            <v>-5.6273232884514357E-2</v>
          </cell>
          <cell r="AG275">
            <v>-5.7246439308713093E-2</v>
          </cell>
          <cell r="AH275">
            <v>-5.368528315780452E-2</v>
          </cell>
          <cell r="AI275">
            <v>-4.7534064229019179E-2</v>
          </cell>
          <cell r="AJ275">
            <v>-4.7625834072817952E-2</v>
          </cell>
          <cell r="AK275">
            <v>-4.2835587978537149E-2</v>
          </cell>
          <cell r="AL275">
            <v>-5.1303488700980893E-2</v>
          </cell>
          <cell r="AM275">
            <v>-5.4948565181270226E-2</v>
          </cell>
          <cell r="AN275">
            <v>-5.5050214306412215E-2</v>
          </cell>
          <cell r="AO275">
            <v>-6.0447396503313655E-2</v>
          </cell>
          <cell r="AP275">
            <v>-5.7683111423113331E-2</v>
          </cell>
          <cell r="AQ275">
            <v>-6.1203504979125967E-2</v>
          </cell>
          <cell r="AR275">
            <v>-5.655674721629822E-2</v>
          </cell>
          <cell r="AS275">
            <v>-6.0692360259238853E-2</v>
          </cell>
          <cell r="AT275">
            <v>-6.1398982384432088E-2</v>
          </cell>
          <cell r="AU275">
            <v>-5.6221933288711057E-2</v>
          </cell>
          <cell r="AV275">
            <v>-5.0290134895860206E-2</v>
          </cell>
          <cell r="AW275">
            <v>-4.9757656770005099E-2</v>
          </cell>
          <cell r="AX275">
            <v>-4.460577859884296E-2</v>
          </cell>
          <cell r="AY275">
            <v>-5.4072034884292464E-2</v>
          </cell>
          <cell r="AZ275">
            <v>-5.7872126771343346E-2</v>
          </cell>
          <cell r="BA275">
            <v>-5.7231073893312612E-2</v>
          </cell>
          <cell r="BB275">
            <v>-6.1861208447858473E-2</v>
          </cell>
          <cell r="BC275">
            <v>-5.9150495771650213E-2</v>
          </cell>
          <cell r="BD275">
            <v>-6.4320987159184995E-2</v>
          </cell>
          <cell r="BE275">
            <v>-5.9412602846784068E-2</v>
          </cell>
          <cell r="BF275">
            <v>-6.2813062775042283E-2</v>
          </cell>
          <cell r="BG275">
            <v>-6.3309251327105187E-2</v>
          </cell>
          <cell r="BH275">
            <v>-5.8096773986193284E-2</v>
          </cell>
          <cell r="BI275">
            <v>-5.1749663556599046E-2</v>
          </cell>
          <cell r="BJ275">
            <v>-5.1811256146478968E-2</v>
          </cell>
          <cell r="BK275">
            <v>-4.6571980933293844E-2</v>
          </cell>
          <cell r="BL275">
            <v>-5.9092781706091557E-2</v>
          </cell>
          <cell r="BM275">
            <v>-6.1064338621406478E-2</v>
          </cell>
          <cell r="BN275">
            <v>-6.0144108835039845E-2</v>
          </cell>
          <cell r="BO275">
            <v>-6.6453055791079407E-2</v>
          </cell>
          <cell r="BP275">
            <v>-6.2791958840541895E-2</v>
          </cell>
          <cell r="BQ275">
            <v>-6.7316286656314617E-2</v>
          </cell>
          <cell r="BR275">
            <v>-6.752160034936594E-2</v>
          </cell>
          <cell r="BS275">
            <v>-6.9438892551644926E-2</v>
          </cell>
          <cell r="BT275">
            <v>-7.1308832925133459E-2</v>
          </cell>
          <cell r="BU275">
            <v>-6.3456245145935952E-2</v>
          </cell>
          <cell r="BV275">
            <v>-5.6140681023855166E-2</v>
          </cell>
          <cell r="BW275">
            <v>-5.6614041286792371E-2</v>
          </cell>
          <cell r="BX275">
            <v>-5.1334787466387866E-2</v>
          </cell>
          <cell r="BY275">
            <v>-7.8940766132632234E-2</v>
          </cell>
          <cell r="BZ275">
            <v>-7.2299784631482567E-2</v>
          </cell>
          <cell r="CA275">
            <v>-6.5597355474075414E-2</v>
          </cell>
          <cell r="CB275">
            <v>-7.3054307405925556E-2</v>
          </cell>
          <cell r="CC275">
            <v>-7.1683772335589424E-2</v>
          </cell>
          <cell r="CD275">
            <v>-7.6110053988010407E-2</v>
          </cell>
          <cell r="CE275">
            <v>-7.2447275265261624E-2</v>
          </cell>
          <cell r="CF275">
            <v>-7.5453489276718244E-2</v>
          </cell>
          <cell r="CG275">
            <v>-7.5499898653205832E-2</v>
          </cell>
          <cell r="CH275">
            <v>-7.0629569345079801E-2</v>
          </cell>
          <cell r="CI275">
            <v>-6.2856627122251041E-2</v>
          </cell>
          <cell r="CJ275">
            <v>-6.3269487990815776E-2</v>
          </cell>
          <cell r="CK275">
            <v>-5.7037034372577011E-2</v>
          </cell>
          <cell r="CL275">
            <v>-7.9323289546820774E-2</v>
          </cell>
          <cell r="CM275">
            <v>-7.8384109783556255E-2</v>
          </cell>
          <cell r="CN275">
            <v>-7.0200320161461605E-2</v>
          </cell>
          <cell r="CO275">
            <v>-7.8151992809146975E-2</v>
          </cell>
          <cell r="CP275">
            <v>-7.5857479016612217E-2</v>
          </cell>
          <cell r="CQ275">
            <v>-7.9241052210036855E-2</v>
          </cell>
          <cell r="CR275">
            <v>-8.0059271385671593E-2</v>
          </cell>
          <cell r="CS275">
            <v>-7.7072118570534087E-2</v>
          </cell>
          <cell r="CT275">
            <v>-7.9849534753677176E-2</v>
          </cell>
          <cell r="CU275">
            <v>-7.7688341493328039E-2</v>
          </cell>
          <cell r="CV275">
            <v>-7.0826073050042737E-2</v>
          </cell>
          <cell r="CW275">
            <v>-7.0881129268528298E-2</v>
          </cell>
          <cell r="CX275">
            <v>-6.5732061017151011E-2</v>
          </cell>
          <cell r="CY275">
            <v>-9.4489117650276455E-2</v>
          </cell>
          <cell r="CZ275">
            <v>-8.8319546331625531E-2</v>
          </cell>
          <cell r="DA275">
            <v>-8.1990140369768483E-2</v>
          </cell>
          <cell r="DB275">
            <v>-8.6390393109581964E-2</v>
          </cell>
          <cell r="DC275">
            <v>-8.0708070852651304E-2</v>
          </cell>
          <cell r="DD275">
            <v>-8.286907375743624E-2</v>
          </cell>
          <cell r="DE275">
            <v>-8.4013901978252647E-2</v>
          </cell>
          <cell r="DF275">
            <v>-7.9319162076508576E-2</v>
          </cell>
          <cell r="DG275">
            <v>-8.2601421964866972E-2</v>
          </cell>
          <cell r="DH275">
            <v>-8.0169012978522858E-2</v>
          </cell>
          <cell r="DI275">
            <v>-7.4497754015133921E-2</v>
          </cell>
          <cell r="DJ275">
            <v>-7.4558716791329971E-2</v>
          </cell>
          <cell r="DK275">
            <v>-6.8407489133711863E-2</v>
          </cell>
          <cell r="DL275">
            <v>-0.10030326798344902</v>
          </cell>
          <cell r="DM275">
            <v>-9.1495180777130258E-2</v>
          </cell>
          <cell r="DN275">
            <v>-8.7890191056388289E-2</v>
          </cell>
          <cell r="DO275">
            <v>-9.1349486659147772E-2</v>
          </cell>
          <cell r="DP275">
            <v>-8.6287447602877876E-2</v>
          </cell>
          <cell r="DQ275">
            <v>-8.7389885307068482E-2</v>
          </cell>
          <cell r="DR275">
            <v>-8.6213734381033191E-2</v>
          </cell>
          <cell r="DS275">
            <v>-8.4598551997942195E-2</v>
          </cell>
          <cell r="DT275">
            <v>-8.8408685155513922E-2</v>
          </cell>
          <cell r="DU275">
            <v>-8.6629566535101787E-2</v>
          </cell>
          <cell r="DV275">
            <v>-8.1603483266640353E-2</v>
          </cell>
          <cell r="DW275">
            <v>-7.769717048863356E-2</v>
          </cell>
          <cell r="DX275">
            <v>-7.6484369244404604E-2</v>
          </cell>
          <cell r="DY275">
            <v>-8.4237280491748834E-2</v>
          </cell>
          <cell r="DZ275">
            <v>-9.3751769073229241E-2</v>
          </cell>
          <cell r="EA275">
            <v>-9.2945244188335607E-2</v>
          </cell>
          <cell r="EB275">
            <v>-9.2263401565134018E-2</v>
          </cell>
          <cell r="EC275">
            <v>-9.0024005044327282E-2</v>
          </cell>
          <cell r="ED275">
            <v>-8.5432954355574964E-2</v>
          </cell>
        </row>
        <row r="276">
          <cell r="F276">
            <v>29.555921544034476</v>
          </cell>
          <cell r="G276">
            <v>29.349598520369021</v>
          </cell>
          <cell r="H276">
            <v>28.437223677621574</v>
          </cell>
          <cell r="I276">
            <v>27.391920505679316</v>
          </cell>
          <cell r="J276">
            <v>25.452662679388798</v>
          </cell>
          <cell r="K276">
            <v>25.023815820875267</v>
          </cell>
          <cell r="L276">
            <v>31.909323580951622</v>
          </cell>
          <cell r="M276">
            <v>31.982419801327168</v>
          </cell>
          <cell r="N276">
            <v>34.601451357934209</v>
          </cell>
          <cell r="O276">
            <v>31.385539611156588</v>
          </cell>
          <cell r="P276">
            <v>30.154860669159227</v>
          </cell>
          <cell r="Q276">
            <v>31.154711248389177</v>
          </cell>
          <cell r="R276">
            <v>32.708081868840679</v>
          </cell>
          <cell r="S276">
            <v>27.47306711860001</v>
          </cell>
          <cell r="T276">
            <v>34.571993944319409</v>
          </cell>
          <cell r="U276">
            <v>30.854727165681378</v>
          </cell>
          <cell r="V276">
            <v>27.119891855753959</v>
          </cell>
          <cell r="W276">
            <v>27.737710092425026</v>
          </cell>
          <cell r="X276">
            <v>27.902131406884227</v>
          </cell>
          <cell r="Y276">
            <v>34.905958197866717</v>
          </cell>
          <cell r="Z276">
            <v>35.830643128002841</v>
          </cell>
          <cell r="AA276">
            <v>38.012504567429424</v>
          </cell>
          <cell r="AB276">
            <v>34.829459727519463</v>
          </cell>
          <cell r="AC276">
            <v>34.095771228931845</v>
          </cell>
          <cell r="AD276">
            <v>39.224082309155854</v>
          </cell>
          <cell r="AE276">
            <v>36.987805234071324</v>
          </cell>
          <cell r="AF276">
            <v>40.81356653771013</v>
          </cell>
          <cell r="AG276">
            <v>40.605863776257529</v>
          </cell>
          <cell r="AH276">
            <v>35.016087462933314</v>
          </cell>
          <cell r="AI276">
            <v>29.911436980561248</v>
          </cell>
          <cell r="AJ276">
            <v>30.229063285502694</v>
          </cell>
          <cell r="AK276">
            <v>29.511600210397607</v>
          </cell>
          <cell r="AL276">
            <v>39.051362188400759</v>
          </cell>
          <cell r="AM276">
            <v>40.206491693145324</v>
          </cell>
          <cell r="AN276">
            <v>36.741803893289635</v>
          </cell>
          <cell r="AO276">
            <v>38.509353584948407</v>
          </cell>
          <cell r="AP276">
            <v>38.942216494546997</v>
          </cell>
          <cell r="AQ276">
            <v>44.250623548543579</v>
          </cell>
          <cell r="AR276">
            <v>38.978273917442046</v>
          </cell>
          <cell r="AS276">
            <v>44.237455279608405</v>
          </cell>
          <cell r="AT276">
            <v>43.738893779602257</v>
          </cell>
          <cell r="AU276">
            <v>36.811017394702759</v>
          </cell>
          <cell r="AV276">
            <v>31.759093116294178</v>
          </cell>
          <cell r="AW276">
            <v>31.698068974623759</v>
          </cell>
          <cell r="AX276">
            <v>30.832476100081372</v>
          </cell>
          <cell r="AY276">
            <v>41.31886182501912</v>
          </cell>
          <cell r="AZ276">
            <v>42.528991020595036</v>
          </cell>
          <cell r="BA276">
            <v>38.328721238805187</v>
          </cell>
          <cell r="BB276">
            <v>39.580938986700872</v>
          </cell>
          <cell r="BC276">
            <v>40.146383072456551</v>
          </cell>
          <cell r="BD276">
            <v>46.740174525483482</v>
          </cell>
          <cell r="BE276">
            <v>41.173902648635789</v>
          </cell>
          <cell r="BF276">
            <v>46.068923312874247</v>
          </cell>
          <cell r="BG276">
            <v>44.900169427641508</v>
          </cell>
          <cell r="BH276">
            <v>38.21080827668149</v>
          </cell>
          <cell r="BI276">
            <v>32.83784632547448</v>
          </cell>
          <cell r="BJ276">
            <v>33.164127593523553</v>
          </cell>
          <cell r="BK276">
            <v>32.383019961801665</v>
          </cell>
          <cell r="BL276">
            <v>45.521893535450261</v>
          </cell>
          <cell r="BM276">
            <v>45.152406270533639</v>
          </cell>
          <cell r="BN276">
            <v>40.716293113351696</v>
          </cell>
          <cell r="BO276">
            <v>42.784195745692301</v>
          </cell>
          <cell r="BP276">
            <v>42.855484829023482</v>
          </cell>
          <cell r="BQ276">
            <v>49.219068784911627</v>
          </cell>
          <cell r="BR276">
            <v>47.038234770450416</v>
          </cell>
          <cell r="BS276">
            <v>51.243280881378922</v>
          </cell>
          <cell r="BT276">
            <v>51.363714040696088</v>
          </cell>
          <cell r="BU276">
            <v>41.955954911651951</v>
          </cell>
          <cell r="BV276">
            <v>35.819904553852979</v>
          </cell>
          <cell r="BW276">
            <v>36.38237004685466</v>
          </cell>
          <cell r="BX276">
            <v>35.818496976991497</v>
          </cell>
          <cell r="BY276">
            <v>60.993307743089332</v>
          </cell>
          <cell r="BZ276">
            <v>53.631125202009912</v>
          </cell>
          <cell r="CA276">
            <v>44.394570728672875</v>
          </cell>
          <cell r="CB276">
            <v>47.292192377638756</v>
          </cell>
          <cell r="CC276">
            <v>49.228329720584057</v>
          </cell>
          <cell r="CD276">
            <v>56.015724923593865</v>
          </cell>
          <cell r="CE276">
            <v>50.790330117804821</v>
          </cell>
          <cell r="CF276">
            <v>56.045389741330695</v>
          </cell>
          <cell r="CG276">
            <v>54.729377461916634</v>
          </cell>
          <cell r="CH276">
            <v>46.990550855559206</v>
          </cell>
          <cell r="CI276">
            <v>40.349769859818949</v>
          </cell>
          <cell r="CJ276">
            <v>40.864342398268562</v>
          </cell>
          <cell r="CK276">
            <v>40.034012871951695</v>
          </cell>
          <cell r="CL276">
            <v>61.645654569377982</v>
          </cell>
          <cell r="CM276">
            <v>58.504483218110536</v>
          </cell>
          <cell r="CN276">
            <v>47.825717897746301</v>
          </cell>
          <cell r="CO276">
            <v>50.904752893962204</v>
          </cell>
          <cell r="CP276">
            <v>52.476399027986659</v>
          </cell>
          <cell r="CQ276">
            <v>58.769695173119828</v>
          </cell>
          <cell r="CR276">
            <v>56.575126651509166</v>
          </cell>
          <cell r="CS276">
            <v>57.664543041506761</v>
          </cell>
          <cell r="CT276">
            <v>58.294004973733706</v>
          </cell>
          <cell r="CU276">
            <v>52.059435670157917</v>
          </cell>
          <cell r="CV276">
            <v>45.744672809176976</v>
          </cell>
          <cell r="CW276">
            <v>46.072921396375342</v>
          </cell>
          <cell r="CX276">
            <v>46.522536436050302</v>
          </cell>
          <cell r="CY276">
            <v>74.07979173740793</v>
          </cell>
          <cell r="CZ276">
            <v>66.492908052339033</v>
          </cell>
          <cell r="DA276">
            <v>56.566695035269689</v>
          </cell>
          <cell r="DB276">
            <v>56.663940678116298</v>
          </cell>
          <cell r="DC276">
            <v>56.270271232103305</v>
          </cell>
          <cell r="DD276">
            <v>61.952389203388528</v>
          </cell>
          <cell r="DE276">
            <v>59.723053805429643</v>
          </cell>
          <cell r="DF276">
            <v>59.819626335110719</v>
          </cell>
          <cell r="DG276">
            <v>60.173228349249769</v>
          </cell>
          <cell r="DH276">
            <v>54.12824472375214</v>
          </cell>
          <cell r="DI276">
            <v>48.457049692670502</v>
          </cell>
          <cell r="DJ276">
            <v>48.834027178745757</v>
          </cell>
          <cell r="DK276">
            <v>48.681225651688877</v>
          </cell>
          <cell r="DL276">
            <v>78.996968241865119</v>
          </cell>
          <cell r="DM276">
            <v>69.331966825170056</v>
          </cell>
          <cell r="DN276">
            <v>60.718310352212022</v>
          </cell>
          <cell r="DO276">
            <v>60.387965810963863</v>
          </cell>
          <cell r="DP276">
            <v>60.667250535810986</v>
          </cell>
          <cell r="DQ276">
            <v>65.852781003385147</v>
          </cell>
          <cell r="DR276">
            <v>61.965234212750168</v>
          </cell>
          <cell r="DS276">
            <v>64.439148964941182</v>
          </cell>
          <cell r="DT276">
            <v>65.658135071472216</v>
          </cell>
          <cell r="DU276">
            <v>59.077565264497551</v>
          </cell>
          <cell r="DV276">
            <v>53.640905765249499</v>
          </cell>
          <cell r="DW276">
            <v>51.456794013767954</v>
          </cell>
          <cell r="DX276">
            <v>54.988621482526263</v>
          </cell>
          <cell r="DY276">
            <v>67.053167779719644</v>
          </cell>
          <cell r="DZ276">
            <v>71.797201740261045</v>
          </cell>
          <cell r="EA276">
            <v>64.907697383223308</v>
          </cell>
          <cell r="EB276">
            <v>61.670920278240118</v>
          </cell>
          <cell r="EC276">
            <v>63.919954755455258</v>
          </cell>
          <cell r="ED276">
            <v>64.994470476551399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</row>
        <row r="313">
          <cell r="F313">
            <v>17.531999999999243</v>
          </cell>
          <cell r="G313">
            <v>82.339999999996508</v>
          </cell>
          <cell r="H313">
            <v>0</v>
          </cell>
          <cell r="I313">
            <v>9.7200000000011642</v>
          </cell>
          <cell r="J313">
            <v>71.453000000001339</v>
          </cell>
          <cell r="K313">
            <v>23.466000000000349</v>
          </cell>
          <cell r="L313">
            <v>81.239999999990687</v>
          </cell>
          <cell r="M313">
            <v>80.44999999999709</v>
          </cell>
          <cell r="N313">
            <v>70.580000000001746</v>
          </cell>
          <cell r="O313">
            <v>70.270000000004075</v>
          </cell>
          <cell r="P313">
            <v>51.636000000005879</v>
          </cell>
          <cell r="Q313">
            <v>116.76999999998952</v>
          </cell>
          <cell r="R313">
            <v>941.46199999982491</v>
          </cell>
          <cell r="S313">
            <v>-17.565999999998894</v>
          </cell>
          <cell r="T313">
            <v>136.12700000000041</v>
          </cell>
          <cell r="U313">
            <v>9.7099999999918509</v>
          </cell>
          <cell r="V313">
            <v>9.7200000000011642</v>
          </cell>
          <cell r="W313">
            <v>71.620000000002619</v>
          </cell>
          <cell r="X313">
            <v>114.86500000000524</v>
          </cell>
          <cell r="Y313">
            <v>139.65000000000873</v>
          </cell>
          <cell r="Z313">
            <v>73.229999999995925</v>
          </cell>
          <cell r="AA313">
            <v>125.69999999999709</v>
          </cell>
          <cell r="AB313">
            <v>75.496000000006461</v>
          </cell>
          <cell r="AC313">
            <v>71.65400000000227</v>
          </cell>
          <cell r="AD313">
            <v>131.25600000000122</v>
          </cell>
          <cell r="AE313">
            <v>1149.3409999998985</v>
          </cell>
          <cell r="AF313">
            <v>29.419999999998254</v>
          </cell>
          <cell r="AG313">
            <v>128.04300000000512</v>
          </cell>
          <cell r="AH313">
            <v>35.305999999996857</v>
          </cell>
          <cell r="AI313">
            <v>19.426000000006752</v>
          </cell>
          <cell r="AJ313">
            <v>107.65200000000186</v>
          </cell>
          <cell r="AK313">
            <v>163.29299999999785</v>
          </cell>
          <cell r="AL313">
            <v>154.91000000000349</v>
          </cell>
          <cell r="AM313">
            <v>156.13999999999942</v>
          </cell>
          <cell r="AN313">
            <v>57.240000000005239</v>
          </cell>
          <cell r="AO313">
            <v>111.25800000000163</v>
          </cell>
          <cell r="AP313">
            <v>35.757999999994354</v>
          </cell>
          <cell r="AQ313">
            <v>150.89500000000407</v>
          </cell>
          <cell r="AR313">
            <v>1088.524999999674</v>
          </cell>
          <cell r="AS313">
            <v>68.394000000000233</v>
          </cell>
          <cell r="AT313">
            <v>87.559999999997672</v>
          </cell>
          <cell r="AU313">
            <v>9.7050000000017462</v>
          </cell>
          <cell r="AV313">
            <v>42.084000000002561</v>
          </cell>
          <cell r="AW313">
            <v>70.333999999995285</v>
          </cell>
          <cell r="AX313">
            <v>120.60800000000017</v>
          </cell>
          <cell r="AY313">
            <v>210.8240000000078</v>
          </cell>
          <cell r="AZ313">
            <v>154.83000000000175</v>
          </cell>
          <cell r="BA313">
            <v>119.79499999999825</v>
          </cell>
          <cell r="BB313">
            <v>85.847000000001572</v>
          </cell>
          <cell r="BC313">
            <v>37.796999999998661</v>
          </cell>
          <cell r="BD313">
            <v>80.746999999995751</v>
          </cell>
          <cell r="BE313">
            <v>925.23199999995995</v>
          </cell>
          <cell r="BF313">
            <v>63.739999999997963</v>
          </cell>
          <cell r="BG313">
            <v>67.180000000000291</v>
          </cell>
          <cell r="BH313">
            <v>19.149999999994179</v>
          </cell>
          <cell r="BI313">
            <v>17.885000000009313</v>
          </cell>
          <cell r="BJ313">
            <v>72.062000000005355</v>
          </cell>
          <cell r="BK313">
            <v>94.976000000002387</v>
          </cell>
          <cell r="BL313">
            <v>94.350000000005821</v>
          </cell>
          <cell r="BM313">
            <v>151.7100000000064</v>
          </cell>
          <cell r="BN313">
            <v>44.064999999987776</v>
          </cell>
          <cell r="BO313">
            <v>126.45700000000215</v>
          </cell>
          <cell r="BP313">
            <v>67.05000000000291</v>
          </cell>
          <cell r="BQ313">
            <v>106.60699999999633</v>
          </cell>
          <cell r="BR313">
            <v>1156.4529999999795</v>
          </cell>
          <cell r="BS313">
            <v>67.875999999996566</v>
          </cell>
          <cell r="BT313">
            <v>152.30500000000029</v>
          </cell>
          <cell r="BU313">
            <v>9.6999999999970896</v>
          </cell>
          <cell r="BV313">
            <v>25.539999999993597</v>
          </cell>
          <cell r="BW313">
            <v>151.44000000000233</v>
          </cell>
          <cell r="BX313">
            <v>125.99700000000303</v>
          </cell>
          <cell r="BY313">
            <v>9.7200000000011642</v>
          </cell>
          <cell r="BZ313">
            <v>135.45699999999488</v>
          </cell>
          <cell r="CA313">
            <v>83.98399999999674</v>
          </cell>
          <cell r="CB313">
            <v>109</v>
          </cell>
          <cell r="CC313">
            <v>84.14100000000326</v>
          </cell>
          <cell r="CD313">
            <v>201.29299999999785</v>
          </cell>
          <cell r="CE313">
            <v>985.95999999996275</v>
          </cell>
          <cell r="CF313">
            <v>143.70899999999892</v>
          </cell>
          <cell r="CG313">
            <v>184.43000000000029</v>
          </cell>
          <cell r="CH313">
            <v>29.135000000009313</v>
          </cell>
          <cell r="CI313">
            <v>46.870999999999185</v>
          </cell>
          <cell r="CJ313">
            <v>29.699000000000524</v>
          </cell>
          <cell r="CK313">
            <v>110.80500000000029</v>
          </cell>
          <cell r="CL313">
            <v>29.125</v>
          </cell>
          <cell r="CM313">
            <v>119.09000000000378</v>
          </cell>
          <cell r="CN313">
            <v>97.379999999990105</v>
          </cell>
          <cell r="CO313">
            <v>71.605000000003201</v>
          </cell>
          <cell r="CP313">
            <v>74.423999999999069</v>
          </cell>
          <cell r="CQ313">
            <v>49.687000000005355</v>
          </cell>
          <cell r="CR313">
            <v>1058.2589999999618</v>
          </cell>
          <cell r="CS313">
            <v>120.05999999999767</v>
          </cell>
          <cell r="CT313">
            <v>247.96500000000378</v>
          </cell>
          <cell r="CU313">
            <v>72.570000000006985</v>
          </cell>
          <cell r="CV313">
            <v>82.457000000002154</v>
          </cell>
          <cell r="CW313">
            <v>104</v>
          </cell>
          <cell r="CX313">
            <v>45.440999999998894</v>
          </cell>
          <cell r="CY313">
            <v>29.120000000009895</v>
          </cell>
          <cell r="CZ313">
            <v>61.338000000003376</v>
          </cell>
          <cell r="DA313">
            <v>77.667000000001281</v>
          </cell>
          <cell r="DB313">
            <v>83.228000000002794</v>
          </cell>
          <cell r="DC313">
            <v>186.39400000000023</v>
          </cell>
          <cell r="DD313">
            <v>-51.980999999999767</v>
          </cell>
          <cell r="DE313">
            <v>1127.1950000000652</v>
          </cell>
          <cell r="DF313">
            <v>144.125</v>
          </cell>
          <cell r="DG313">
            <v>266.47699999999895</v>
          </cell>
          <cell r="DH313">
            <v>87.032000000006519</v>
          </cell>
          <cell r="DI313">
            <v>79.085999999995693</v>
          </cell>
          <cell r="DJ313">
            <v>87.455000000001746</v>
          </cell>
          <cell r="DK313">
            <v>213.29000000000087</v>
          </cell>
          <cell r="DL313">
            <v>9.7100000000064028</v>
          </cell>
          <cell r="DM313">
            <v>48.550999999999476</v>
          </cell>
          <cell r="DN313">
            <v>62.143000000003667</v>
          </cell>
          <cell r="DO313">
            <v>55.851999999998952</v>
          </cell>
          <cell r="DP313">
            <v>75.669999999998254</v>
          </cell>
          <cell r="DQ313">
            <v>-2.1960000000035507</v>
          </cell>
          <cell r="DR313">
            <v>690.19799999991665</v>
          </cell>
          <cell r="DS313">
            <v>28.408999999999651</v>
          </cell>
          <cell r="DT313">
            <v>97.672999999995227</v>
          </cell>
          <cell r="DU313">
            <v>30.211000000002969</v>
          </cell>
          <cell r="DV313">
            <v>43.487999999997555</v>
          </cell>
          <cell r="DW313">
            <v>6.808999999997468</v>
          </cell>
          <cell r="DX313">
            <v>111.51699999999983</v>
          </cell>
          <cell r="DY313">
            <v>19.419999999998254</v>
          </cell>
          <cell r="DZ313">
            <v>9.7139999999926658</v>
          </cell>
          <cell r="EA313">
            <v>29.127000000000407</v>
          </cell>
          <cell r="EB313">
            <v>42.403999999998632</v>
          </cell>
          <cell r="EC313">
            <v>194.18000000000029</v>
          </cell>
          <cell r="ED313">
            <v>77.245999999999185</v>
          </cell>
          <cell r="EE313">
            <v>0</v>
          </cell>
        </row>
        <row r="314">
          <cell r="F314">
            <v>127.33999999999651</v>
          </cell>
          <cell r="G314">
            <v>106.38999999998487</v>
          </cell>
          <cell r="H314">
            <v>153.19999999999709</v>
          </cell>
          <cell r="I314">
            <v>382.61999999999534</v>
          </cell>
          <cell r="J314">
            <v>234.46099999999569</v>
          </cell>
          <cell r="K314">
            <v>134.19000000000233</v>
          </cell>
          <cell r="L314">
            <v>224.52000000000407</v>
          </cell>
          <cell r="M314">
            <v>264.28000000002794</v>
          </cell>
          <cell r="N314">
            <v>335.32999999998719</v>
          </cell>
          <cell r="O314">
            <v>413.14999999999418</v>
          </cell>
          <cell r="P314">
            <v>-90.909999999974389</v>
          </cell>
          <cell r="Q314">
            <v>159.22999999999593</v>
          </cell>
          <cell r="R314">
            <v>3955.5130000002682</v>
          </cell>
          <cell r="S314">
            <v>121.25</v>
          </cell>
          <cell r="T314">
            <v>265.47000000000116</v>
          </cell>
          <cell r="U314">
            <v>155.36000000000058</v>
          </cell>
          <cell r="V314">
            <v>426.53500000000349</v>
          </cell>
          <cell r="W314">
            <v>313.60000000000582</v>
          </cell>
          <cell r="X314">
            <v>304.07800000000134</v>
          </cell>
          <cell r="Y314">
            <v>192.88999999999942</v>
          </cell>
          <cell r="Z314">
            <v>322.94000000000233</v>
          </cell>
          <cell r="AA314">
            <v>873.36000000001513</v>
          </cell>
          <cell r="AB314">
            <v>465.89999999999418</v>
          </cell>
          <cell r="AC314">
            <v>266.07999999998719</v>
          </cell>
          <cell r="AD314">
            <v>248.05000000000291</v>
          </cell>
          <cell r="AE314">
            <v>6059.7700000000186</v>
          </cell>
          <cell r="AF314">
            <v>458.8350000000064</v>
          </cell>
          <cell r="AG314">
            <v>442.19999999999709</v>
          </cell>
          <cell r="AH314">
            <v>452.22999999999593</v>
          </cell>
          <cell r="AI314">
            <v>380.10499999999593</v>
          </cell>
          <cell r="AJ314">
            <v>283.08499999999913</v>
          </cell>
          <cell r="AK314">
            <v>488.29999999998836</v>
          </cell>
          <cell r="AL314">
            <v>416.33400000000256</v>
          </cell>
          <cell r="AM314">
            <v>497.90000000002328</v>
          </cell>
          <cell r="AN314">
            <v>832.19000000000233</v>
          </cell>
          <cell r="AO314">
            <v>880.11999999999534</v>
          </cell>
          <cell r="AP314">
            <v>405.3300000000163</v>
          </cell>
          <cell r="AQ314">
            <v>523.14100000000326</v>
          </cell>
          <cell r="AR314">
            <v>5314.3659999999218</v>
          </cell>
          <cell r="AS314">
            <v>445.84399999999732</v>
          </cell>
          <cell r="AT314">
            <v>408.98600000000442</v>
          </cell>
          <cell r="AU314">
            <v>464.25999999999476</v>
          </cell>
          <cell r="AV314">
            <v>542.91999999999825</v>
          </cell>
          <cell r="AW314">
            <v>288.59499999999389</v>
          </cell>
          <cell r="AX314">
            <v>471.02999999999884</v>
          </cell>
          <cell r="AY314">
            <v>432.45599999999104</v>
          </cell>
          <cell r="AZ314">
            <v>253.52999999999884</v>
          </cell>
          <cell r="BA314">
            <v>588.11000000000058</v>
          </cell>
          <cell r="BB314">
            <v>580.66999999999825</v>
          </cell>
          <cell r="BC314">
            <v>530.23999999999069</v>
          </cell>
          <cell r="BD314">
            <v>307.72500000000582</v>
          </cell>
          <cell r="BE314">
            <v>5215.3420000001788</v>
          </cell>
          <cell r="BF314">
            <v>543.00999999999476</v>
          </cell>
          <cell r="BG314">
            <v>470.99400000000605</v>
          </cell>
          <cell r="BH314">
            <v>352.07499999999709</v>
          </cell>
          <cell r="BI314">
            <v>486.11000000000058</v>
          </cell>
          <cell r="BJ314">
            <v>375.47300000000541</v>
          </cell>
          <cell r="BK314">
            <v>351.30400000000373</v>
          </cell>
          <cell r="BL314">
            <v>374.54000000000815</v>
          </cell>
          <cell r="BM314">
            <v>370.38999999998487</v>
          </cell>
          <cell r="BN314">
            <v>577.08000000000175</v>
          </cell>
          <cell r="BO314">
            <v>603.36600000000908</v>
          </cell>
          <cell r="BP314">
            <v>347.19000000000233</v>
          </cell>
          <cell r="BQ314">
            <v>363.80999999999767</v>
          </cell>
          <cell r="BR314">
            <v>6310.7330000001239</v>
          </cell>
          <cell r="BS314">
            <v>688.92000000001281</v>
          </cell>
          <cell r="BT314">
            <v>522.53800000000047</v>
          </cell>
          <cell r="BU314">
            <v>579.56399999999849</v>
          </cell>
          <cell r="BV314">
            <v>398.05999999999767</v>
          </cell>
          <cell r="BW314">
            <v>262.16000000000349</v>
          </cell>
          <cell r="BX314">
            <v>253.19400000000314</v>
          </cell>
          <cell r="BY314">
            <v>753.91999999999825</v>
          </cell>
          <cell r="BZ314">
            <v>793.92999999999302</v>
          </cell>
          <cell r="CA314">
            <v>569.17999999999302</v>
          </cell>
          <cell r="CB314">
            <v>697.70999999999185</v>
          </cell>
          <cell r="CC314">
            <v>367.90999999998894</v>
          </cell>
          <cell r="CD314">
            <v>423.64699999999721</v>
          </cell>
          <cell r="CE314">
            <v>7064.810999999987</v>
          </cell>
          <cell r="CF314">
            <v>647.83699999999953</v>
          </cell>
          <cell r="CG314">
            <v>295.03300000000309</v>
          </cell>
          <cell r="CH314">
            <v>733.84599999999045</v>
          </cell>
          <cell r="CI314">
            <v>443.10499999999593</v>
          </cell>
          <cell r="CJ314">
            <v>252.40600000000268</v>
          </cell>
          <cell r="CK314">
            <v>382.63999999999942</v>
          </cell>
          <cell r="CL314">
            <v>805.18799999999464</v>
          </cell>
          <cell r="CM314">
            <v>861.22599999999511</v>
          </cell>
          <cell r="CN314">
            <v>643.14999999999418</v>
          </cell>
          <cell r="CO314">
            <v>647.23899999999412</v>
          </cell>
          <cell r="CP314">
            <v>748.57000000000698</v>
          </cell>
          <cell r="CQ314">
            <v>604.57100000000355</v>
          </cell>
          <cell r="CR314">
            <v>6915.5179999999236</v>
          </cell>
          <cell r="CS314">
            <v>507.30299999999988</v>
          </cell>
          <cell r="CT314">
            <v>240.79799999999886</v>
          </cell>
          <cell r="CU314">
            <v>416.69499999999971</v>
          </cell>
          <cell r="CV314">
            <v>489.11000000000058</v>
          </cell>
          <cell r="CW314">
            <v>250.37299999999959</v>
          </cell>
          <cell r="CX314">
            <v>507.10800000000017</v>
          </cell>
          <cell r="CY314">
            <v>808.5099999999984</v>
          </cell>
          <cell r="CZ314">
            <v>1587.0500000000102</v>
          </cell>
          <cell r="DA314">
            <v>621.3660000000018</v>
          </cell>
          <cell r="DB314">
            <v>677.04699999999866</v>
          </cell>
          <cell r="DC314">
            <v>567.87599999999657</v>
          </cell>
          <cell r="DD314">
            <v>242.28200000000652</v>
          </cell>
          <cell r="DE314">
            <v>6313.2609999999404</v>
          </cell>
          <cell r="DF314">
            <v>459.12100000000646</v>
          </cell>
          <cell r="DG314">
            <v>466.81999999999971</v>
          </cell>
          <cell r="DH314">
            <v>545.44999999999709</v>
          </cell>
          <cell r="DI314">
            <v>519.22999999999593</v>
          </cell>
          <cell r="DJ314">
            <v>265.74599999999919</v>
          </cell>
          <cell r="DK314">
            <v>413.52399999999761</v>
          </cell>
          <cell r="DL314">
            <v>637.72999999999593</v>
          </cell>
          <cell r="DM314">
            <v>956.91999999999825</v>
          </cell>
          <cell r="DN314">
            <v>700.25</v>
          </cell>
          <cell r="DO314">
            <v>411.07800000000134</v>
          </cell>
          <cell r="DP314">
            <v>654</v>
          </cell>
          <cell r="DQ314">
            <v>283.39200000000346</v>
          </cell>
          <cell r="DR314">
            <v>2297.742029999994</v>
          </cell>
          <cell r="DS314">
            <v>77.646999999999025</v>
          </cell>
          <cell r="DT314">
            <v>111.2512999999999</v>
          </cell>
          <cell r="DU314">
            <v>251.70100000000093</v>
          </cell>
          <cell r="DV314">
            <v>285.96249999999964</v>
          </cell>
          <cell r="DW314">
            <v>118.9426999999996</v>
          </cell>
          <cell r="DX314">
            <v>330.10670000000027</v>
          </cell>
          <cell r="DY314">
            <v>43.064129999999977</v>
          </cell>
          <cell r="DZ314">
            <v>210.1296999999995</v>
          </cell>
          <cell r="EA314">
            <v>360.97500000000036</v>
          </cell>
          <cell r="EB314">
            <v>-1.4880000000011933</v>
          </cell>
          <cell r="EC314">
            <v>330.17600000000311</v>
          </cell>
          <cell r="ED314">
            <v>179.27400000000125</v>
          </cell>
          <cell r="EE314">
            <v>0</v>
          </cell>
        </row>
        <row r="315">
          <cell r="F315">
            <v>37.860000000000582</v>
          </cell>
          <cell r="G315">
            <v>101.75999999999476</v>
          </cell>
          <cell r="H315">
            <v>207.52999999999884</v>
          </cell>
          <cell r="I315">
            <v>-1656.3400000000111</v>
          </cell>
          <cell r="J315">
            <v>54.235000000000582</v>
          </cell>
          <cell r="K315">
            <v>167.63300000000163</v>
          </cell>
          <cell r="L315">
            <v>459.26599999998871</v>
          </cell>
          <cell r="M315">
            <v>274.77000000000407</v>
          </cell>
          <cell r="N315">
            <v>72.339999999996508</v>
          </cell>
          <cell r="O315">
            <v>222.89099999998871</v>
          </cell>
          <cell r="P315">
            <v>126.21999999998661</v>
          </cell>
          <cell r="Q315">
            <v>74.759999999994761</v>
          </cell>
          <cell r="R315">
            <v>2671.6770000001416</v>
          </cell>
          <cell r="S315">
            <v>-21.718999999997322</v>
          </cell>
          <cell r="T315">
            <v>130.37400000001071</v>
          </cell>
          <cell r="U315">
            <v>279.06999999997788</v>
          </cell>
          <cell r="V315">
            <v>268.28500000000349</v>
          </cell>
          <cell r="W315">
            <v>51.859000000000378</v>
          </cell>
          <cell r="X315">
            <v>82.995999999999185</v>
          </cell>
          <cell r="Y315">
            <v>565.5460000000021</v>
          </cell>
          <cell r="Z315">
            <v>533.31999999999243</v>
          </cell>
          <cell r="AA315">
            <v>191.13000000000466</v>
          </cell>
          <cell r="AB315">
            <v>291.2899999999936</v>
          </cell>
          <cell r="AC315">
            <v>114.75</v>
          </cell>
          <cell r="AD315">
            <v>184.77599999999802</v>
          </cell>
          <cell r="AE315">
            <v>87.159000000101514</v>
          </cell>
          <cell r="AF315">
            <v>284.83200000000215</v>
          </cell>
          <cell r="AG315">
            <v>200.98999999999069</v>
          </cell>
          <cell r="AH315">
            <v>407.77500000000873</v>
          </cell>
          <cell r="AI315">
            <v>185.91999999999825</v>
          </cell>
          <cell r="AJ315">
            <v>76.144999999998618</v>
          </cell>
          <cell r="AK315">
            <v>79.101999999998952</v>
          </cell>
          <cell r="AL315">
            <v>-2693.4700000000012</v>
          </cell>
          <cell r="AM315">
            <v>479.80500000000757</v>
          </cell>
          <cell r="AN315">
            <v>206.6649999999936</v>
          </cell>
          <cell r="AO315">
            <v>465</v>
          </cell>
          <cell r="AP315">
            <v>194.32000000000698</v>
          </cell>
          <cell r="AQ315">
            <v>200.07500000000437</v>
          </cell>
          <cell r="AR315">
            <v>-72.201000000117347</v>
          </cell>
          <cell r="AS315">
            <v>190.62900000000081</v>
          </cell>
          <cell r="AT315">
            <v>243.97600000000966</v>
          </cell>
          <cell r="AU315">
            <v>342.23999999999069</v>
          </cell>
          <cell r="AV315">
            <v>234.83999999999651</v>
          </cell>
          <cell r="AW315">
            <v>76.771999999997206</v>
          </cell>
          <cell r="AX315">
            <v>74.659999999996217</v>
          </cell>
          <cell r="AY315">
            <v>-2775.3399999999965</v>
          </cell>
          <cell r="AZ315">
            <v>463.24000000000524</v>
          </cell>
          <cell r="BA315">
            <v>276.44000000000233</v>
          </cell>
          <cell r="BB315">
            <v>289.15000000000873</v>
          </cell>
          <cell r="BC315">
            <v>304.19999999999709</v>
          </cell>
          <cell r="BD315">
            <v>206.99200000000565</v>
          </cell>
          <cell r="BE315">
            <v>-310.61900000006426</v>
          </cell>
          <cell r="BF315">
            <v>215.5</v>
          </cell>
          <cell r="BG315">
            <v>260.45500000000175</v>
          </cell>
          <cell r="BH315">
            <v>404.08000000000175</v>
          </cell>
          <cell r="BI315">
            <v>221.73500000000058</v>
          </cell>
          <cell r="BJ315">
            <v>54.268000000000029</v>
          </cell>
          <cell r="BK315">
            <v>62.75800000000163</v>
          </cell>
          <cell r="BL315">
            <v>-2643.3500000000058</v>
          </cell>
          <cell r="BM315">
            <v>323.10399999999208</v>
          </cell>
          <cell r="BN315">
            <v>264.42999999999302</v>
          </cell>
          <cell r="BO315">
            <v>231.81500000000233</v>
          </cell>
          <cell r="BP315">
            <v>159.56600000000617</v>
          </cell>
          <cell r="BQ315">
            <v>135.02000000000407</v>
          </cell>
          <cell r="BR315">
            <v>2665.4499999997206</v>
          </cell>
          <cell r="BS315">
            <v>267.91999999999825</v>
          </cell>
          <cell r="BT315">
            <v>216.83999999999651</v>
          </cell>
          <cell r="BU315">
            <v>502.42999999999302</v>
          </cell>
          <cell r="BV315">
            <v>287.70499999998719</v>
          </cell>
          <cell r="BW315">
            <v>68.542999999999665</v>
          </cell>
          <cell r="BX315">
            <v>146.07600000000093</v>
          </cell>
          <cell r="BY315">
            <v>669.81999999997788</v>
          </cell>
          <cell r="BZ315">
            <v>352.29299999999785</v>
          </cell>
          <cell r="CA315">
            <v>375.88999999999942</v>
          </cell>
          <cell r="CB315">
            <v>438.85399999999208</v>
          </cell>
          <cell r="CC315">
            <v>305.92199999999866</v>
          </cell>
          <cell r="CD315">
            <v>-966.84300000000076</v>
          </cell>
          <cell r="CE315">
            <v>3686.8819999998668</v>
          </cell>
          <cell r="CF315">
            <v>97.088999999999942</v>
          </cell>
          <cell r="CG315">
            <v>252.73300000000017</v>
          </cell>
          <cell r="CH315">
            <v>495.39400000000023</v>
          </cell>
          <cell r="CI315">
            <v>356.45300000000134</v>
          </cell>
          <cell r="CJ315">
            <v>58.546000000000276</v>
          </cell>
          <cell r="CK315">
            <v>204.45999999999913</v>
          </cell>
          <cell r="CL315">
            <v>722.47000000000116</v>
          </cell>
          <cell r="CM315">
            <v>453.8179999999993</v>
          </cell>
          <cell r="CN315">
            <v>406.20500000000175</v>
          </cell>
          <cell r="CO315">
            <v>417.43000000000757</v>
          </cell>
          <cell r="CP315">
            <v>390.52399999999761</v>
          </cell>
          <cell r="CQ315">
            <v>-168.23999999999069</v>
          </cell>
          <cell r="CR315">
            <v>4613.5083999999333</v>
          </cell>
          <cell r="CS315">
            <v>231.8169999999991</v>
          </cell>
          <cell r="CT315">
            <v>304.93000000000029</v>
          </cell>
          <cell r="CU315">
            <v>536.33000000000175</v>
          </cell>
          <cell r="CV315">
            <v>359.23600000000442</v>
          </cell>
          <cell r="CW315">
            <v>48.192399999999907</v>
          </cell>
          <cell r="CX315">
            <v>220.25700000000506</v>
          </cell>
          <cell r="CY315">
            <v>1255.5299999999988</v>
          </cell>
          <cell r="CZ315">
            <v>252.57799999999952</v>
          </cell>
          <cell r="DA315">
            <v>493.87599999998929</v>
          </cell>
          <cell r="DB315">
            <v>376.10700000000361</v>
          </cell>
          <cell r="DC315">
            <v>344.98099999999977</v>
          </cell>
          <cell r="DD315">
            <v>189.67399999999907</v>
          </cell>
          <cell r="DE315">
            <v>4632.5068999999203</v>
          </cell>
          <cell r="DF315">
            <v>209.90799999999945</v>
          </cell>
          <cell r="DG315">
            <v>245.56999999999971</v>
          </cell>
          <cell r="DH315">
            <v>432.47999999999593</v>
          </cell>
          <cell r="DI315">
            <v>322.85599999999977</v>
          </cell>
          <cell r="DJ315">
            <v>58.54489999999987</v>
          </cell>
          <cell r="DK315">
            <v>153.46299999999974</v>
          </cell>
          <cell r="DL315">
            <v>1469.4799999999959</v>
          </cell>
          <cell r="DM315">
            <v>334.51100000000224</v>
          </cell>
          <cell r="DN315">
            <v>589.00999999999476</v>
          </cell>
          <cell r="DO315">
            <v>466.66799999999785</v>
          </cell>
          <cell r="DP315">
            <v>187.6919999999991</v>
          </cell>
          <cell r="DQ315">
            <v>162.3240000000078</v>
          </cell>
          <cell r="DR315">
            <v>2257.4435599999997</v>
          </cell>
          <cell r="DS315">
            <v>48.544900000000325</v>
          </cell>
          <cell r="DT315">
            <v>291.52300000000105</v>
          </cell>
          <cell r="DU315">
            <v>310.80899999999747</v>
          </cell>
          <cell r="DV315">
            <v>208.67400000000089</v>
          </cell>
          <cell r="DW315">
            <v>22.005699999999933</v>
          </cell>
          <cell r="DX315">
            <v>236.14999999999964</v>
          </cell>
          <cell r="DY315">
            <v>38.777860000000032</v>
          </cell>
          <cell r="DZ315">
            <v>65.316000000000031</v>
          </cell>
          <cell r="EA315">
            <v>324.32099999999991</v>
          </cell>
          <cell r="EB315">
            <v>288.77399999999761</v>
          </cell>
          <cell r="EC315">
            <v>283.97100000000137</v>
          </cell>
          <cell r="ED315">
            <v>138.57709999999997</v>
          </cell>
          <cell r="EE315">
            <v>0</v>
          </cell>
        </row>
        <row r="316">
          <cell r="F316">
            <v>166.8859999999986</v>
          </cell>
          <cell r="G316">
            <v>70.423999999999069</v>
          </cell>
          <cell r="H316">
            <v>2.786999999996624</v>
          </cell>
          <cell r="I316">
            <v>116.67499999998836</v>
          </cell>
          <cell r="J316">
            <v>168.00699999998324</v>
          </cell>
          <cell r="K316">
            <v>41.818999999988591</v>
          </cell>
          <cell r="L316">
            <v>26.285000000003492</v>
          </cell>
          <cell r="M316">
            <v>-44.603000000002794</v>
          </cell>
          <cell r="N316">
            <v>-15.486000000004424</v>
          </cell>
          <cell r="O316">
            <v>194.29300000000512</v>
          </cell>
          <cell r="P316">
            <v>165.04000000000815</v>
          </cell>
          <cell r="Q316">
            <v>235.02700000000186</v>
          </cell>
          <cell r="R316">
            <v>3096.9920000000857</v>
          </cell>
          <cell r="S316">
            <v>92.443999999988591</v>
          </cell>
          <cell r="T316">
            <v>201.40099999999802</v>
          </cell>
          <cell r="U316">
            <v>185.62300000002142</v>
          </cell>
          <cell r="V316">
            <v>221.56599999999162</v>
          </cell>
          <cell r="W316">
            <v>318.45900000000256</v>
          </cell>
          <cell r="X316">
            <v>174.11999999999534</v>
          </cell>
          <cell r="Y316">
            <v>121.62799999999697</v>
          </cell>
          <cell r="Z316">
            <v>216.8130000000092</v>
          </cell>
          <cell r="AA316">
            <v>703.72999999998137</v>
          </cell>
          <cell r="AB316">
            <v>186.10199999999895</v>
          </cell>
          <cell r="AC316">
            <v>212.33199999999488</v>
          </cell>
          <cell r="AD316">
            <v>462.77399999999034</v>
          </cell>
          <cell r="AE316">
            <v>3550.0190000000875</v>
          </cell>
          <cell r="AF316">
            <v>271.01599999998871</v>
          </cell>
          <cell r="AG316">
            <v>472.44199999999546</v>
          </cell>
          <cell r="AH316">
            <v>182.30300000001444</v>
          </cell>
          <cell r="AI316">
            <v>347.5060000000085</v>
          </cell>
          <cell r="AJ316">
            <v>306.79899999999907</v>
          </cell>
          <cell r="AK316">
            <v>259.60599999999977</v>
          </cell>
          <cell r="AL316">
            <v>342.57799999999406</v>
          </cell>
          <cell r="AM316">
            <v>-13.093999999997322</v>
          </cell>
          <cell r="AN316">
            <v>300.05000000001746</v>
          </cell>
          <cell r="AO316">
            <v>284.73699999999371</v>
          </cell>
          <cell r="AP316">
            <v>302.02800000002026</v>
          </cell>
          <cell r="AQ316">
            <v>494.04799999999523</v>
          </cell>
          <cell r="AR316">
            <v>3719.5960000003688</v>
          </cell>
          <cell r="AS316">
            <v>581.57600000000093</v>
          </cell>
          <cell r="AT316">
            <v>352.38199999999779</v>
          </cell>
          <cell r="AU316">
            <v>225.24700000000303</v>
          </cell>
          <cell r="AV316">
            <v>250.62800000000425</v>
          </cell>
          <cell r="AW316">
            <v>200.29300000000512</v>
          </cell>
          <cell r="AX316">
            <v>248.65499999999884</v>
          </cell>
          <cell r="AY316">
            <v>258.78399999999965</v>
          </cell>
          <cell r="AZ316">
            <v>183.05400000000373</v>
          </cell>
          <cell r="BA316">
            <v>195.77900000000955</v>
          </cell>
          <cell r="BB316">
            <v>278.08999999999651</v>
          </cell>
          <cell r="BC316">
            <v>341.70800000001327</v>
          </cell>
          <cell r="BD316">
            <v>603.39999999999418</v>
          </cell>
          <cell r="BE316">
            <v>3563.8410000002477</v>
          </cell>
          <cell r="BF316">
            <v>291.99499999999534</v>
          </cell>
          <cell r="BG316">
            <v>192.63499999999476</v>
          </cell>
          <cell r="BH316">
            <v>347.62000000000262</v>
          </cell>
          <cell r="BI316">
            <v>211.31600000000617</v>
          </cell>
          <cell r="BJ316">
            <v>358.91000000000349</v>
          </cell>
          <cell r="BK316">
            <v>208.59399999999732</v>
          </cell>
          <cell r="BL316">
            <v>240.3920000000071</v>
          </cell>
          <cell r="BM316">
            <v>272.16700000001583</v>
          </cell>
          <cell r="BN316">
            <v>372.89199999999255</v>
          </cell>
          <cell r="BO316">
            <v>284.8410000000149</v>
          </cell>
          <cell r="BP316">
            <v>544.24699999998847</v>
          </cell>
          <cell r="BQ316">
            <v>238.23200000000361</v>
          </cell>
          <cell r="BR316">
            <v>4459.1570000001229</v>
          </cell>
          <cell r="BS316">
            <v>556.12799999999697</v>
          </cell>
          <cell r="BT316">
            <v>336.16599999999016</v>
          </cell>
          <cell r="BU316">
            <v>196.32000000000698</v>
          </cell>
          <cell r="BV316">
            <v>407.01599999999598</v>
          </cell>
          <cell r="BW316">
            <v>326.74799999999959</v>
          </cell>
          <cell r="BX316">
            <v>297.11699999999837</v>
          </cell>
          <cell r="BY316">
            <v>109.54099999999744</v>
          </cell>
          <cell r="BZ316">
            <v>416.93499999999767</v>
          </cell>
          <cell r="CA316">
            <v>386.24799999999232</v>
          </cell>
          <cell r="CB316">
            <v>410.9659999999858</v>
          </cell>
          <cell r="CC316">
            <v>707.4210000000021</v>
          </cell>
          <cell r="CD316">
            <v>308.55099999999948</v>
          </cell>
          <cell r="CE316">
            <v>2286.7788999999175</v>
          </cell>
          <cell r="CF316">
            <v>378.39390000000276</v>
          </cell>
          <cell r="CG316">
            <v>246.92000000000553</v>
          </cell>
          <cell r="CH316">
            <v>314.61499999999796</v>
          </cell>
          <cell r="CI316">
            <v>339.72099999999773</v>
          </cell>
          <cell r="CJ316">
            <v>409.42600000000675</v>
          </cell>
          <cell r="CK316">
            <v>234.5199999999968</v>
          </cell>
          <cell r="CL316">
            <v>-1682.1779999999999</v>
          </cell>
          <cell r="CM316">
            <v>675.70999999999185</v>
          </cell>
          <cell r="CN316">
            <v>487.77200000001176</v>
          </cell>
          <cell r="CO316">
            <v>470.07600000000093</v>
          </cell>
          <cell r="CP316">
            <v>442.08000000000175</v>
          </cell>
          <cell r="CQ316">
            <v>-30.277000000001863</v>
          </cell>
          <cell r="CR316">
            <v>4667.2125999999698</v>
          </cell>
          <cell r="CS316">
            <v>342.72000000000116</v>
          </cell>
          <cell r="CT316">
            <v>283.75109999999768</v>
          </cell>
          <cell r="CU316">
            <v>309.24589999999807</v>
          </cell>
          <cell r="CV316">
            <v>370.21299999999974</v>
          </cell>
          <cell r="CW316">
            <v>372.9890000000014</v>
          </cell>
          <cell r="CX316">
            <v>283.91969999999856</v>
          </cell>
          <cell r="CY316">
            <v>458.7589999999982</v>
          </cell>
          <cell r="CZ316">
            <v>694.54700000000594</v>
          </cell>
          <cell r="DA316">
            <v>509.9429999999993</v>
          </cell>
          <cell r="DB316">
            <v>391.29899999999907</v>
          </cell>
          <cell r="DC316">
            <v>318.42899999998917</v>
          </cell>
          <cell r="DD316">
            <v>331.39689999999973</v>
          </cell>
          <cell r="DE316">
            <v>4133.5423000000883</v>
          </cell>
          <cell r="DF316">
            <v>290.78500000000349</v>
          </cell>
          <cell r="DG316">
            <v>206.67659999999887</v>
          </cell>
          <cell r="DH316">
            <v>274.81100000000151</v>
          </cell>
          <cell r="DI316">
            <v>324.26600000000326</v>
          </cell>
          <cell r="DJ316">
            <v>382.58699999999953</v>
          </cell>
          <cell r="DK316">
            <v>285.33070000000589</v>
          </cell>
          <cell r="DL316">
            <v>318.94700000000012</v>
          </cell>
          <cell r="DM316">
            <v>601.2439999999915</v>
          </cell>
          <cell r="DN316">
            <v>504.91400000000431</v>
          </cell>
          <cell r="DO316">
            <v>320.16700000000128</v>
          </cell>
          <cell r="DP316">
            <v>388.32100000001083</v>
          </cell>
          <cell r="DQ316">
            <v>235.49300000000221</v>
          </cell>
          <cell r="DR316">
            <v>3014.7043199999898</v>
          </cell>
          <cell r="DS316">
            <v>178.42500000000109</v>
          </cell>
          <cell r="DT316">
            <v>192.56700000000092</v>
          </cell>
          <cell r="DU316">
            <v>114.70607000000018</v>
          </cell>
          <cell r="DV316">
            <v>194.54429999999957</v>
          </cell>
          <cell r="DW316">
            <v>174.60399000000052</v>
          </cell>
          <cell r="DX316">
            <v>314.12551000000167</v>
          </cell>
          <cell r="DY316">
            <v>89.849249999999756</v>
          </cell>
          <cell r="DZ316">
            <v>145.54620000000068</v>
          </cell>
          <cell r="EA316">
            <v>578.94099999999889</v>
          </cell>
          <cell r="EB316">
            <v>338.48829999999725</v>
          </cell>
          <cell r="EC316">
            <v>398.73670000000129</v>
          </cell>
          <cell r="ED316">
            <v>294.17099999999846</v>
          </cell>
          <cell r="EE316">
            <v>0</v>
          </cell>
        </row>
        <row r="317">
          <cell r="F317">
            <v>10.320999999999913</v>
          </cell>
          <cell r="G317">
            <v>0</v>
          </cell>
          <cell r="H317">
            <v>0</v>
          </cell>
          <cell r="I317">
            <v>0</v>
          </cell>
          <cell r="J317">
            <v>5.7160000000003492</v>
          </cell>
          <cell r="K317">
            <v>8.9549999999999272</v>
          </cell>
          <cell r="L317">
            <v>18.118999999998778</v>
          </cell>
          <cell r="M317">
            <v>2.2839999999996508</v>
          </cell>
          <cell r="N317">
            <v>9.1030000000000655</v>
          </cell>
          <cell r="O317">
            <v>20.882999999999811</v>
          </cell>
          <cell r="P317">
            <v>6.8109999999996944</v>
          </cell>
          <cell r="Q317">
            <v>5.1679999999996653</v>
          </cell>
          <cell r="R317">
            <v>152.91610000000219</v>
          </cell>
          <cell r="S317">
            <v>4.3829999999998108</v>
          </cell>
          <cell r="T317">
            <v>0</v>
          </cell>
          <cell r="U317">
            <v>15.834500000000844</v>
          </cell>
          <cell r="V317">
            <v>11.606999999999971</v>
          </cell>
          <cell r="W317">
            <v>19.417999999999665</v>
          </cell>
          <cell r="X317">
            <v>18.199700000000121</v>
          </cell>
          <cell r="Y317">
            <v>16.210599999999431</v>
          </cell>
          <cell r="Z317">
            <v>17.860599999999977</v>
          </cell>
          <cell r="AA317">
            <v>0</v>
          </cell>
          <cell r="AB317">
            <v>17.084700000000339</v>
          </cell>
          <cell r="AC317">
            <v>3.3710000000010041</v>
          </cell>
          <cell r="AD317">
            <v>28.947000000000116</v>
          </cell>
          <cell r="AE317">
            <v>183.01110000000335</v>
          </cell>
          <cell r="AF317">
            <v>10.023999999999432</v>
          </cell>
          <cell r="AG317">
            <v>16.476700000000164</v>
          </cell>
          <cell r="AH317">
            <v>9.7097000000003391</v>
          </cell>
          <cell r="AI317">
            <v>21.291400000000067</v>
          </cell>
          <cell r="AJ317">
            <v>16.301800000000185</v>
          </cell>
          <cell r="AK317">
            <v>20.921600000000581</v>
          </cell>
          <cell r="AL317">
            <v>20.129399999999805</v>
          </cell>
          <cell r="AM317">
            <v>18.455300000000534</v>
          </cell>
          <cell r="AN317">
            <v>4.6567000000004555</v>
          </cell>
          <cell r="AO317">
            <v>29.779999999999745</v>
          </cell>
          <cell r="AP317">
            <v>7.8414999999995416</v>
          </cell>
          <cell r="AQ317">
            <v>7.4229999999997744</v>
          </cell>
          <cell r="AR317">
            <v>287.08749999999418</v>
          </cell>
          <cell r="AS317">
            <v>22.324200000000019</v>
          </cell>
          <cell r="AT317">
            <v>0</v>
          </cell>
          <cell r="AU317">
            <v>0.3146999999999025</v>
          </cell>
          <cell r="AV317">
            <v>18.372299999999996</v>
          </cell>
          <cell r="AW317">
            <v>53.098100000000159</v>
          </cell>
          <cell r="AX317">
            <v>20.818000000000211</v>
          </cell>
          <cell r="AY317">
            <v>33.668999999999869</v>
          </cell>
          <cell r="AZ317">
            <v>34.807999999999993</v>
          </cell>
          <cell r="BA317">
            <v>21.098399999999856</v>
          </cell>
          <cell r="BB317">
            <v>9.3721000000005006</v>
          </cell>
          <cell r="BC317">
            <v>27.273699999999735</v>
          </cell>
          <cell r="BD317">
            <v>45.938999999999396</v>
          </cell>
          <cell r="BE317">
            <v>243.26299999999173</v>
          </cell>
          <cell r="BF317">
            <v>12.35399999999936</v>
          </cell>
          <cell r="BG317">
            <v>27.053499999999985</v>
          </cell>
          <cell r="BH317">
            <v>17.32549999999992</v>
          </cell>
          <cell r="BI317">
            <v>22.813700000000608</v>
          </cell>
          <cell r="BJ317">
            <v>18.220699999999852</v>
          </cell>
          <cell r="BK317">
            <v>0</v>
          </cell>
          <cell r="BL317">
            <v>60.610599999999977</v>
          </cell>
          <cell r="BM317">
            <v>3.1993000000002212</v>
          </cell>
          <cell r="BN317">
            <v>21.639000000000124</v>
          </cell>
          <cell r="BO317">
            <v>31.179000000000087</v>
          </cell>
          <cell r="BP317">
            <v>3.5813000000007378</v>
          </cell>
          <cell r="BQ317">
            <v>25.286399999999958</v>
          </cell>
          <cell r="BR317">
            <v>328.85659999999916</v>
          </cell>
          <cell r="BS317">
            <v>52.164099999999962</v>
          </cell>
          <cell r="BT317">
            <v>16.41110000000026</v>
          </cell>
          <cell r="BU317">
            <v>39.927000000000589</v>
          </cell>
          <cell r="BV317">
            <v>15.89430000000084</v>
          </cell>
          <cell r="BW317">
            <v>29.278699999999844</v>
          </cell>
          <cell r="BX317">
            <v>30.279000000000451</v>
          </cell>
          <cell r="BY317">
            <v>23.820300000000316</v>
          </cell>
          <cell r="BZ317">
            <v>28.158199999999852</v>
          </cell>
          <cell r="CA317">
            <v>35.446600000000217</v>
          </cell>
          <cell r="CB317">
            <v>31.344599999999446</v>
          </cell>
          <cell r="CC317">
            <v>9.7093000000004395</v>
          </cell>
          <cell r="CD317">
            <v>16.423399999999674</v>
          </cell>
          <cell r="CE317">
            <v>344.91319999998814</v>
          </cell>
          <cell r="CF317">
            <v>20.889599999999973</v>
          </cell>
          <cell r="CG317">
            <v>19.454400000000078</v>
          </cell>
          <cell r="CH317">
            <v>40.690700000000106</v>
          </cell>
          <cell r="CI317">
            <v>28.034300000000258</v>
          </cell>
          <cell r="CJ317">
            <v>22.818299999999908</v>
          </cell>
          <cell r="CK317">
            <v>47.819600000000719</v>
          </cell>
          <cell r="CL317">
            <v>-17.065900000000056</v>
          </cell>
          <cell r="CM317">
            <v>41.078099999999722</v>
          </cell>
          <cell r="CN317">
            <v>29.357899999999972</v>
          </cell>
          <cell r="CO317">
            <v>93.886799999999766</v>
          </cell>
          <cell r="CP317">
            <v>3.2536000000000058</v>
          </cell>
          <cell r="CQ317">
            <v>14.695799999999963</v>
          </cell>
          <cell r="CR317">
            <v>499.82449999999517</v>
          </cell>
          <cell r="CS317">
            <v>45.785699999999906</v>
          </cell>
          <cell r="CT317">
            <v>27.287400000000162</v>
          </cell>
          <cell r="CU317">
            <v>14.34900000000016</v>
          </cell>
          <cell r="CV317">
            <v>29.959199999999782</v>
          </cell>
          <cell r="CW317">
            <v>51.331299999999828</v>
          </cell>
          <cell r="CX317">
            <v>71.019499999999425</v>
          </cell>
          <cell r="CY317">
            <v>36.388200000000097</v>
          </cell>
          <cell r="CZ317">
            <v>31.310099999999693</v>
          </cell>
          <cell r="DA317">
            <v>81.72360000000026</v>
          </cell>
          <cell r="DB317">
            <v>45.050400000000081</v>
          </cell>
          <cell r="DC317">
            <v>49.997999999999593</v>
          </cell>
          <cell r="DD317">
            <v>15.622100000000046</v>
          </cell>
          <cell r="DE317">
            <v>361.77699999999459</v>
          </cell>
          <cell r="DF317">
            <v>59.960300000000188</v>
          </cell>
          <cell r="DG317">
            <v>34.475400000000263</v>
          </cell>
          <cell r="DH317">
            <v>17.74369999999999</v>
          </cell>
          <cell r="DI317">
            <v>26.646700000000237</v>
          </cell>
          <cell r="DJ317">
            <v>11.785499999999956</v>
          </cell>
          <cell r="DK317">
            <v>32.827299999999923</v>
          </cell>
          <cell r="DL317">
            <v>56.42260000000033</v>
          </cell>
          <cell r="DM317">
            <v>52.502199999999903</v>
          </cell>
          <cell r="DN317">
            <v>50.467999999999847</v>
          </cell>
          <cell r="DO317">
            <v>6.2539000000001579</v>
          </cell>
          <cell r="DP317">
            <v>10.353000000000065</v>
          </cell>
          <cell r="DQ317">
            <v>2.3384000000000924</v>
          </cell>
          <cell r="DR317">
            <v>221.99442999999883</v>
          </cell>
          <cell r="DS317">
            <v>21.114800000000059</v>
          </cell>
          <cell r="DT317">
            <v>10.19419999999991</v>
          </cell>
          <cell r="DU317">
            <v>20.717399999999998</v>
          </cell>
          <cell r="DV317">
            <v>22.514499999999998</v>
          </cell>
          <cell r="DW317">
            <v>21.596360000000004</v>
          </cell>
          <cell r="DX317">
            <v>50.371800000000121</v>
          </cell>
          <cell r="DY317">
            <v>0</v>
          </cell>
          <cell r="DZ317">
            <v>12.77801999999997</v>
          </cell>
          <cell r="EA317">
            <v>18.651750000000106</v>
          </cell>
          <cell r="EB317">
            <v>6.7018999999997959</v>
          </cell>
          <cell r="EC317">
            <v>27.83420000000001</v>
          </cell>
          <cell r="ED317">
            <v>9.5195000000001073</v>
          </cell>
          <cell r="EE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</row>
        <row r="320">
          <cell r="F320">
            <v>71.54919400000017</v>
          </cell>
          <cell r="G320">
            <v>480.00010000000475</v>
          </cell>
          <cell r="H320">
            <v>1520.0045300000056</v>
          </cell>
          <cell r="I320">
            <v>187.78889999999956</v>
          </cell>
          <cell r="J320">
            <v>1050.2171999999919</v>
          </cell>
          <cell r="K320">
            <v>1154.0002999999997</v>
          </cell>
          <cell r="L320">
            <v>197.55050000000119</v>
          </cell>
          <cell r="M320">
            <v>180</v>
          </cell>
          <cell r="N320">
            <v>342.86138899999787</v>
          </cell>
          <cell r="O320">
            <v>443.97074999999859</v>
          </cell>
          <cell r="P320">
            <v>324.96352000000115</v>
          </cell>
          <cell r="Q320">
            <v>139.99996999999894</v>
          </cell>
          <cell r="R320">
            <v>6945.6807629999821</v>
          </cell>
          <cell r="S320">
            <v>40.000002999999879</v>
          </cell>
          <cell r="T320">
            <v>279.97082000000046</v>
          </cell>
          <cell r="U320">
            <v>1312.2734999999957</v>
          </cell>
          <cell r="V320">
            <v>1479.9988699999958</v>
          </cell>
          <cell r="W320">
            <v>819.99979999999778</v>
          </cell>
          <cell r="X320">
            <v>620.0002999999997</v>
          </cell>
          <cell r="Y320">
            <v>73.646299999999428</v>
          </cell>
          <cell r="Z320">
            <v>120</v>
          </cell>
          <cell r="AA320">
            <v>1469.7910000000047</v>
          </cell>
          <cell r="AB320">
            <v>470.00016000000323</v>
          </cell>
          <cell r="AC320">
            <v>260.00000999999975</v>
          </cell>
          <cell r="AD320">
            <v>0</v>
          </cell>
          <cell r="AE320">
            <v>4413.0837420000462</v>
          </cell>
          <cell r="AF320">
            <v>0</v>
          </cell>
          <cell r="AG320">
            <v>40.000000000000114</v>
          </cell>
          <cell r="AH320">
            <v>1000.0025000000023</v>
          </cell>
          <cell r="AI320">
            <v>1149.3744000000006</v>
          </cell>
          <cell r="AJ320">
            <v>721.65508000000409</v>
          </cell>
          <cell r="AK320">
            <v>430.00000000000364</v>
          </cell>
          <cell r="AL320">
            <v>39.999760000000151</v>
          </cell>
          <cell r="AM320">
            <v>147.95900100000017</v>
          </cell>
          <cell r="AN320">
            <v>665.77020000000266</v>
          </cell>
          <cell r="AO320">
            <v>208.32279999999992</v>
          </cell>
          <cell r="AP320">
            <v>10.000000999999999</v>
          </cell>
          <cell r="AQ320">
            <v>0</v>
          </cell>
          <cell r="AR320">
            <v>3661.4146996999916</v>
          </cell>
          <cell r="AS320">
            <v>0</v>
          </cell>
          <cell r="AT320">
            <v>30</v>
          </cell>
          <cell r="AU320">
            <v>730.95520000000033</v>
          </cell>
          <cell r="AV320">
            <v>912.11590000000433</v>
          </cell>
          <cell r="AW320">
            <v>497.42599999999948</v>
          </cell>
          <cell r="AX320">
            <v>610.91740000000209</v>
          </cell>
          <cell r="AY320">
            <v>19.999999699999989</v>
          </cell>
          <cell r="AZ320">
            <v>50</v>
          </cell>
          <cell r="BA320">
            <v>550.00019999999859</v>
          </cell>
          <cell r="BB320">
            <v>260</v>
          </cell>
          <cell r="BC320">
            <v>0</v>
          </cell>
          <cell r="BD320">
            <v>0</v>
          </cell>
          <cell r="BE320">
            <v>2857.7266070000187</v>
          </cell>
          <cell r="BF320">
            <v>0</v>
          </cell>
          <cell r="BG320">
            <v>0</v>
          </cell>
          <cell r="BH320">
            <v>510</v>
          </cell>
          <cell r="BI320">
            <v>877.61409999999887</v>
          </cell>
          <cell r="BJ320">
            <v>381.85029999999824</v>
          </cell>
          <cell r="BK320">
            <v>418.5586000000003</v>
          </cell>
          <cell r="BL320">
            <v>0</v>
          </cell>
          <cell r="BM320">
            <v>80</v>
          </cell>
          <cell r="BN320">
            <v>359.7035999999971</v>
          </cell>
          <cell r="BO320">
            <v>200</v>
          </cell>
          <cell r="BP320">
            <v>30.000006999999982</v>
          </cell>
          <cell r="BQ320">
            <v>0</v>
          </cell>
          <cell r="BR320">
            <v>1361.369964999998</v>
          </cell>
          <cell r="BS320">
            <v>0</v>
          </cell>
          <cell r="BT320">
            <v>9.9999999999999964</v>
          </cell>
          <cell r="BU320">
            <v>320</v>
          </cell>
          <cell r="BV320">
            <v>539.14330000000155</v>
          </cell>
          <cell r="BW320">
            <v>115.89602500000001</v>
          </cell>
          <cell r="BX320">
            <v>230</v>
          </cell>
          <cell r="BY320">
            <v>0</v>
          </cell>
          <cell r="BZ320">
            <v>0</v>
          </cell>
          <cell r="CA320">
            <v>146.33064000000013</v>
          </cell>
          <cell r="CB320">
            <v>0</v>
          </cell>
          <cell r="CC320">
            <v>0</v>
          </cell>
          <cell r="CD320">
            <v>0</v>
          </cell>
          <cell r="CE320">
            <v>130</v>
          </cell>
          <cell r="CF320">
            <v>0</v>
          </cell>
          <cell r="CG320">
            <v>0</v>
          </cell>
          <cell r="CH320">
            <v>100</v>
          </cell>
          <cell r="CI320">
            <v>30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-4000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-4000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-4159.9999999999927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-4160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</row>
        <row r="321">
          <cell r="F321">
            <v>431.48819399991771</v>
          </cell>
          <cell r="G321">
            <v>840.9140999999363</v>
          </cell>
          <cell r="H321">
            <v>1883.5215299999109</v>
          </cell>
          <cell r="I321">
            <v>-959.53610000002664</v>
          </cell>
          <cell r="J321">
            <v>1584.0891999999585</v>
          </cell>
          <cell r="K321">
            <v>1530.0632999999216</v>
          </cell>
          <cell r="L321">
            <v>1006.9805000000051</v>
          </cell>
          <cell r="M321">
            <v>757.1809999999823</v>
          </cell>
          <cell r="N321">
            <v>814.72838900005445</v>
          </cell>
          <cell r="O321">
            <v>1365.4577499999432</v>
          </cell>
          <cell r="P321">
            <v>583.76052000001073</v>
          </cell>
          <cell r="Q321">
            <v>730.95497000002069</v>
          </cell>
          <cell r="R321">
            <v>17764.240863001905</v>
          </cell>
          <cell r="S321">
            <v>218.79200299998047</v>
          </cell>
          <cell r="T321">
            <v>1013.3428200000199</v>
          </cell>
          <cell r="U321">
            <v>1957.8709999999846</v>
          </cell>
          <cell r="V321">
            <v>2417.7118700000574</v>
          </cell>
          <cell r="W321">
            <v>1594.9557999999961</v>
          </cell>
          <cell r="X321">
            <v>1314.2589999999909</v>
          </cell>
          <cell r="Y321">
            <v>1109.5708999999915</v>
          </cell>
          <cell r="Z321">
            <v>1284.163600000029</v>
          </cell>
          <cell r="AA321">
            <v>3363.7109999998938</v>
          </cell>
          <cell r="AB321">
            <v>1505.8728600000031</v>
          </cell>
          <cell r="AC321">
            <v>928.18700999999419</v>
          </cell>
          <cell r="AD321">
            <v>1055.8030000000144</v>
          </cell>
          <cell r="AE321">
            <v>15442.383841999806</v>
          </cell>
          <cell r="AF321">
            <v>1054.1269999999204</v>
          </cell>
          <cell r="AG321">
            <v>1300.1517000000458</v>
          </cell>
          <cell r="AH321">
            <v>2087.3262000000686</v>
          </cell>
          <cell r="AI321">
            <v>2103.6228000000701</v>
          </cell>
          <cell r="AJ321">
            <v>1511.6378799999948</v>
          </cell>
          <cell r="AK321">
            <v>1441.2226000000082</v>
          </cell>
          <cell r="AL321">
            <v>-1719.5188399999752</v>
          </cell>
          <cell r="AM321">
            <v>1287.1653010000009</v>
          </cell>
          <cell r="AN321">
            <v>2066.5719000001554</v>
          </cell>
          <cell r="AO321">
            <v>1979.2177999999258</v>
          </cell>
          <cell r="AP321">
            <v>955.27750100003323</v>
          </cell>
          <cell r="AQ321">
            <v>1375.5819999999949</v>
          </cell>
          <cell r="AR321">
            <v>13998.788199700415</v>
          </cell>
          <cell r="AS321">
            <v>1308.7671999999438</v>
          </cell>
          <cell r="AT321">
            <v>1122.9039999999804</v>
          </cell>
          <cell r="AU321">
            <v>1772.7219000000623</v>
          </cell>
          <cell r="AV321">
            <v>2000.9601999999722</v>
          </cell>
          <cell r="AW321">
            <v>1186.5180999999866</v>
          </cell>
          <cell r="AX321">
            <v>1546.6883999999845</v>
          </cell>
          <cell r="AY321">
            <v>-1819.6070003000204</v>
          </cell>
          <cell r="AZ321">
            <v>1139.4619999999995</v>
          </cell>
          <cell r="BA321">
            <v>1751.2225999999791</v>
          </cell>
          <cell r="BB321">
            <v>1503.1290999999619</v>
          </cell>
          <cell r="BC321">
            <v>1241.2187000000267</v>
          </cell>
          <cell r="BD321">
            <v>1244.8030000000144</v>
          </cell>
          <cell r="BE321">
            <v>12494.785607000813</v>
          </cell>
          <cell r="BF321">
            <v>1126.5989999999292</v>
          </cell>
          <cell r="BG321">
            <v>1018.3175000000047</v>
          </cell>
          <cell r="BH321">
            <v>1650.250500000082</v>
          </cell>
          <cell r="BI321">
            <v>1837.4737999999197</v>
          </cell>
          <cell r="BJ321">
            <v>1260.7840000000142</v>
          </cell>
          <cell r="BK321">
            <v>1136.1905999999726</v>
          </cell>
          <cell r="BL321">
            <v>-1873.4574000000139</v>
          </cell>
          <cell r="BM321">
            <v>1200.5703000000212</v>
          </cell>
          <cell r="BN321">
            <v>1639.8095999999205</v>
          </cell>
          <cell r="BO321">
            <v>1477.6579999999958</v>
          </cell>
          <cell r="BP321">
            <v>1151.6343070000294</v>
          </cell>
          <cell r="BQ321">
            <v>868.95539999997709</v>
          </cell>
          <cell r="BR321">
            <v>16282.019565000199</v>
          </cell>
          <cell r="BS321">
            <v>1633.0081000000064</v>
          </cell>
          <cell r="BT321">
            <v>1254.2601000000141</v>
          </cell>
          <cell r="BU321">
            <v>1647.9409999999916</v>
          </cell>
          <cell r="BV321">
            <v>1673.3585999999195</v>
          </cell>
          <cell r="BW321">
            <v>954.06572499999311</v>
          </cell>
          <cell r="BX321">
            <v>1082.6630000000005</v>
          </cell>
          <cell r="BY321">
            <v>1566.8212999998941</v>
          </cell>
          <cell r="BZ321">
            <v>1726.773199999996</v>
          </cell>
          <cell r="CA321">
            <v>1597.07924000005</v>
          </cell>
          <cell r="CB321">
            <v>1687.8745999999228</v>
          </cell>
          <cell r="CC321">
            <v>1475.1032999999588</v>
          </cell>
          <cell r="CD321">
            <v>-16.92860000001383</v>
          </cell>
          <cell r="CE321">
            <v>14499.345100000035</v>
          </cell>
          <cell r="CF321">
            <v>1287.9185000000289</v>
          </cell>
          <cell r="CG321">
            <v>998.57039999999688</v>
          </cell>
          <cell r="CH321">
            <v>1713.6807000000263</v>
          </cell>
          <cell r="CI321">
            <v>1244.1842999999935</v>
          </cell>
          <cell r="CJ321">
            <v>772.89530000000377</v>
          </cell>
          <cell r="CK321">
            <v>980.24459999997634</v>
          </cell>
          <cell r="CL321">
            <v>-142.46090000000549</v>
          </cell>
          <cell r="CM321">
            <v>2150.922099999967</v>
          </cell>
          <cell r="CN321">
            <v>1663.8648999999859</v>
          </cell>
          <cell r="CO321">
            <v>1700.2368000000133</v>
          </cell>
          <cell r="CP321">
            <v>1658.8515999999945</v>
          </cell>
          <cell r="CQ321">
            <v>470.43680000005406</v>
          </cell>
          <cell r="CR321">
            <v>13754.322499999776</v>
          </cell>
          <cell r="CS321">
            <v>1247.6857000000018</v>
          </cell>
          <cell r="CT321">
            <v>1104.7315000000235</v>
          </cell>
          <cell r="CU321">
            <v>1349.1898999999976</v>
          </cell>
          <cell r="CV321">
            <v>1330.9752000000444</v>
          </cell>
          <cell r="CW321">
            <v>826.88569999998435</v>
          </cell>
          <cell r="CX321">
            <v>1127.7452000000339</v>
          </cell>
          <cell r="CY321">
            <v>-1411.6927999999607</v>
          </cell>
          <cell r="CZ321">
            <v>2626.8231000000087</v>
          </cell>
          <cell r="DA321">
            <v>1784.5755999999819</v>
          </cell>
          <cell r="DB321">
            <v>1572.7313999999897</v>
          </cell>
          <cell r="DC321">
            <v>1467.6780000000144</v>
          </cell>
          <cell r="DD321">
            <v>726.99400000000605</v>
          </cell>
          <cell r="DE321">
            <v>12408.282200000249</v>
          </cell>
          <cell r="DF321">
            <v>1163.8993000000191</v>
          </cell>
          <cell r="DG321">
            <v>1220.0190000000002</v>
          </cell>
          <cell r="DH321">
            <v>1357.5166999999783</v>
          </cell>
          <cell r="DI321">
            <v>1272.0847000000067</v>
          </cell>
          <cell r="DJ321">
            <v>806.11839999999211</v>
          </cell>
          <cell r="DK321">
            <v>1098.4349999999977</v>
          </cell>
          <cell r="DL321">
            <v>-1667.71040000004</v>
          </cell>
          <cell r="DM321">
            <v>1993.7281999999832</v>
          </cell>
          <cell r="DN321">
            <v>1906.7849999999744</v>
          </cell>
          <cell r="DO321">
            <v>1260.0189000000246</v>
          </cell>
          <cell r="DP321">
            <v>1316.0360000000219</v>
          </cell>
          <cell r="DQ321">
            <v>681.35139999998501</v>
          </cell>
          <cell r="DR321">
            <v>8482.082339999848</v>
          </cell>
          <cell r="DS321">
            <v>354.14070000000356</v>
          </cell>
          <cell r="DT321">
            <v>703.20849999997881</v>
          </cell>
          <cell r="DU321">
            <v>728.14446999998472</v>
          </cell>
          <cell r="DV321">
            <v>755.18330000000424</v>
          </cell>
          <cell r="DW321">
            <v>343.95774999998685</v>
          </cell>
          <cell r="DX321">
            <v>1042.2710100000113</v>
          </cell>
          <cell r="DY321">
            <v>191.11123999999836</v>
          </cell>
          <cell r="DZ321">
            <v>443.48391999998421</v>
          </cell>
          <cell r="EA321">
            <v>1312.0157500000059</v>
          </cell>
          <cell r="EB321">
            <v>674.88019999998505</v>
          </cell>
          <cell r="EC321">
            <v>1234.8979000000108</v>
          </cell>
          <cell r="ED321">
            <v>698.78760000001057</v>
          </cell>
          <cell r="EE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</row>
        <row r="323">
          <cell r="F323">
            <v>431.48819399991771</v>
          </cell>
          <cell r="G323">
            <v>840.9140999999363</v>
          </cell>
          <cell r="H323">
            <v>1883.5215299999109</v>
          </cell>
          <cell r="I323">
            <v>-959.53610000002664</v>
          </cell>
          <cell r="J323">
            <v>1584.0891999999585</v>
          </cell>
          <cell r="K323">
            <v>1530.0632999999216</v>
          </cell>
          <cell r="L323">
            <v>1006.9805000000051</v>
          </cell>
          <cell r="M323">
            <v>757.1809999999823</v>
          </cell>
          <cell r="N323">
            <v>814.72838900005445</v>
          </cell>
          <cell r="O323">
            <v>1365.4577499999432</v>
          </cell>
          <cell r="P323">
            <v>583.76052000001073</v>
          </cell>
          <cell r="Q323">
            <v>730.95497000002069</v>
          </cell>
          <cell r="R323">
            <v>17764.240863000043</v>
          </cell>
          <cell r="S323">
            <v>218.79200299998047</v>
          </cell>
          <cell r="T323">
            <v>1013.3428200000199</v>
          </cell>
          <cell r="U323">
            <v>1957.8709999999846</v>
          </cell>
          <cell r="V323">
            <v>2417.7118700000574</v>
          </cell>
          <cell r="W323">
            <v>1594.9557999999961</v>
          </cell>
          <cell r="X323">
            <v>1314.2589999999909</v>
          </cell>
          <cell r="Y323">
            <v>1109.5708999999915</v>
          </cell>
          <cell r="Z323">
            <v>1284.163600000029</v>
          </cell>
          <cell r="AA323">
            <v>3363.7109999998938</v>
          </cell>
          <cell r="AB323">
            <v>1505.8728600000031</v>
          </cell>
          <cell r="AC323">
            <v>928.18700999999419</v>
          </cell>
          <cell r="AD323">
            <v>1055.8030000000144</v>
          </cell>
          <cell r="AE323">
            <v>15442.383841999806</v>
          </cell>
          <cell r="AF323">
            <v>1054.1269999999204</v>
          </cell>
          <cell r="AG323">
            <v>1300.1517000000458</v>
          </cell>
          <cell r="AH323">
            <v>2087.3262000000686</v>
          </cell>
          <cell r="AI323">
            <v>2103.6228000000701</v>
          </cell>
          <cell r="AJ323">
            <v>1511.6378799999948</v>
          </cell>
          <cell r="AK323">
            <v>1441.2226000000082</v>
          </cell>
          <cell r="AL323">
            <v>-1719.5188399999752</v>
          </cell>
          <cell r="AM323">
            <v>1287.1653010000009</v>
          </cell>
          <cell r="AN323">
            <v>2066.5719000001554</v>
          </cell>
          <cell r="AO323">
            <v>1979.2177999999258</v>
          </cell>
          <cell r="AP323">
            <v>955.27750100003323</v>
          </cell>
          <cell r="AQ323">
            <v>1375.5819999999949</v>
          </cell>
          <cell r="AR323">
            <v>13998.788199699484</v>
          </cell>
          <cell r="AS323">
            <v>1308.7671999999438</v>
          </cell>
          <cell r="AT323">
            <v>1122.9039999999804</v>
          </cell>
          <cell r="AU323">
            <v>1772.7219000000623</v>
          </cell>
          <cell r="AV323">
            <v>2000.9601999999722</v>
          </cell>
          <cell r="AW323">
            <v>1186.5180999999866</v>
          </cell>
          <cell r="AX323">
            <v>1546.6883999999845</v>
          </cell>
          <cell r="AY323">
            <v>-1819.6070003000204</v>
          </cell>
          <cell r="AZ323">
            <v>1139.4619999999995</v>
          </cell>
          <cell r="BA323">
            <v>1751.2225999999791</v>
          </cell>
          <cell r="BB323">
            <v>1503.1290999999619</v>
          </cell>
          <cell r="BC323">
            <v>1241.2187000000267</v>
          </cell>
          <cell r="BD323">
            <v>1244.8030000000144</v>
          </cell>
          <cell r="BE323">
            <v>12494.785606999882</v>
          </cell>
          <cell r="BF323">
            <v>1126.5989999999292</v>
          </cell>
          <cell r="BG323">
            <v>1018.3175000000047</v>
          </cell>
          <cell r="BH323">
            <v>1650.250500000082</v>
          </cell>
          <cell r="BI323">
            <v>1837.4737999999197</v>
          </cell>
          <cell r="BJ323">
            <v>1260.7840000000142</v>
          </cell>
          <cell r="BK323">
            <v>1136.1905999999726</v>
          </cell>
          <cell r="BL323">
            <v>-1873.4574000000139</v>
          </cell>
          <cell r="BM323">
            <v>1200.5703000000212</v>
          </cell>
          <cell r="BN323">
            <v>1639.8095999999205</v>
          </cell>
          <cell r="BO323">
            <v>1477.6579999999958</v>
          </cell>
          <cell r="BP323">
            <v>1151.6343070000294</v>
          </cell>
          <cell r="BQ323">
            <v>868.95539999997709</v>
          </cell>
          <cell r="BR323">
            <v>16282.019564999733</v>
          </cell>
          <cell r="BS323">
            <v>1633.0081000000064</v>
          </cell>
          <cell r="BT323">
            <v>1254.2601000000141</v>
          </cell>
          <cell r="BU323">
            <v>1647.9409999999916</v>
          </cell>
          <cell r="BV323">
            <v>1673.3585999999195</v>
          </cell>
          <cell r="BW323">
            <v>954.06572499999311</v>
          </cell>
          <cell r="BX323">
            <v>1082.6630000000005</v>
          </cell>
          <cell r="BY323">
            <v>1566.8212999998941</v>
          </cell>
          <cell r="BZ323">
            <v>1726.773199999996</v>
          </cell>
          <cell r="CA323">
            <v>1597.07924000005</v>
          </cell>
          <cell r="CB323">
            <v>1687.8745999999228</v>
          </cell>
          <cell r="CC323">
            <v>1475.1032999999588</v>
          </cell>
          <cell r="CD323">
            <v>-16.92860000001383</v>
          </cell>
          <cell r="CE323">
            <v>14499.345100000035</v>
          </cell>
          <cell r="CF323">
            <v>1287.9185000000289</v>
          </cell>
          <cell r="CG323">
            <v>998.57039999999688</v>
          </cell>
          <cell r="CH323">
            <v>1713.6807000000263</v>
          </cell>
          <cell r="CI323">
            <v>1244.1842999999935</v>
          </cell>
          <cell r="CJ323">
            <v>772.89530000000377</v>
          </cell>
          <cell r="CK323">
            <v>980.24459999997634</v>
          </cell>
          <cell r="CL323">
            <v>-142.46090000000549</v>
          </cell>
          <cell r="CM323">
            <v>2150.922099999967</v>
          </cell>
          <cell r="CN323">
            <v>1663.8648999999859</v>
          </cell>
          <cell r="CO323">
            <v>1700.2368000000133</v>
          </cell>
          <cell r="CP323">
            <v>1658.8515999999945</v>
          </cell>
          <cell r="CQ323">
            <v>470.43680000005406</v>
          </cell>
          <cell r="CR323">
            <v>13754.322500000242</v>
          </cell>
          <cell r="CS323">
            <v>1247.6857000000018</v>
          </cell>
          <cell r="CT323">
            <v>1104.7315000000235</v>
          </cell>
          <cell r="CU323">
            <v>1349.1898999999976</v>
          </cell>
          <cell r="CV323">
            <v>1330.9752000000444</v>
          </cell>
          <cell r="CW323">
            <v>826.88569999998435</v>
          </cell>
          <cell r="CX323">
            <v>1127.7452000000339</v>
          </cell>
          <cell r="CY323">
            <v>-1411.6927999999607</v>
          </cell>
          <cell r="CZ323">
            <v>2626.8231000000087</v>
          </cell>
          <cell r="DA323">
            <v>1784.5755999999819</v>
          </cell>
          <cell r="DB323">
            <v>1572.7313999999897</v>
          </cell>
          <cell r="DC323">
            <v>1467.6780000000144</v>
          </cell>
          <cell r="DD323">
            <v>726.99400000000605</v>
          </cell>
          <cell r="DE323">
            <v>12408.282200000249</v>
          </cell>
          <cell r="DF323">
            <v>1163.8993000000191</v>
          </cell>
          <cell r="DG323">
            <v>1220.0190000000002</v>
          </cell>
          <cell r="DH323">
            <v>1357.5166999999783</v>
          </cell>
          <cell r="DI323">
            <v>1272.0847000000067</v>
          </cell>
          <cell r="DJ323">
            <v>806.11839999999211</v>
          </cell>
          <cell r="DK323">
            <v>1098.4349999999977</v>
          </cell>
          <cell r="DL323">
            <v>-1667.71040000004</v>
          </cell>
          <cell r="DM323">
            <v>1993.7281999999832</v>
          </cell>
          <cell r="DN323">
            <v>1906.7849999999744</v>
          </cell>
          <cell r="DO323">
            <v>1260.0189000000246</v>
          </cell>
          <cell r="DP323">
            <v>1316.0360000000219</v>
          </cell>
          <cell r="DQ323">
            <v>681.35139999998501</v>
          </cell>
          <cell r="DR323">
            <v>8482.082339999848</v>
          </cell>
          <cell r="DS323">
            <v>354.14070000000356</v>
          </cell>
          <cell r="DT323">
            <v>703.20849999997881</v>
          </cell>
          <cell r="DU323">
            <v>728.14446999998472</v>
          </cell>
          <cell r="DV323">
            <v>755.18330000000424</v>
          </cell>
          <cell r="DW323">
            <v>343.95774999998685</v>
          </cell>
          <cell r="DX323">
            <v>1042.2710100000113</v>
          </cell>
          <cell r="DY323">
            <v>191.11123999999836</v>
          </cell>
          <cell r="DZ323">
            <v>443.48391999998421</v>
          </cell>
          <cell r="EA323">
            <v>1312.0157500000059</v>
          </cell>
          <cell r="EB323">
            <v>674.88019999998505</v>
          </cell>
          <cell r="EC323">
            <v>1234.8979000000108</v>
          </cell>
          <cell r="ED323">
            <v>698.78760000001057</v>
          </cell>
          <cell r="EE323">
            <v>0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F325">
            <v>431.48819399997592</v>
          </cell>
          <cell r="G325">
            <v>840.91410000063479</v>
          </cell>
          <cell r="H325">
            <v>1883.5215300004929</v>
          </cell>
          <cell r="I325">
            <v>-959.53610000014305</v>
          </cell>
          <cell r="J325">
            <v>1584.0892000002787</v>
          </cell>
          <cell r="K325">
            <v>1530.0633000005037</v>
          </cell>
          <cell r="L325">
            <v>1006.9804999995977</v>
          </cell>
          <cell r="M325">
            <v>757.18099999986589</v>
          </cell>
          <cell r="N325">
            <v>814.72838900052011</v>
          </cell>
          <cell r="O325">
            <v>1365.4577500000596</v>
          </cell>
          <cell r="P325">
            <v>583.76052000001073</v>
          </cell>
          <cell r="Q325">
            <v>730.95497000031173</v>
          </cell>
          <cell r="R325">
            <v>17764.240863002837</v>
          </cell>
          <cell r="S325">
            <v>218.79200300015509</v>
          </cell>
          <cell r="T325">
            <v>1013.3428199999034</v>
          </cell>
          <cell r="U325">
            <v>1957.8709999993443</v>
          </cell>
          <cell r="V325">
            <v>2417.7118699997663</v>
          </cell>
          <cell r="W325">
            <v>1594.9558000005782</v>
          </cell>
          <cell r="X325">
            <v>1314.2589999996126</v>
          </cell>
          <cell r="Y325">
            <v>1109.5708999997005</v>
          </cell>
          <cell r="Z325">
            <v>1284.1635999996215</v>
          </cell>
          <cell r="AA325">
            <v>3363.7109999991953</v>
          </cell>
          <cell r="AB325">
            <v>1505.8728599995375</v>
          </cell>
          <cell r="AC325">
            <v>928.18701000045985</v>
          </cell>
          <cell r="AD325">
            <v>1055.8030000003055</v>
          </cell>
          <cell r="AE325">
            <v>15442.383841991425</v>
          </cell>
          <cell r="AF325">
            <v>1054.1269999993965</v>
          </cell>
          <cell r="AG325">
            <v>1300.1517000002787</v>
          </cell>
          <cell r="AH325">
            <v>2087.3262000000104</v>
          </cell>
          <cell r="AI325">
            <v>2103.6228000000119</v>
          </cell>
          <cell r="AJ325">
            <v>1511.6378799993545</v>
          </cell>
          <cell r="AK325">
            <v>1441.2225999999791</v>
          </cell>
          <cell r="AL325">
            <v>-1719.5188400000334</v>
          </cell>
          <cell r="AM325">
            <v>1287.1653009997681</v>
          </cell>
          <cell r="AN325">
            <v>2066.5718999998644</v>
          </cell>
          <cell r="AO325">
            <v>1979.2177999997512</v>
          </cell>
          <cell r="AP325">
            <v>955.27750100009143</v>
          </cell>
          <cell r="AQ325">
            <v>1375.5820000004023</v>
          </cell>
          <cell r="AR325">
            <v>13998.788199707866</v>
          </cell>
          <cell r="AS325">
            <v>1308.7671999996528</v>
          </cell>
          <cell r="AT325">
            <v>1122.9040000000969</v>
          </cell>
          <cell r="AU325">
            <v>1772.7219000002369</v>
          </cell>
          <cell r="AV325">
            <v>2000.9602000005543</v>
          </cell>
          <cell r="AW325">
            <v>1186.5180999999866</v>
          </cell>
          <cell r="AX325">
            <v>1546.6883999994025</v>
          </cell>
          <cell r="AY325">
            <v>-1819.6070002997294</v>
          </cell>
          <cell r="AZ325">
            <v>1139.4620000002906</v>
          </cell>
          <cell r="BA325">
            <v>1751.2225999999791</v>
          </cell>
          <cell r="BB325">
            <v>1503.1291000004858</v>
          </cell>
          <cell r="BC325">
            <v>1241.2187000000849</v>
          </cell>
          <cell r="BD325">
            <v>1244.8030000003055</v>
          </cell>
          <cell r="BE325">
            <v>12494.785607017577</v>
          </cell>
          <cell r="BF325">
            <v>1126.5989999994636</v>
          </cell>
          <cell r="BG325">
            <v>1018.3175000008196</v>
          </cell>
          <cell r="BH325">
            <v>1650.250500000082</v>
          </cell>
          <cell r="BI325">
            <v>1837.4738000007346</v>
          </cell>
          <cell r="BJ325">
            <v>1260.7839999999851</v>
          </cell>
          <cell r="BK325">
            <v>1136.1906000003219</v>
          </cell>
          <cell r="BL325">
            <v>-1873.4574000006542</v>
          </cell>
          <cell r="BM325">
            <v>1200.5702999997884</v>
          </cell>
          <cell r="BN325">
            <v>1639.8095999993384</v>
          </cell>
          <cell r="BO325">
            <v>1477.6579999998212</v>
          </cell>
          <cell r="BP325">
            <v>1151.6343069998547</v>
          </cell>
          <cell r="BQ325">
            <v>868.95540000032634</v>
          </cell>
          <cell r="BR325">
            <v>16282.019564986229</v>
          </cell>
          <cell r="BS325">
            <v>1633.0080999992788</v>
          </cell>
          <cell r="BT325">
            <v>1254.2601000005379</v>
          </cell>
          <cell r="BU325">
            <v>1647.9410000005737</v>
          </cell>
          <cell r="BV325">
            <v>1673.3585999999195</v>
          </cell>
          <cell r="BW325">
            <v>954.06572499964386</v>
          </cell>
          <cell r="BX325">
            <v>1082.6629999997094</v>
          </cell>
          <cell r="BY325">
            <v>1566.8212999999523</v>
          </cell>
          <cell r="BZ325">
            <v>1726.7732000006363</v>
          </cell>
          <cell r="CA325">
            <v>1597.0792399998754</v>
          </cell>
          <cell r="CB325">
            <v>1687.8745999997482</v>
          </cell>
          <cell r="CC325">
            <v>1475.1033000005409</v>
          </cell>
          <cell r="CD325">
            <v>-16.928600000217557</v>
          </cell>
          <cell r="CE325">
            <v>14499.34509999305</v>
          </cell>
          <cell r="CF325">
            <v>1287.9184999996796</v>
          </cell>
          <cell r="CG325">
            <v>998.57039999961853</v>
          </cell>
          <cell r="CH325">
            <v>1713.6807000003755</v>
          </cell>
          <cell r="CI325">
            <v>1244.1843000007793</v>
          </cell>
          <cell r="CJ325">
            <v>772.89529999997467</v>
          </cell>
          <cell r="CK325">
            <v>980.24459999985993</v>
          </cell>
          <cell r="CL325">
            <v>-142.46090000029653</v>
          </cell>
          <cell r="CM325">
            <v>2150.9221000000834</v>
          </cell>
          <cell r="CN325">
            <v>1663.8649000003934</v>
          </cell>
          <cell r="CO325">
            <v>1700.2368000000715</v>
          </cell>
          <cell r="CP325">
            <v>1658.8515999997035</v>
          </cell>
          <cell r="CQ325">
            <v>470.43680000025779</v>
          </cell>
          <cell r="CR325">
            <v>13754.322499997914</v>
          </cell>
          <cell r="CS325">
            <v>1247.6856999993324</v>
          </cell>
          <cell r="CT325">
            <v>1104.7314999997616</v>
          </cell>
          <cell r="CU325">
            <v>1349.1898999996483</v>
          </cell>
          <cell r="CV325">
            <v>1330.975200000219</v>
          </cell>
          <cell r="CW325">
            <v>826.88569999951869</v>
          </cell>
          <cell r="CX325">
            <v>1127.7452000007033</v>
          </cell>
          <cell r="CY325">
            <v>-1411.6928000003099</v>
          </cell>
          <cell r="CZ325">
            <v>2626.8230999996886</v>
          </cell>
          <cell r="DA325">
            <v>1784.5756000000983</v>
          </cell>
          <cell r="DB325">
            <v>1572.7313999999315</v>
          </cell>
          <cell r="DC325">
            <v>1467.6780000003055</v>
          </cell>
          <cell r="DD325">
            <v>726.99399999994785</v>
          </cell>
          <cell r="DE325">
            <v>12408.28220000118</v>
          </cell>
          <cell r="DF325">
            <v>1163.8993000006303</v>
          </cell>
          <cell r="DG325">
            <v>1220.0189999993891</v>
          </cell>
          <cell r="DH325">
            <v>1357.5166999995708</v>
          </cell>
          <cell r="DI325">
            <v>1272.0847000004724</v>
          </cell>
          <cell r="DJ325">
            <v>806.11840000003576</v>
          </cell>
          <cell r="DK325">
            <v>1098.4349999995902</v>
          </cell>
          <cell r="DL325">
            <v>-1667.7104000002146</v>
          </cell>
          <cell r="DM325">
            <v>1993.7282000007108</v>
          </cell>
          <cell r="DN325">
            <v>1906.785000000149</v>
          </cell>
          <cell r="DO325">
            <v>1260.0188999995589</v>
          </cell>
          <cell r="DP325">
            <v>1316.0359999993816</v>
          </cell>
          <cell r="DQ325">
            <v>681.35140000004321</v>
          </cell>
          <cell r="DR325">
            <v>8482.0823399871588</v>
          </cell>
          <cell r="DS325">
            <v>354.14069999940693</v>
          </cell>
          <cell r="DT325">
            <v>703.20849999971688</v>
          </cell>
          <cell r="DU325">
            <v>728.14446999970824</v>
          </cell>
          <cell r="DV325">
            <v>755.18330000061542</v>
          </cell>
          <cell r="DW325">
            <v>343.9577500000596</v>
          </cell>
          <cell r="DX325">
            <v>1042.2710099993274</v>
          </cell>
          <cell r="DY325">
            <v>191.11124000046402</v>
          </cell>
          <cell r="DZ325">
            <v>443.4839199995622</v>
          </cell>
          <cell r="EA325">
            <v>1312.0157500002533</v>
          </cell>
          <cell r="EB325">
            <v>674.88020000047982</v>
          </cell>
          <cell r="EC325">
            <v>1234.8979000002146</v>
          </cell>
          <cell r="ED325">
            <v>698.7875999994576</v>
          </cell>
          <cell r="EE325">
            <v>0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</row>
        <row r="359">
          <cell r="F359">
            <v>7440</v>
          </cell>
          <cell r="G359">
            <v>6960</v>
          </cell>
          <cell r="H359">
            <v>7440</v>
          </cell>
          <cell r="I359">
            <v>7200</v>
          </cell>
          <cell r="J359">
            <v>7440</v>
          </cell>
          <cell r="K359">
            <v>7200</v>
          </cell>
          <cell r="L359">
            <v>7440</v>
          </cell>
          <cell r="M359">
            <v>7440</v>
          </cell>
          <cell r="N359">
            <v>7200</v>
          </cell>
          <cell r="O359">
            <v>7440</v>
          </cell>
          <cell r="P359">
            <v>7200</v>
          </cell>
          <cell r="Q359">
            <v>7440</v>
          </cell>
          <cell r="R359">
            <v>87600</v>
          </cell>
          <cell r="S359">
            <v>7440</v>
          </cell>
          <cell r="T359">
            <v>6720</v>
          </cell>
          <cell r="U359">
            <v>7440</v>
          </cell>
          <cell r="V359">
            <v>7200</v>
          </cell>
          <cell r="W359">
            <v>7440</v>
          </cell>
          <cell r="X359">
            <v>7200</v>
          </cell>
          <cell r="Y359">
            <v>7440</v>
          </cell>
          <cell r="Z359">
            <v>7440</v>
          </cell>
          <cell r="AA359">
            <v>7200</v>
          </cell>
          <cell r="AB359">
            <v>7440</v>
          </cell>
          <cell r="AC359">
            <v>7200</v>
          </cell>
          <cell r="AD359">
            <v>7440</v>
          </cell>
          <cell r="AE359">
            <v>87600</v>
          </cell>
          <cell r="AF359">
            <v>7440</v>
          </cell>
          <cell r="AG359">
            <v>6720</v>
          </cell>
          <cell r="AH359">
            <v>7440</v>
          </cell>
          <cell r="AI359">
            <v>7200</v>
          </cell>
          <cell r="AJ359">
            <v>7440</v>
          </cell>
          <cell r="AK359">
            <v>7200</v>
          </cell>
          <cell r="AL359">
            <v>7440</v>
          </cell>
          <cell r="AM359">
            <v>7440</v>
          </cell>
          <cell r="AN359">
            <v>7200</v>
          </cell>
          <cell r="AO359">
            <v>7440</v>
          </cell>
          <cell r="AP359">
            <v>7200</v>
          </cell>
          <cell r="AQ359">
            <v>7440</v>
          </cell>
          <cell r="AR359">
            <v>87600</v>
          </cell>
          <cell r="AS359">
            <v>7440</v>
          </cell>
          <cell r="AT359">
            <v>6720</v>
          </cell>
          <cell r="AU359">
            <v>7440</v>
          </cell>
          <cell r="AV359">
            <v>7200</v>
          </cell>
          <cell r="AW359">
            <v>7440</v>
          </cell>
          <cell r="AX359">
            <v>7200</v>
          </cell>
          <cell r="AY359">
            <v>7440</v>
          </cell>
          <cell r="AZ359">
            <v>7440</v>
          </cell>
          <cell r="BA359">
            <v>7200</v>
          </cell>
          <cell r="BB359">
            <v>7440</v>
          </cell>
          <cell r="BC359">
            <v>7200</v>
          </cell>
          <cell r="BD359">
            <v>7440</v>
          </cell>
          <cell r="BE359">
            <v>87840</v>
          </cell>
          <cell r="BF359">
            <v>7440</v>
          </cell>
          <cell r="BG359">
            <v>6960</v>
          </cell>
          <cell r="BH359">
            <v>7440</v>
          </cell>
          <cell r="BI359">
            <v>7200</v>
          </cell>
          <cell r="BJ359">
            <v>7440</v>
          </cell>
          <cell r="BK359">
            <v>7200</v>
          </cell>
          <cell r="BL359">
            <v>7440</v>
          </cell>
          <cell r="BM359">
            <v>7440</v>
          </cell>
          <cell r="BN359">
            <v>7200</v>
          </cell>
          <cell r="BO359">
            <v>7440</v>
          </cell>
          <cell r="BP359">
            <v>7200</v>
          </cell>
          <cell r="BQ359">
            <v>7440</v>
          </cell>
          <cell r="BR359">
            <v>87600</v>
          </cell>
          <cell r="BS359">
            <v>7440</v>
          </cell>
          <cell r="BT359">
            <v>6720</v>
          </cell>
          <cell r="BU359">
            <v>7440</v>
          </cell>
          <cell r="BV359">
            <v>7200</v>
          </cell>
          <cell r="BW359">
            <v>7440</v>
          </cell>
          <cell r="BX359">
            <v>7200</v>
          </cell>
          <cell r="BY359">
            <v>7440</v>
          </cell>
          <cell r="BZ359">
            <v>7440</v>
          </cell>
          <cell r="CA359">
            <v>7200</v>
          </cell>
          <cell r="CB359">
            <v>7440</v>
          </cell>
          <cell r="CC359">
            <v>7200</v>
          </cell>
          <cell r="CD359">
            <v>7440</v>
          </cell>
          <cell r="CE359">
            <v>87600</v>
          </cell>
          <cell r="CF359">
            <v>7440</v>
          </cell>
          <cell r="CG359">
            <v>6720</v>
          </cell>
          <cell r="CH359">
            <v>7440</v>
          </cell>
          <cell r="CI359">
            <v>7200</v>
          </cell>
          <cell r="CJ359">
            <v>7440</v>
          </cell>
          <cell r="CK359">
            <v>7200</v>
          </cell>
          <cell r="CL359">
            <v>7440</v>
          </cell>
          <cell r="CM359">
            <v>7440</v>
          </cell>
          <cell r="CN359">
            <v>7200</v>
          </cell>
          <cell r="CO359">
            <v>7440</v>
          </cell>
          <cell r="CP359">
            <v>7200</v>
          </cell>
          <cell r="CQ359">
            <v>7440</v>
          </cell>
          <cell r="CR359">
            <v>87600</v>
          </cell>
          <cell r="CS359">
            <v>7440</v>
          </cell>
          <cell r="CT359">
            <v>6720</v>
          </cell>
          <cell r="CU359">
            <v>7440</v>
          </cell>
          <cell r="CV359">
            <v>7200</v>
          </cell>
          <cell r="CW359">
            <v>7440</v>
          </cell>
          <cell r="CX359">
            <v>7200</v>
          </cell>
          <cell r="CY359">
            <v>7440</v>
          </cell>
          <cell r="CZ359">
            <v>7440</v>
          </cell>
          <cell r="DA359">
            <v>7200</v>
          </cell>
          <cell r="DB359">
            <v>7440</v>
          </cell>
          <cell r="DC359">
            <v>7200</v>
          </cell>
          <cell r="DD359">
            <v>7440</v>
          </cell>
          <cell r="DE359">
            <v>87840</v>
          </cell>
          <cell r="DF359">
            <v>7440</v>
          </cell>
          <cell r="DG359">
            <v>6960</v>
          </cell>
          <cell r="DH359">
            <v>7440</v>
          </cell>
          <cell r="DI359">
            <v>7200</v>
          </cell>
          <cell r="DJ359">
            <v>7440</v>
          </cell>
          <cell r="DK359">
            <v>7200</v>
          </cell>
          <cell r="DL359">
            <v>7440</v>
          </cell>
          <cell r="DM359">
            <v>7440</v>
          </cell>
          <cell r="DN359">
            <v>7200</v>
          </cell>
          <cell r="DO359">
            <v>7440</v>
          </cell>
          <cell r="DP359">
            <v>7200</v>
          </cell>
          <cell r="DQ359">
            <v>7440</v>
          </cell>
          <cell r="DR359">
            <v>87600</v>
          </cell>
          <cell r="DS359">
            <v>7440</v>
          </cell>
          <cell r="DT359">
            <v>6720</v>
          </cell>
          <cell r="DU359">
            <v>7440</v>
          </cell>
          <cell r="DV359">
            <v>7200</v>
          </cell>
          <cell r="DW359">
            <v>7440</v>
          </cell>
          <cell r="DX359">
            <v>7200</v>
          </cell>
          <cell r="DY359">
            <v>7440</v>
          </cell>
          <cell r="DZ359">
            <v>7440</v>
          </cell>
          <cell r="EA359">
            <v>7200</v>
          </cell>
          <cell r="EB359">
            <v>7440</v>
          </cell>
          <cell r="EC359">
            <v>7200</v>
          </cell>
          <cell r="ED359">
            <v>7440</v>
          </cell>
          <cell r="EE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</row>
        <row r="361">
          <cell r="F361">
            <v>7440</v>
          </cell>
          <cell r="G361">
            <v>6960</v>
          </cell>
          <cell r="H361">
            <v>7440</v>
          </cell>
          <cell r="I361">
            <v>7200</v>
          </cell>
          <cell r="J361">
            <v>7440</v>
          </cell>
          <cell r="K361">
            <v>7200</v>
          </cell>
          <cell r="L361">
            <v>7440</v>
          </cell>
          <cell r="M361">
            <v>7440</v>
          </cell>
          <cell r="N361">
            <v>7200</v>
          </cell>
          <cell r="O361">
            <v>7440</v>
          </cell>
          <cell r="P361">
            <v>7200</v>
          </cell>
          <cell r="Q361">
            <v>7440</v>
          </cell>
          <cell r="R361">
            <v>87600</v>
          </cell>
          <cell r="S361">
            <v>7440</v>
          </cell>
          <cell r="T361">
            <v>6720</v>
          </cell>
          <cell r="U361">
            <v>7440</v>
          </cell>
          <cell r="V361">
            <v>7200</v>
          </cell>
          <cell r="W361">
            <v>7440</v>
          </cell>
          <cell r="X361">
            <v>7200</v>
          </cell>
          <cell r="Y361">
            <v>7440</v>
          </cell>
          <cell r="Z361">
            <v>7440</v>
          </cell>
          <cell r="AA361">
            <v>7200</v>
          </cell>
          <cell r="AB361">
            <v>7440</v>
          </cell>
          <cell r="AC361">
            <v>7200</v>
          </cell>
          <cell r="AD361">
            <v>7440</v>
          </cell>
          <cell r="AE361">
            <v>87600</v>
          </cell>
          <cell r="AF361">
            <v>7440</v>
          </cell>
          <cell r="AG361">
            <v>6720</v>
          </cell>
          <cell r="AH361">
            <v>7440</v>
          </cell>
          <cell r="AI361">
            <v>7200</v>
          </cell>
          <cell r="AJ361">
            <v>7440</v>
          </cell>
          <cell r="AK361">
            <v>7200</v>
          </cell>
          <cell r="AL361">
            <v>7440</v>
          </cell>
          <cell r="AM361">
            <v>7440</v>
          </cell>
          <cell r="AN361">
            <v>7200</v>
          </cell>
          <cell r="AO361">
            <v>7440</v>
          </cell>
          <cell r="AP361">
            <v>7200</v>
          </cell>
          <cell r="AQ361">
            <v>7440</v>
          </cell>
          <cell r="AR361">
            <v>87600</v>
          </cell>
          <cell r="AS361">
            <v>7440</v>
          </cell>
          <cell r="AT361">
            <v>6720</v>
          </cell>
          <cell r="AU361">
            <v>7440</v>
          </cell>
          <cell r="AV361">
            <v>7200</v>
          </cell>
          <cell r="AW361">
            <v>7440</v>
          </cell>
          <cell r="AX361">
            <v>7200</v>
          </cell>
          <cell r="AY361">
            <v>7440</v>
          </cell>
          <cell r="AZ361">
            <v>7440</v>
          </cell>
          <cell r="BA361">
            <v>7200</v>
          </cell>
          <cell r="BB361">
            <v>7440</v>
          </cell>
          <cell r="BC361">
            <v>7200</v>
          </cell>
          <cell r="BD361">
            <v>7440</v>
          </cell>
          <cell r="BE361">
            <v>87840</v>
          </cell>
          <cell r="BF361">
            <v>7440</v>
          </cell>
          <cell r="BG361">
            <v>6960</v>
          </cell>
          <cell r="BH361">
            <v>7440</v>
          </cell>
          <cell r="BI361">
            <v>7200</v>
          </cell>
          <cell r="BJ361">
            <v>7440</v>
          </cell>
          <cell r="BK361">
            <v>7200</v>
          </cell>
          <cell r="BL361">
            <v>7440</v>
          </cell>
          <cell r="BM361">
            <v>7440</v>
          </cell>
          <cell r="BN361">
            <v>7200</v>
          </cell>
          <cell r="BO361">
            <v>7440</v>
          </cell>
          <cell r="BP361">
            <v>7200</v>
          </cell>
          <cell r="BQ361">
            <v>7440</v>
          </cell>
          <cell r="BR361">
            <v>87600</v>
          </cell>
          <cell r="BS361">
            <v>7440</v>
          </cell>
          <cell r="BT361">
            <v>6720</v>
          </cell>
          <cell r="BU361">
            <v>7440</v>
          </cell>
          <cell r="BV361">
            <v>7200</v>
          </cell>
          <cell r="BW361">
            <v>7440</v>
          </cell>
          <cell r="BX361">
            <v>7200</v>
          </cell>
          <cell r="BY361">
            <v>7440</v>
          </cell>
          <cell r="BZ361">
            <v>7440</v>
          </cell>
          <cell r="CA361">
            <v>7200</v>
          </cell>
          <cell r="CB361">
            <v>7440</v>
          </cell>
          <cell r="CC361">
            <v>7200</v>
          </cell>
          <cell r="CD361">
            <v>7440</v>
          </cell>
          <cell r="CE361">
            <v>87600</v>
          </cell>
          <cell r="CF361">
            <v>7440</v>
          </cell>
          <cell r="CG361">
            <v>6720</v>
          </cell>
          <cell r="CH361">
            <v>7440</v>
          </cell>
          <cell r="CI361">
            <v>7200</v>
          </cell>
          <cell r="CJ361">
            <v>7440</v>
          </cell>
          <cell r="CK361">
            <v>7200</v>
          </cell>
          <cell r="CL361">
            <v>7440</v>
          </cell>
          <cell r="CM361">
            <v>7440</v>
          </cell>
          <cell r="CN361">
            <v>7200</v>
          </cell>
          <cell r="CO361">
            <v>7440</v>
          </cell>
          <cell r="CP361">
            <v>7200</v>
          </cell>
          <cell r="CQ361">
            <v>7440</v>
          </cell>
          <cell r="CR361">
            <v>87600</v>
          </cell>
          <cell r="CS361">
            <v>7440</v>
          </cell>
          <cell r="CT361">
            <v>6720</v>
          </cell>
          <cell r="CU361">
            <v>7440</v>
          </cell>
          <cell r="CV361">
            <v>7200</v>
          </cell>
          <cell r="CW361">
            <v>7440</v>
          </cell>
          <cell r="CX361">
            <v>7200</v>
          </cell>
          <cell r="CY361">
            <v>7440</v>
          </cell>
          <cell r="CZ361">
            <v>7440</v>
          </cell>
          <cell r="DA361">
            <v>7200</v>
          </cell>
          <cell r="DB361">
            <v>7440</v>
          </cell>
          <cell r="DC361">
            <v>7200</v>
          </cell>
          <cell r="DD361">
            <v>7440</v>
          </cell>
          <cell r="DE361">
            <v>87840</v>
          </cell>
          <cell r="DF361">
            <v>7440</v>
          </cell>
          <cell r="DG361">
            <v>6960</v>
          </cell>
          <cell r="DH361">
            <v>7440</v>
          </cell>
          <cell r="DI361">
            <v>7200</v>
          </cell>
          <cell r="DJ361">
            <v>7440</v>
          </cell>
          <cell r="DK361">
            <v>7200</v>
          </cell>
          <cell r="DL361">
            <v>7440</v>
          </cell>
          <cell r="DM361">
            <v>7440</v>
          </cell>
          <cell r="DN361">
            <v>7200</v>
          </cell>
          <cell r="DO361">
            <v>7440</v>
          </cell>
          <cell r="DP361">
            <v>7200</v>
          </cell>
          <cell r="DQ361">
            <v>7440</v>
          </cell>
          <cell r="DR361">
            <v>87600</v>
          </cell>
          <cell r="DS361">
            <v>7440</v>
          </cell>
          <cell r="DT361">
            <v>6720</v>
          </cell>
          <cell r="DU361">
            <v>7440</v>
          </cell>
          <cell r="DV361">
            <v>7200</v>
          </cell>
          <cell r="DW361">
            <v>7440</v>
          </cell>
          <cell r="DX361">
            <v>7200</v>
          </cell>
          <cell r="DY361">
            <v>7440</v>
          </cell>
          <cell r="DZ361">
            <v>7440</v>
          </cell>
          <cell r="EA361">
            <v>7200</v>
          </cell>
          <cell r="EB361">
            <v>7440</v>
          </cell>
          <cell r="EC361">
            <v>7200</v>
          </cell>
          <cell r="ED361">
            <v>7440</v>
          </cell>
          <cell r="EE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</row>
        <row r="420">
          <cell r="F420">
            <v>7440</v>
          </cell>
          <cell r="G420">
            <v>6960</v>
          </cell>
          <cell r="H420">
            <v>7440</v>
          </cell>
          <cell r="I420">
            <v>7200</v>
          </cell>
          <cell r="J420">
            <v>7440</v>
          </cell>
          <cell r="K420">
            <v>7200</v>
          </cell>
          <cell r="L420">
            <v>7440</v>
          </cell>
          <cell r="M420">
            <v>7440</v>
          </cell>
          <cell r="N420">
            <v>7200</v>
          </cell>
          <cell r="O420">
            <v>7440</v>
          </cell>
          <cell r="P420">
            <v>7200</v>
          </cell>
          <cell r="Q420">
            <v>7440</v>
          </cell>
          <cell r="R420">
            <v>87600</v>
          </cell>
          <cell r="S420">
            <v>7440</v>
          </cell>
          <cell r="T420">
            <v>6720</v>
          </cell>
          <cell r="U420">
            <v>7440</v>
          </cell>
          <cell r="V420">
            <v>7199.9999999995343</v>
          </cell>
          <cell r="W420">
            <v>7440</v>
          </cell>
          <cell r="X420">
            <v>7200</v>
          </cell>
          <cell r="Y420">
            <v>7440</v>
          </cell>
          <cell r="Z420">
            <v>7440</v>
          </cell>
          <cell r="AA420">
            <v>7200</v>
          </cell>
          <cell r="AB420">
            <v>7440</v>
          </cell>
          <cell r="AC420">
            <v>7200</v>
          </cell>
          <cell r="AD420">
            <v>7440</v>
          </cell>
          <cell r="AE420">
            <v>87600</v>
          </cell>
          <cell r="AF420">
            <v>7440</v>
          </cell>
          <cell r="AG420">
            <v>6720.0000000001164</v>
          </cell>
          <cell r="AH420">
            <v>7440</v>
          </cell>
          <cell r="AI420">
            <v>7200</v>
          </cell>
          <cell r="AJ420">
            <v>7440</v>
          </cell>
          <cell r="AK420">
            <v>7200</v>
          </cell>
          <cell r="AL420">
            <v>7440</v>
          </cell>
          <cell r="AM420">
            <v>7440</v>
          </cell>
          <cell r="AN420">
            <v>7200</v>
          </cell>
          <cell r="AO420">
            <v>7440</v>
          </cell>
          <cell r="AP420">
            <v>7200</v>
          </cell>
          <cell r="AQ420">
            <v>7440</v>
          </cell>
          <cell r="AR420">
            <v>87600</v>
          </cell>
          <cell r="AS420">
            <v>7440</v>
          </cell>
          <cell r="AT420">
            <v>6720</v>
          </cell>
          <cell r="AU420">
            <v>7440</v>
          </cell>
          <cell r="AV420">
            <v>7200</v>
          </cell>
          <cell r="AW420">
            <v>7440</v>
          </cell>
          <cell r="AX420">
            <v>7200</v>
          </cell>
          <cell r="AY420">
            <v>7440</v>
          </cell>
          <cell r="AZ420">
            <v>7440</v>
          </cell>
          <cell r="BA420">
            <v>7200</v>
          </cell>
          <cell r="BB420">
            <v>7440</v>
          </cell>
          <cell r="BC420">
            <v>7200</v>
          </cell>
          <cell r="BD420">
            <v>7440</v>
          </cell>
          <cell r="BE420">
            <v>87840</v>
          </cell>
          <cell r="BF420">
            <v>7440</v>
          </cell>
          <cell r="BG420">
            <v>6960</v>
          </cell>
          <cell r="BH420">
            <v>7440</v>
          </cell>
          <cell r="BI420">
            <v>7200</v>
          </cell>
          <cell r="BJ420">
            <v>7440</v>
          </cell>
          <cell r="BK420">
            <v>7200</v>
          </cell>
          <cell r="BL420">
            <v>7440</v>
          </cell>
          <cell r="BM420">
            <v>7440</v>
          </cell>
          <cell r="BN420">
            <v>7200</v>
          </cell>
          <cell r="BO420">
            <v>7440</v>
          </cell>
          <cell r="BP420">
            <v>7200</v>
          </cell>
          <cell r="BQ420">
            <v>7440</v>
          </cell>
          <cell r="BR420">
            <v>87600</v>
          </cell>
          <cell r="BS420">
            <v>7440</v>
          </cell>
          <cell r="BT420">
            <v>6720</v>
          </cell>
          <cell r="BU420">
            <v>7440</v>
          </cell>
          <cell r="BV420">
            <v>7200</v>
          </cell>
          <cell r="BW420">
            <v>7440</v>
          </cell>
          <cell r="BX420">
            <v>7200</v>
          </cell>
          <cell r="BY420">
            <v>7440</v>
          </cell>
          <cell r="BZ420">
            <v>7440</v>
          </cell>
          <cell r="CA420">
            <v>7200</v>
          </cell>
          <cell r="CB420">
            <v>7440</v>
          </cell>
          <cell r="CC420">
            <v>7200</v>
          </cell>
          <cell r="CD420">
            <v>7440</v>
          </cell>
          <cell r="CE420">
            <v>87600</v>
          </cell>
          <cell r="CF420">
            <v>7440</v>
          </cell>
          <cell r="CG420">
            <v>6720</v>
          </cell>
          <cell r="CH420">
            <v>7440</v>
          </cell>
          <cell r="CI420">
            <v>7200</v>
          </cell>
          <cell r="CJ420">
            <v>7440</v>
          </cell>
          <cell r="CK420">
            <v>7200</v>
          </cell>
          <cell r="CL420">
            <v>7440</v>
          </cell>
          <cell r="CM420">
            <v>7439.9999999998836</v>
          </cell>
          <cell r="CN420">
            <v>7200</v>
          </cell>
          <cell r="CO420">
            <v>7440</v>
          </cell>
          <cell r="CP420">
            <v>7200</v>
          </cell>
          <cell r="CQ420">
            <v>7440</v>
          </cell>
          <cell r="CR420">
            <v>87600</v>
          </cell>
          <cell r="CS420">
            <v>7440</v>
          </cell>
          <cell r="CT420">
            <v>6720</v>
          </cell>
          <cell r="CU420">
            <v>7440</v>
          </cell>
          <cell r="CV420">
            <v>7200</v>
          </cell>
          <cell r="CW420">
            <v>7440</v>
          </cell>
          <cell r="CX420">
            <v>7200</v>
          </cell>
          <cell r="CY420">
            <v>7440</v>
          </cell>
          <cell r="CZ420">
            <v>7440</v>
          </cell>
          <cell r="DA420">
            <v>7200</v>
          </cell>
          <cell r="DB420">
            <v>7440</v>
          </cell>
          <cell r="DC420">
            <v>7200</v>
          </cell>
          <cell r="DD420">
            <v>7440</v>
          </cell>
          <cell r="DE420">
            <v>87840</v>
          </cell>
          <cell r="DF420">
            <v>7440</v>
          </cell>
          <cell r="DG420">
            <v>6960</v>
          </cell>
          <cell r="DH420">
            <v>7440</v>
          </cell>
          <cell r="DI420">
            <v>7200</v>
          </cell>
          <cell r="DJ420">
            <v>7440</v>
          </cell>
          <cell r="DK420">
            <v>7200</v>
          </cell>
          <cell r="DL420">
            <v>7440</v>
          </cell>
          <cell r="DM420">
            <v>7440</v>
          </cell>
          <cell r="DN420">
            <v>7200</v>
          </cell>
          <cell r="DO420">
            <v>7440</v>
          </cell>
          <cell r="DP420">
            <v>7200</v>
          </cell>
          <cell r="DQ420">
            <v>7440</v>
          </cell>
          <cell r="DR420">
            <v>87600</v>
          </cell>
          <cell r="DS420">
            <v>7440</v>
          </cell>
          <cell r="DT420">
            <v>6720.0000000000291</v>
          </cell>
          <cell r="DU420">
            <v>7440</v>
          </cell>
          <cell r="DV420">
            <v>7200</v>
          </cell>
          <cell r="DW420">
            <v>7440</v>
          </cell>
          <cell r="DX420">
            <v>7200</v>
          </cell>
          <cell r="DY420">
            <v>7440</v>
          </cell>
          <cell r="DZ420">
            <v>7440</v>
          </cell>
          <cell r="EA420">
            <v>7199.9999999999709</v>
          </cell>
          <cell r="EB420">
            <v>7440</v>
          </cell>
          <cell r="EC420">
            <v>7200</v>
          </cell>
          <cell r="ED420">
            <v>7440</v>
          </cell>
          <cell r="EE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</row>
        <row r="430">
          <cell r="F430">
            <v>7440</v>
          </cell>
          <cell r="G430">
            <v>6960</v>
          </cell>
          <cell r="H430">
            <v>7440</v>
          </cell>
          <cell r="I430">
            <v>7200</v>
          </cell>
          <cell r="J430">
            <v>7440</v>
          </cell>
          <cell r="K430">
            <v>7200</v>
          </cell>
          <cell r="L430">
            <v>7440</v>
          </cell>
          <cell r="M430">
            <v>7440</v>
          </cell>
          <cell r="N430">
            <v>7200</v>
          </cell>
          <cell r="O430">
            <v>7440</v>
          </cell>
          <cell r="P430">
            <v>7200</v>
          </cell>
          <cell r="Q430">
            <v>7440</v>
          </cell>
          <cell r="R430">
            <v>87600</v>
          </cell>
          <cell r="S430">
            <v>7440</v>
          </cell>
          <cell r="T430">
            <v>6720</v>
          </cell>
          <cell r="U430">
            <v>7440</v>
          </cell>
          <cell r="V430">
            <v>7199.9999999995343</v>
          </cell>
          <cell r="W430">
            <v>7440</v>
          </cell>
          <cell r="X430">
            <v>7200</v>
          </cell>
          <cell r="Y430">
            <v>7440</v>
          </cell>
          <cell r="Z430">
            <v>7440</v>
          </cell>
          <cell r="AA430">
            <v>7200</v>
          </cell>
          <cell r="AB430">
            <v>7440</v>
          </cell>
          <cell r="AC430">
            <v>7200</v>
          </cell>
          <cell r="AD430">
            <v>7440</v>
          </cell>
          <cell r="AE430">
            <v>87600</v>
          </cell>
          <cell r="AF430">
            <v>7440</v>
          </cell>
          <cell r="AG430">
            <v>6720.0000000001164</v>
          </cell>
          <cell r="AH430">
            <v>7440</v>
          </cell>
          <cell r="AI430">
            <v>7200</v>
          </cell>
          <cell r="AJ430">
            <v>7440</v>
          </cell>
          <cell r="AK430">
            <v>7200</v>
          </cell>
          <cell r="AL430">
            <v>7440</v>
          </cell>
          <cell r="AM430">
            <v>7440</v>
          </cell>
          <cell r="AN430">
            <v>7200</v>
          </cell>
          <cell r="AO430">
            <v>7440</v>
          </cell>
          <cell r="AP430">
            <v>7200</v>
          </cell>
          <cell r="AQ430">
            <v>7440</v>
          </cell>
          <cell r="AR430">
            <v>87600</v>
          </cell>
          <cell r="AS430">
            <v>7440</v>
          </cell>
          <cell r="AT430">
            <v>6720</v>
          </cell>
          <cell r="AU430">
            <v>7440</v>
          </cell>
          <cell r="AV430">
            <v>7200</v>
          </cell>
          <cell r="AW430">
            <v>7440</v>
          </cell>
          <cell r="AX430">
            <v>7200</v>
          </cell>
          <cell r="AY430">
            <v>7440</v>
          </cell>
          <cell r="AZ430">
            <v>7440</v>
          </cell>
          <cell r="BA430">
            <v>7200</v>
          </cell>
          <cell r="BB430">
            <v>7440</v>
          </cell>
          <cell r="BC430">
            <v>7200</v>
          </cell>
          <cell r="BD430">
            <v>7440</v>
          </cell>
          <cell r="BE430">
            <v>87840</v>
          </cell>
          <cell r="BF430">
            <v>7440</v>
          </cell>
          <cell r="BG430">
            <v>6960</v>
          </cell>
          <cell r="BH430">
            <v>7440</v>
          </cell>
          <cell r="BI430">
            <v>7200</v>
          </cell>
          <cell r="BJ430">
            <v>7440</v>
          </cell>
          <cell r="BK430">
            <v>7200</v>
          </cell>
          <cell r="BL430">
            <v>7440</v>
          </cell>
          <cell r="BM430">
            <v>7440</v>
          </cell>
          <cell r="BN430">
            <v>7200</v>
          </cell>
          <cell r="BO430">
            <v>7440</v>
          </cell>
          <cell r="BP430">
            <v>7200</v>
          </cell>
          <cell r="BQ430">
            <v>7440</v>
          </cell>
          <cell r="BR430">
            <v>87600</v>
          </cell>
          <cell r="BS430">
            <v>7440</v>
          </cell>
          <cell r="BT430">
            <v>6720</v>
          </cell>
          <cell r="BU430">
            <v>7440</v>
          </cell>
          <cell r="BV430">
            <v>7200</v>
          </cell>
          <cell r="BW430">
            <v>7440</v>
          </cell>
          <cell r="BX430">
            <v>7200</v>
          </cell>
          <cell r="BY430">
            <v>7440</v>
          </cell>
          <cell r="BZ430">
            <v>7440</v>
          </cell>
          <cell r="CA430">
            <v>7200</v>
          </cell>
          <cell r="CB430">
            <v>7440</v>
          </cell>
          <cell r="CC430">
            <v>7200</v>
          </cell>
          <cell r="CD430">
            <v>7440</v>
          </cell>
          <cell r="CE430">
            <v>87600</v>
          </cell>
          <cell r="CF430">
            <v>7440</v>
          </cell>
          <cell r="CG430">
            <v>6720</v>
          </cell>
          <cell r="CH430">
            <v>7440</v>
          </cell>
          <cell r="CI430">
            <v>7200</v>
          </cell>
          <cell r="CJ430">
            <v>7440</v>
          </cell>
          <cell r="CK430">
            <v>7200</v>
          </cell>
          <cell r="CL430">
            <v>7440</v>
          </cell>
          <cell r="CM430">
            <v>7439.9999999998836</v>
          </cell>
          <cell r="CN430">
            <v>7200</v>
          </cell>
          <cell r="CO430">
            <v>7440</v>
          </cell>
          <cell r="CP430">
            <v>7200</v>
          </cell>
          <cell r="CQ430">
            <v>7440</v>
          </cell>
          <cell r="CR430">
            <v>87600</v>
          </cell>
          <cell r="CS430">
            <v>7440</v>
          </cell>
          <cell r="CT430">
            <v>6720</v>
          </cell>
          <cell r="CU430">
            <v>7440</v>
          </cell>
          <cell r="CV430">
            <v>7200</v>
          </cell>
          <cell r="CW430">
            <v>7440</v>
          </cell>
          <cell r="CX430">
            <v>7200</v>
          </cell>
          <cell r="CY430">
            <v>7440</v>
          </cell>
          <cell r="CZ430">
            <v>7440</v>
          </cell>
          <cell r="DA430">
            <v>7200</v>
          </cell>
          <cell r="DB430">
            <v>7440</v>
          </cell>
          <cell r="DC430">
            <v>7200</v>
          </cell>
          <cell r="DD430">
            <v>7440</v>
          </cell>
          <cell r="DE430">
            <v>87840</v>
          </cell>
          <cell r="DF430">
            <v>7440</v>
          </cell>
          <cell r="DG430">
            <v>6960</v>
          </cell>
          <cell r="DH430">
            <v>7440</v>
          </cell>
          <cell r="DI430">
            <v>7200</v>
          </cell>
          <cell r="DJ430">
            <v>7440</v>
          </cell>
          <cell r="DK430">
            <v>7200</v>
          </cell>
          <cell r="DL430">
            <v>7440</v>
          </cell>
          <cell r="DM430">
            <v>7440</v>
          </cell>
          <cell r="DN430">
            <v>7200</v>
          </cell>
          <cell r="DO430">
            <v>7440</v>
          </cell>
          <cell r="DP430">
            <v>7200</v>
          </cell>
          <cell r="DQ430">
            <v>7440</v>
          </cell>
          <cell r="DR430">
            <v>87600</v>
          </cell>
          <cell r="DS430">
            <v>7440</v>
          </cell>
          <cell r="DT430">
            <v>6720.0000000000291</v>
          </cell>
          <cell r="DU430">
            <v>7440</v>
          </cell>
          <cell r="DV430">
            <v>7200</v>
          </cell>
          <cell r="DW430">
            <v>7440</v>
          </cell>
          <cell r="DX430">
            <v>7200</v>
          </cell>
          <cell r="DY430">
            <v>7440</v>
          </cell>
          <cell r="DZ430">
            <v>7440</v>
          </cell>
          <cell r="EA430">
            <v>7199.9999999999709</v>
          </cell>
          <cell r="EB430">
            <v>7440</v>
          </cell>
          <cell r="EC430">
            <v>7200</v>
          </cell>
          <cell r="ED430">
            <v>7440</v>
          </cell>
          <cell r="EE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</row>
        <row r="459">
          <cell r="F459">
            <v>-124.76319999999942</v>
          </cell>
          <cell r="G459">
            <v>-258.05899999999747</v>
          </cell>
          <cell r="H459">
            <v>-58.254179999999906</v>
          </cell>
          <cell r="I459">
            <v>106.66305999999986</v>
          </cell>
          <cell r="J459">
            <v>-212.20499999999811</v>
          </cell>
          <cell r="K459">
            <v>-164.25200000000041</v>
          </cell>
          <cell r="L459">
            <v>-138.62519999999859</v>
          </cell>
          <cell r="M459">
            <v>-77.706000000000131</v>
          </cell>
          <cell r="N459">
            <v>-126.21680000000015</v>
          </cell>
          <cell r="O459">
            <v>-128.10699999999997</v>
          </cell>
          <cell r="P459">
            <v>-121.46099999999933</v>
          </cell>
          <cell r="Q459">
            <v>-175.85999999999876</v>
          </cell>
          <cell r="R459">
            <v>-1916.6255500000261</v>
          </cell>
          <cell r="S459">
            <v>84.983389999999417</v>
          </cell>
          <cell r="T459">
            <v>-184.61697999999888</v>
          </cell>
          <cell r="U459">
            <v>-48.54509999999982</v>
          </cell>
          <cell r="V459">
            <v>-102.18702999999914</v>
          </cell>
          <cell r="W459">
            <v>-215.83000000000175</v>
          </cell>
          <cell r="X459">
            <v>-118.11939999999595</v>
          </cell>
          <cell r="Y459">
            <v>-240.50399999999718</v>
          </cell>
          <cell r="Z459">
            <v>-238.33103000000119</v>
          </cell>
          <cell r="AA459">
            <v>-107.3155999999999</v>
          </cell>
          <cell r="AB459">
            <v>-223.308860000001</v>
          </cell>
          <cell r="AC459">
            <v>-171.06796999999642</v>
          </cell>
          <cell r="AD459">
            <v>-351.7829700000002</v>
          </cell>
          <cell r="AE459">
            <v>-2665.5680699999793</v>
          </cell>
          <cell r="AF459">
            <v>-231.14799999999741</v>
          </cell>
          <cell r="AG459">
            <v>-356.05299999999261</v>
          </cell>
          <cell r="AH459">
            <v>-129.7520999999997</v>
          </cell>
          <cell r="AI459">
            <v>-155.34480000000076</v>
          </cell>
          <cell r="AJ459">
            <v>-302.95999999999185</v>
          </cell>
          <cell r="AK459">
            <v>-172.8949999999968</v>
          </cell>
          <cell r="AL459">
            <v>-262.32440000000133</v>
          </cell>
          <cell r="AM459">
            <v>-224.2139999999963</v>
          </cell>
          <cell r="AN459">
            <v>-86.560999999999694</v>
          </cell>
          <cell r="AO459">
            <v>-217.65799999999945</v>
          </cell>
          <cell r="AP459">
            <v>-144.3569000000025</v>
          </cell>
          <cell r="AQ459">
            <v>-382.30086999999912</v>
          </cell>
          <cell r="AR459">
            <v>-2438.7497399999993</v>
          </cell>
          <cell r="AS459">
            <v>-136.41070000000036</v>
          </cell>
          <cell r="AT459">
            <v>-231.18400000000111</v>
          </cell>
          <cell r="AU459">
            <v>-94.65940000000046</v>
          </cell>
          <cell r="AV459">
            <v>-162.61589999999887</v>
          </cell>
          <cell r="AW459">
            <v>-316.36699999999837</v>
          </cell>
          <cell r="AX459">
            <v>-139.58400000000256</v>
          </cell>
          <cell r="AY459">
            <v>-304.81270000000222</v>
          </cell>
          <cell r="AZ459">
            <v>-244.3768999999993</v>
          </cell>
          <cell r="BA459">
            <v>-74.67659999999978</v>
          </cell>
          <cell r="BB459">
            <v>-253.96495000000141</v>
          </cell>
          <cell r="BC459">
            <v>-118.97520000000077</v>
          </cell>
          <cell r="BD459">
            <v>-361.12239000000409</v>
          </cell>
          <cell r="BE459">
            <v>-2578.6340999999666</v>
          </cell>
          <cell r="BF459">
            <v>-147.55810000000201</v>
          </cell>
          <cell r="BG459">
            <v>-244.97830000000249</v>
          </cell>
          <cell r="BH459">
            <v>-105.48029999999926</v>
          </cell>
          <cell r="BI459">
            <v>-101.0583000000006</v>
          </cell>
          <cell r="BJ459">
            <v>-260.5509999999922</v>
          </cell>
          <cell r="BK459">
            <v>-150.93100000000413</v>
          </cell>
          <cell r="BL459">
            <v>-419.62799999999697</v>
          </cell>
          <cell r="BM459">
            <v>-230.14099999999962</v>
          </cell>
          <cell r="BN459">
            <v>-97.090400000000045</v>
          </cell>
          <cell r="BO459">
            <v>-225.81610000000001</v>
          </cell>
          <cell r="BP459">
            <v>-233.30689999999959</v>
          </cell>
          <cell r="BQ459">
            <v>-362.09470000000147</v>
          </cell>
          <cell r="BR459">
            <v>-3264.8179999999702</v>
          </cell>
          <cell r="BS459">
            <v>-303.7400000000016</v>
          </cell>
          <cell r="BT459">
            <v>-446.65149999999994</v>
          </cell>
          <cell r="BU459">
            <v>-146.50790000000052</v>
          </cell>
          <cell r="BV459">
            <v>-206.96740000000136</v>
          </cell>
          <cell r="BW459">
            <v>-141.21199999999953</v>
          </cell>
          <cell r="BX459">
            <v>-93.442999999999302</v>
          </cell>
          <cell r="BY459">
            <v>-213.88799999999901</v>
          </cell>
          <cell r="BZ459">
            <v>-346.39999999999418</v>
          </cell>
          <cell r="CA459">
            <v>-203.88689999999769</v>
          </cell>
          <cell r="CB459">
            <v>-219.5769000000073</v>
          </cell>
          <cell r="CC459">
            <v>-370.56439999999566</v>
          </cell>
          <cell r="CD459">
            <v>-571.97999999999593</v>
          </cell>
          <cell r="CE459">
            <v>-3373.142600000021</v>
          </cell>
          <cell r="CF459">
            <v>-699.1020000000135</v>
          </cell>
          <cell r="CG459">
            <v>-446.20500000000175</v>
          </cell>
          <cell r="CH459">
            <v>-159.89099999999962</v>
          </cell>
          <cell r="CI459">
            <v>-232.71599999999671</v>
          </cell>
          <cell r="CJ459">
            <v>-358.13700000000972</v>
          </cell>
          <cell r="CK459">
            <v>-313.37399999999616</v>
          </cell>
          <cell r="CL459">
            <v>-159.79099999999744</v>
          </cell>
          <cell r="CM459">
            <v>-303.23199999999633</v>
          </cell>
          <cell r="CN459">
            <v>-231.11259999999857</v>
          </cell>
          <cell r="CO459">
            <v>-257.33069999999861</v>
          </cell>
          <cell r="CP459">
            <v>-365.10199999999895</v>
          </cell>
          <cell r="CQ459">
            <v>152.85070000000269</v>
          </cell>
          <cell r="CR459">
            <v>-3117.4921999999788</v>
          </cell>
          <cell r="CS459">
            <v>-521.71699999999691</v>
          </cell>
          <cell r="CT459">
            <v>-432.08299999999872</v>
          </cell>
          <cell r="CU459">
            <v>-229.51200000000244</v>
          </cell>
          <cell r="CV459">
            <v>-426.87600000000384</v>
          </cell>
          <cell r="CW459">
            <v>-332.33000000000175</v>
          </cell>
          <cell r="CX459">
            <v>-498.9120000000039</v>
          </cell>
          <cell r="CY459">
            <v>-163.87400000000343</v>
          </cell>
          <cell r="CZ459">
            <v>-128.26499999999942</v>
          </cell>
          <cell r="DA459">
            <v>-174.76239999999962</v>
          </cell>
          <cell r="DB459">
            <v>-398.77979999999661</v>
          </cell>
          <cell r="DC459">
            <v>-463.53100000000268</v>
          </cell>
          <cell r="DD459">
            <v>653.15000000000146</v>
          </cell>
          <cell r="DE459">
            <v>-2787.7761999999639</v>
          </cell>
          <cell r="DF459">
            <v>-387.52700000000186</v>
          </cell>
          <cell r="DG459">
            <v>-585.1929999999993</v>
          </cell>
          <cell r="DH459">
            <v>-301.33399999999892</v>
          </cell>
          <cell r="DI459">
            <v>-446.31099999999424</v>
          </cell>
          <cell r="DJ459">
            <v>-535.09600000000501</v>
          </cell>
          <cell r="DK459">
            <v>-343.16800000000512</v>
          </cell>
          <cell r="DL459">
            <v>-221.73799999999756</v>
          </cell>
          <cell r="DM459">
            <v>-62.94299999998475</v>
          </cell>
          <cell r="DN459">
            <v>-191.57900000000154</v>
          </cell>
          <cell r="DO459">
            <v>-348.41570000000502</v>
          </cell>
          <cell r="DP459">
            <v>-462.93050000000221</v>
          </cell>
          <cell r="DQ459">
            <v>1098.4590000000026</v>
          </cell>
          <cell r="DR459">
            <v>-2247.2780000001658</v>
          </cell>
          <cell r="DS459">
            <v>-402.17299999998068</v>
          </cell>
          <cell r="DT459">
            <v>-194.05000000001746</v>
          </cell>
          <cell r="DU459">
            <v>-126.50200000000768</v>
          </cell>
          <cell r="DV459">
            <v>-194.5679999999993</v>
          </cell>
          <cell r="DW459">
            <v>-196.2960000000021</v>
          </cell>
          <cell r="DX459">
            <v>-220.09000000001106</v>
          </cell>
          <cell r="DY459">
            <v>-19.418000000005122</v>
          </cell>
          <cell r="DZ459">
            <v>-1.5119999999951688</v>
          </cell>
          <cell r="EA459">
            <v>-114.3920000000071</v>
          </cell>
          <cell r="EB459">
            <v>-224.94100000000617</v>
          </cell>
          <cell r="EC459">
            <v>-386.61300000001211</v>
          </cell>
          <cell r="ED459">
            <v>-166.72299999999814</v>
          </cell>
          <cell r="EE459">
            <v>0</v>
          </cell>
        </row>
        <row r="460">
          <cell r="F460">
            <v>-273.15599999999904</v>
          </cell>
          <cell r="G460">
            <v>-165.05270000000019</v>
          </cell>
          <cell r="H460">
            <v>-244.87199999999939</v>
          </cell>
          <cell r="I460">
            <v>-436.72099999999773</v>
          </cell>
          <cell r="J460">
            <v>-505.95900000000256</v>
          </cell>
          <cell r="K460">
            <v>-89.508699999999408</v>
          </cell>
          <cell r="L460">
            <v>-236.83400000000074</v>
          </cell>
          <cell r="M460">
            <v>-227.38480000000027</v>
          </cell>
          <cell r="N460">
            <v>-542.64900000000125</v>
          </cell>
          <cell r="O460">
            <v>-559.34000000000378</v>
          </cell>
          <cell r="P460">
            <v>-562.26900000000023</v>
          </cell>
          <cell r="Q460">
            <v>-291.94399999999951</v>
          </cell>
          <cell r="R460">
            <v>-6402.8460000000196</v>
          </cell>
          <cell r="S460">
            <v>235.75499999999738</v>
          </cell>
          <cell r="T460">
            <v>-337.77800000000025</v>
          </cell>
          <cell r="U460">
            <v>-300.97999999999956</v>
          </cell>
          <cell r="V460">
            <v>-768.70699999999488</v>
          </cell>
          <cell r="W460">
            <v>-619.03600000000006</v>
          </cell>
          <cell r="X460">
            <v>-981.47400000000198</v>
          </cell>
          <cell r="Y460">
            <v>-393.91200000000026</v>
          </cell>
          <cell r="Z460">
            <v>-156.76599999999962</v>
          </cell>
          <cell r="AA460">
            <v>-1376.9259999999995</v>
          </cell>
          <cell r="AB460">
            <v>-652.11300000000483</v>
          </cell>
          <cell r="AC460">
            <v>-502.93499999999767</v>
          </cell>
          <cell r="AD460">
            <v>-547.9739999999947</v>
          </cell>
          <cell r="AE460">
            <v>-8596.1170000000857</v>
          </cell>
          <cell r="AF460">
            <v>-581.42900000000373</v>
          </cell>
          <cell r="AG460">
            <v>-893.96899999999732</v>
          </cell>
          <cell r="AH460">
            <v>-863.11200000000099</v>
          </cell>
          <cell r="AI460">
            <v>-1039.25</v>
          </cell>
          <cell r="AJ460">
            <v>-881.69000000000233</v>
          </cell>
          <cell r="AK460">
            <v>-615.23499999999331</v>
          </cell>
          <cell r="AL460">
            <v>-380.59799999999814</v>
          </cell>
          <cell r="AM460">
            <v>-591.21100000000297</v>
          </cell>
          <cell r="AN460">
            <v>-550.36000000000058</v>
          </cell>
          <cell r="AO460">
            <v>-705.68000000000757</v>
          </cell>
          <cell r="AP460">
            <v>-742.98300000000017</v>
          </cell>
          <cell r="AQ460">
            <v>-750.60000000000582</v>
          </cell>
          <cell r="AR460">
            <v>-10500.603000000119</v>
          </cell>
          <cell r="AS460">
            <v>-1071.7189999999973</v>
          </cell>
          <cell r="AT460">
            <v>-999.00999999999476</v>
          </cell>
          <cell r="AU460">
            <v>-927.82800000000134</v>
          </cell>
          <cell r="AV460">
            <v>-789.62000000000262</v>
          </cell>
          <cell r="AW460">
            <v>-898.12999999999738</v>
          </cell>
          <cell r="AX460">
            <v>-736.58600000000297</v>
          </cell>
          <cell r="AY460">
            <v>-427.51000000000204</v>
          </cell>
          <cell r="AZ460">
            <v>-672.99700000000303</v>
          </cell>
          <cell r="BA460">
            <v>-1040.9599999999919</v>
          </cell>
          <cell r="BB460">
            <v>-1266.8099999999977</v>
          </cell>
          <cell r="BC460">
            <v>-764.27700000000186</v>
          </cell>
          <cell r="BD460">
            <v>-905.15600000000268</v>
          </cell>
          <cell r="BE460">
            <v>-10198.138999999966</v>
          </cell>
          <cell r="BF460">
            <v>-1032.6100000000006</v>
          </cell>
          <cell r="BG460">
            <v>-1000.3000000000029</v>
          </cell>
          <cell r="BH460">
            <v>-955.75</v>
          </cell>
          <cell r="BI460">
            <v>-718.46399999999994</v>
          </cell>
          <cell r="BJ460">
            <v>-803.76600000000326</v>
          </cell>
          <cell r="BK460">
            <v>-560.39600000000064</v>
          </cell>
          <cell r="BL460">
            <v>-587.76900000000023</v>
          </cell>
          <cell r="BM460">
            <v>-396.6929999999993</v>
          </cell>
          <cell r="BN460">
            <v>-1118.7850000000035</v>
          </cell>
          <cell r="BO460">
            <v>-1268.1699999999983</v>
          </cell>
          <cell r="BP460">
            <v>-777.25999999999476</v>
          </cell>
          <cell r="BQ460">
            <v>-978.1759999999922</v>
          </cell>
          <cell r="BR460">
            <v>-13349.769000000088</v>
          </cell>
          <cell r="BS460">
            <v>-1232.5599999999977</v>
          </cell>
          <cell r="BT460">
            <v>-1344.5300000000279</v>
          </cell>
          <cell r="BU460">
            <v>-1188.570000000007</v>
          </cell>
          <cell r="BV460">
            <v>-946.75400000000081</v>
          </cell>
          <cell r="BW460">
            <v>-1204.9700000000012</v>
          </cell>
          <cell r="BX460">
            <v>-972.00500000000466</v>
          </cell>
          <cell r="BY460">
            <v>-599.16000000000349</v>
          </cell>
          <cell r="BZ460">
            <v>-787.60000000000582</v>
          </cell>
          <cell r="CA460">
            <v>-1308.1750000000029</v>
          </cell>
          <cell r="CB460">
            <v>-1275.3500000000058</v>
          </cell>
          <cell r="CC460">
            <v>-1304.5049999999901</v>
          </cell>
          <cell r="CD460">
            <v>-1185.5899999999965</v>
          </cell>
          <cell r="CE460">
            <v>-14594.685000000056</v>
          </cell>
          <cell r="CF460">
            <v>-1457.3299999999872</v>
          </cell>
          <cell r="CG460">
            <v>-1753.8600000000151</v>
          </cell>
          <cell r="CH460">
            <v>-1137.4360000000015</v>
          </cell>
          <cell r="CI460">
            <v>-1234.9140000000043</v>
          </cell>
          <cell r="CJ460">
            <v>-1387.9900000000052</v>
          </cell>
          <cell r="CK460">
            <v>-1034.4609999999957</v>
          </cell>
          <cell r="CL460">
            <v>-1002.3300000000017</v>
          </cell>
          <cell r="CM460">
            <v>-676.94999999999709</v>
          </cell>
          <cell r="CN460">
            <v>-1398.7540000000008</v>
          </cell>
          <cell r="CO460">
            <v>-1469.609999999986</v>
          </cell>
          <cell r="CP460">
            <v>-1384.6699999999983</v>
          </cell>
          <cell r="CQ460">
            <v>-656.37999999997555</v>
          </cell>
          <cell r="CR460">
            <v>-19422.159999999683</v>
          </cell>
          <cell r="CS460">
            <v>-1646.1600000000035</v>
          </cell>
          <cell r="CT460">
            <v>-1596.1499999999942</v>
          </cell>
          <cell r="CU460">
            <v>-2018.1600000000035</v>
          </cell>
          <cell r="CV460">
            <v>-1721.1299999999756</v>
          </cell>
          <cell r="CW460">
            <v>-1916.859999999986</v>
          </cell>
          <cell r="CX460">
            <v>-1795.1899999999732</v>
          </cell>
          <cell r="CY460">
            <v>-1544.5599999999977</v>
          </cell>
          <cell r="CZ460">
            <v>-1428.3699999999953</v>
          </cell>
          <cell r="DA460">
            <v>-1707.320000000007</v>
          </cell>
          <cell r="DB460">
            <v>-1698.4700000000303</v>
          </cell>
          <cell r="DC460">
            <v>-1485.6900000000023</v>
          </cell>
          <cell r="DD460">
            <v>-864.09999999997672</v>
          </cell>
          <cell r="DE460">
            <v>-18690.209999999963</v>
          </cell>
          <cell r="DF460">
            <v>-1984.9799999999814</v>
          </cell>
          <cell r="DG460">
            <v>-1515.7300000000105</v>
          </cell>
          <cell r="DH460">
            <v>-1803.9399999999732</v>
          </cell>
          <cell r="DI460">
            <v>-1538.7799999999988</v>
          </cell>
          <cell r="DJ460">
            <v>-1685.210000000021</v>
          </cell>
          <cell r="DK460">
            <v>-1598.7799999999988</v>
          </cell>
          <cell r="DL460">
            <v>-2014.5299999999988</v>
          </cell>
          <cell r="DM460">
            <v>-1874.4199999999837</v>
          </cell>
          <cell r="DN460">
            <v>-1444.929999999993</v>
          </cell>
          <cell r="DO460">
            <v>-1296.5900000000256</v>
          </cell>
          <cell r="DP460">
            <v>-1419.2600000000093</v>
          </cell>
          <cell r="DQ460">
            <v>-513.05999999999767</v>
          </cell>
          <cell r="DR460">
            <v>-12001.330000001006</v>
          </cell>
          <cell r="DS460">
            <v>-816.09000000002561</v>
          </cell>
          <cell r="DT460">
            <v>-542.84999999997672</v>
          </cell>
          <cell r="DU460">
            <v>-1181.9599999999627</v>
          </cell>
          <cell r="DV460">
            <v>-1409.2800000000279</v>
          </cell>
          <cell r="DW460">
            <v>-972.90000000002328</v>
          </cell>
          <cell r="DX460">
            <v>-1509.5900000000256</v>
          </cell>
          <cell r="DY460">
            <v>-722.55999999999767</v>
          </cell>
          <cell r="DZ460">
            <v>-1600.640000000014</v>
          </cell>
          <cell r="EA460">
            <v>-1087.7800000000279</v>
          </cell>
          <cell r="EB460">
            <v>-790.80999999999767</v>
          </cell>
          <cell r="EC460">
            <v>-805.73000000003958</v>
          </cell>
          <cell r="ED460">
            <v>-561.14000000001397</v>
          </cell>
          <cell r="EE460">
            <v>0</v>
          </cell>
        </row>
        <row r="461">
          <cell r="F461">
            <v>-566.51499999999942</v>
          </cell>
          <cell r="G461">
            <v>-489.85299999999916</v>
          </cell>
          <cell r="H461">
            <v>-706.63700000000244</v>
          </cell>
          <cell r="I461">
            <v>956.67999999999302</v>
          </cell>
          <cell r="J461">
            <v>-1064.8300000000163</v>
          </cell>
          <cell r="K461">
            <v>-1089.2200000000303</v>
          </cell>
          <cell r="L461">
            <v>-1243.0500000000029</v>
          </cell>
          <cell r="M461">
            <v>-1038.8600000000006</v>
          </cell>
          <cell r="N461">
            <v>-491.23000000001048</v>
          </cell>
          <cell r="O461">
            <v>-796.13300000000163</v>
          </cell>
          <cell r="P461">
            <v>-407.77800000000207</v>
          </cell>
          <cell r="Q461">
            <v>-611.17599999999948</v>
          </cell>
          <cell r="R461">
            <v>-9975.1139999995939</v>
          </cell>
          <cell r="S461">
            <v>1608.75</v>
          </cell>
          <cell r="T461">
            <v>-730.20700000000215</v>
          </cell>
          <cell r="U461">
            <v>-818.03600000000733</v>
          </cell>
          <cell r="V461">
            <v>-969.32000000000698</v>
          </cell>
          <cell r="W461">
            <v>-1105.9799999999814</v>
          </cell>
          <cell r="X461">
            <v>-810.5</v>
          </cell>
          <cell r="Y461">
            <v>-1423.9599999999919</v>
          </cell>
          <cell r="Z461">
            <v>-1283.75</v>
          </cell>
          <cell r="AA461">
            <v>-728.18999999998778</v>
          </cell>
          <cell r="AB461">
            <v>-1029.1399999999994</v>
          </cell>
          <cell r="AC461">
            <v>-786.7609999999986</v>
          </cell>
          <cell r="AD461">
            <v>-1898.0199999999895</v>
          </cell>
          <cell r="AE461">
            <v>-15392.689999999944</v>
          </cell>
          <cell r="AF461">
            <v>-2128.5799999999872</v>
          </cell>
          <cell r="AG461">
            <v>-1193.0199999999895</v>
          </cell>
          <cell r="AH461">
            <v>-987.99000000001979</v>
          </cell>
          <cell r="AI461">
            <v>-1033.5400000000081</v>
          </cell>
          <cell r="AJ461">
            <v>-1114.8100000000559</v>
          </cell>
          <cell r="AK461">
            <v>-882.55999999999767</v>
          </cell>
          <cell r="AL461">
            <v>-461.48999999999069</v>
          </cell>
          <cell r="AM461">
            <v>-1778.429999999993</v>
          </cell>
          <cell r="AN461">
            <v>-851.63999999999942</v>
          </cell>
          <cell r="AO461">
            <v>-1090.6699999999837</v>
          </cell>
          <cell r="AP461">
            <v>-1504.8000000000029</v>
          </cell>
          <cell r="AQ461">
            <v>-2365.1599999999744</v>
          </cell>
          <cell r="AR461">
            <v>-15803.912000000477</v>
          </cell>
          <cell r="AS461">
            <v>-2115.9100000000326</v>
          </cell>
          <cell r="AT461">
            <v>-1518.9700000000012</v>
          </cell>
          <cell r="AU461">
            <v>-1111.6200000000244</v>
          </cell>
          <cell r="AV461">
            <v>-1026.820000000007</v>
          </cell>
          <cell r="AW461">
            <v>-1091.7799999999697</v>
          </cell>
          <cell r="AX461">
            <v>-735.84000000002561</v>
          </cell>
          <cell r="AY461">
            <v>-339.20000000001164</v>
          </cell>
          <cell r="AZ461">
            <v>-1794.8800000000047</v>
          </cell>
          <cell r="BA461">
            <v>-913.03600000000733</v>
          </cell>
          <cell r="BB461">
            <v>-1088.9200000000128</v>
          </cell>
          <cell r="BC461">
            <v>-1455.5159999999887</v>
          </cell>
          <cell r="BD461">
            <v>-2611.4199999999837</v>
          </cell>
          <cell r="BE461">
            <v>-16701.099999999627</v>
          </cell>
          <cell r="BF461">
            <v>-1951.359999999986</v>
          </cell>
          <cell r="BG461">
            <v>-1559.1000000000058</v>
          </cell>
          <cell r="BH461">
            <v>-1098.6199999999953</v>
          </cell>
          <cell r="BI461">
            <v>-1255.8800000000047</v>
          </cell>
          <cell r="BJ461">
            <v>-1146.2699999999604</v>
          </cell>
          <cell r="BK461">
            <v>-860.87999999994645</v>
          </cell>
          <cell r="BL461">
            <v>-488.20000000001164</v>
          </cell>
          <cell r="BM461">
            <v>-1916.7799999999988</v>
          </cell>
          <cell r="BN461">
            <v>-1069.8500000000058</v>
          </cell>
          <cell r="BO461">
            <v>-1180.0899999999965</v>
          </cell>
          <cell r="BP461">
            <v>-1531.3199999999924</v>
          </cell>
          <cell r="BQ461">
            <v>-2642.75</v>
          </cell>
          <cell r="BR461">
            <v>-14420.72999999905</v>
          </cell>
          <cell r="BS461">
            <v>-2341.0999999999767</v>
          </cell>
          <cell r="BT461">
            <v>-1452.1199999999953</v>
          </cell>
          <cell r="BU461">
            <v>-1099.2099999999919</v>
          </cell>
          <cell r="BV461">
            <v>-864.29999999998836</v>
          </cell>
          <cell r="BW461">
            <v>-1100.5899999999674</v>
          </cell>
          <cell r="BX461">
            <v>-712.44000000000233</v>
          </cell>
          <cell r="BY461">
            <v>-919.14000000001397</v>
          </cell>
          <cell r="BZ461">
            <v>-1727.140000000014</v>
          </cell>
          <cell r="CA461">
            <v>-963.95000000001164</v>
          </cell>
          <cell r="CB461">
            <v>-1282.5</v>
          </cell>
          <cell r="CC461">
            <v>-2020.359999999986</v>
          </cell>
          <cell r="CD461">
            <v>62.119999999995343</v>
          </cell>
          <cell r="CE461">
            <v>-17084.600000000559</v>
          </cell>
          <cell r="CF461">
            <v>-2616.3100000000559</v>
          </cell>
          <cell r="CG461">
            <v>-1701.039999999979</v>
          </cell>
          <cell r="CH461">
            <v>-1567.7400000000489</v>
          </cell>
          <cell r="CI461">
            <v>-999.55999999999767</v>
          </cell>
          <cell r="CJ461">
            <v>-1261.3300000000163</v>
          </cell>
          <cell r="CK461">
            <v>-933.52000000001863</v>
          </cell>
          <cell r="CL461">
            <v>-894.64000000001397</v>
          </cell>
          <cell r="CM461">
            <v>-1997.0499999999884</v>
          </cell>
          <cell r="CN461">
            <v>-943.09999999997672</v>
          </cell>
          <cell r="CO461">
            <v>-1538.5800000000163</v>
          </cell>
          <cell r="CP461">
            <v>-1987.8600000000151</v>
          </cell>
          <cell r="CQ461">
            <v>-643.86999999999534</v>
          </cell>
          <cell r="CR461">
            <v>-19872.129999998957</v>
          </cell>
          <cell r="CS461">
            <v>-2941.5</v>
          </cell>
          <cell r="CT461">
            <v>-2221.1300000000047</v>
          </cell>
          <cell r="CU461">
            <v>-1602.9000000000233</v>
          </cell>
          <cell r="CV461">
            <v>-969.75</v>
          </cell>
          <cell r="CW461">
            <v>-1692.2600000000093</v>
          </cell>
          <cell r="CX461">
            <v>-1279.9500000000116</v>
          </cell>
          <cell r="CY461">
            <v>-875.86000000001513</v>
          </cell>
          <cell r="CZ461">
            <v>-1612.1500000000233</v>
          </cell>
          <cell r="DA461">
            <v>-1393.5800000000163</v>
          </cell>
          <cell r="DB461">
            <v>-1860.9799999999814</v>
          </cell>
          <cell r="DC461">
            <v>-2533.1300000000047</v>
          </cell>
          <cell r="DD461">
            <v>-888.93999999994412</v>
          </cell>
          <cell r="DE461">
            <v>-22258.149999999441</v>
          </cell>
          <cell r="DF461">
            <v>-2692.320000000007</v>
          </cell>
          <cell r="DG461">
            <v>-2082.5800000000163</v>
          </cell>
          <cell r="DH461">
            <v>-1889.7599999999511</v>
          </cell>
          <cell r="DI461">
            <v>-1509.3800000000047</v>
          </cell>
          <cell r="DJ461">
            <v>-1938.7399999999907</v>
          </cell>
          <cell r="DK461">
            <v>-1379.7199999999721</v>
          </cell>
          <cell r="DL461">
            <v>-1134.6900000000023</v>
          </cell>
          <cell r="DM461">
            <v>-1700</v>
          </cell>
          <cell r="DN461">
            <v>-1326.8300000000163</v>
          </cell>
          <cell r="DO461">
            <v>-2372.5299999999697</v>
          </cell>
          <cell r="DP461">
            <v>-2989.2800000000279</v>
          </cell>
          <cell r="DQ461">
            <v>-1242.3199999999488</v>
          </cell>
          <cell r="DR461">
            <v>-17597.569999999367</v>
          </cell>
          <cell r="DS461">
            <v>-1342.8999999999069</v>
          </cell>
          <cell r="DT461">
            <v>-1858.7999999999302</v>
          </cell>
          <cell r="DU461">
            <v>-1493.5300000000279</v>
          </cell>
          <cell r="DV461">
            <v>-1522.4400000000023</v>
          </cell>
          <cell r="DW461">
            <v>-918.73999999999069</v>
          </cell>
          <cell r="DX461">
            <v>-929</v>
          </cell>
          <cell r="DY461">
            <v>-266.5</v>
          </cell>
          <cell r="DZ461">
            <v>-388.87999999988824</v>
          </cell>
          <cell r="EA461">
            <v>-1725.6200000000536</v>
          </cell>
          <cell r="EB461">
            <v>-1876.2999999999302</v>
          </cell>
          <cell r="EC461">
            <v>-3142.8100000000559</v>
          </cell>
          <cell r="ED461">
            <v>-2132.0500000000466</v>
          </cell>
          <cell r="EE461">
            <v>0</v>
          </cell>
        </row>
        <row r="462">
          <cell r="F462">
            <v>-355.87900000000081</v>
          </cell>
          <cell r="G462">
            <v>-148.30500000000029</v>
          </cell>
          <cell r="H462">
            <v>-343.92300000000068</v>
          </cell>
          <cell r="I462">
            <v>-168.34601900000052</v>
          </cell>
          <cell r="J462">
            <v>-276.57723400000032</v>
          </cell>
          <cell r="K462">
            <v>-252.9479999999985</v>
          </cell>
          <cell r="L462">
            <v>-168.23450000000048</v>
          </cell>
          <cell r="M462">
            <v>-58.756060000000616</v>
          </cell>
          <cell r="N462">
            <v>-390.67299999999886</v>
          </cell>
          <cell r="O462">
            <v>-414.8179999999993</v>
          </cell>
          <cell r="P462">
            <v>-188.87700000000041</v>
          </cell>
          <cell r="Q462">
            <v>-237.95563918999687</v>
          </cell>
          <cell r="R462">
            <v>-3709.3310100000817</v>
          </cell>
          <cell r="S462">
            <v>-330.84400000000096</v>
          </cell>
          <cell r="T462">
            <v>-232.42399999999907</v>
          </cell>
          <cell r="U462">
            <v>-310.02000000000044</v>
          </cell>
          <cell r="V462">
            <v>-383.17805999999837</v>
          </cell>
          <cell r="W462">
            <v>-274.39600999999675</v>
          </cell>
          <cell r="X462">
            <v>-316.99597999999969</v>
          </cell>
          <cell r="Y462">
            <v>-271.54944000000069</v>
          </cell>
          <cell r="Z462">
            <v>-128.35360000000037</v>
          </cell>
          <cell r="AA462">
            <v>-641.77237999999852</v>
          </cell>
          <cell r="AB462">
            <v>-275.76800000000003</v>
          </cell>
          <cell r="AC462">
            <v>-278.32099999999991</v>
          </cell>
          <cell r="AD462">
            <v>-265.70853999999235</v>
          </cell>
          <cell r="AE462">
            <v>-3631.1344230000395</v>
          </cell>
          <cell r="AF462">
            <v>-558.50300399999833</v>
          </cell>
          <cell r="AG462">
            <v>-157.94718999999895</v>
          </cell>
          <cell r="AH462">
            <v>-369.28299999999581</v>
          </cell>
          <cell r="AI462">
            <v>-281.7291200000036</v>
          </cell>
          <cell r="AJ462">
            <v>-446.87840999999753</v>
          </cell>
          <cell r="AK462">
            <v>-421.16828999999416</v>
          </cell>
          <cell r="AL462">
            <v>-272.50242999999682</v>
          </cell>
          <cell r="AM462">
            <v>-32.189129999998841</v>
          </cell>
          <cell r="AN462">
            <v>-193.19359000000259</v>
          </cell>
          <cell r="AO462">
            <v>-287.33021999999619</v>
          </cell>
          <cell r="AP462">
            <v>-335.98963899999944</v>
          </cell>
          <cell r="AQ462">
            <v>-274.4204000000027</v>
          </cell>
          <cell r="AR462">
            <v>-4734.2865100001218</v>
          </cell>
          <cell r="AS462">
            <v>-408.21016000000236</v>
          </cell>
          <cell r="AT462">
            <v>-393.40394000000379</v>
          </cell>
          <cell r="AU462">
            <v>-423.00740999999834</v>
          </cell>
          <cell r="AV462">
            <v>-373.57458000000042</v>
          </cell>
          <cell r="AW462">
            <v>-528.81199000000197</v>
          </cell>
          <cell r="AX462">
            <v>-551.08016000000498</v>
          </cell>
          <cell r="AY462">
            <v>-483.82985999999801</v>
          </cell>
          <cell r="AZ462">
            <v>-182.15599999999904</v>
          </cell>
          <cell r="BA462">
            <v>-329.76146000000153</v>
          </cell>
          <cell r="BB462">
            <v>-382.81899999999587</v>
          </cell>
          <cell r="BC462">
            <v>-333.77438999999868</v>
          </cell>
          <cell r="BD462">
            <v>-343.85756000000401</v>
          </cell>
          <cell r="BE462">
            <v>-5999.2734899999341</v>
          </cell>
          <cell r="BF462">
            <v>-800.63496999998461</v>
          </cell>
          <cell r="BG462">
            <v>-574.71934999998484</v>
          </cell>
          <cell r="BH462">
            <v>-504.90999999999622</v>
          </cell>
          <cell r="BI462">
            <v>-620.24817000000621</v>
          </cell>
          <cell r="BJ462">
            <v>-503.38998999999603</v>
          </cell>
          <cell r="BK462">
            <v>-634.17297999999573</v>
          </cell>
          <cell r="BL462">
            <v>-378.37304999999469</v>
          </cell>
          <cell r="BM462">
            <v>-341.68443000000116</v>
          </cell>
          <cell r="BN462">
            <v>-238.4545700000017</v>
          </cell>
          <cell r="BO462">
            <v>-271.84599999999045</v>
          </cell>
          <cell r="BP462">
            <v>-316.74068000000261</v>
          </cell>
          <cell r="BQ462">
            <v>-814.09930000000168</v>
          </cell>
          <cell r="BR462">
            <v>-3326.8477799999528</v>
          </cell>
          <cell r="BS462">
            <v>-315.38233999999647</v>
          </cell>
          <cell r="BT462">
            <v>-440.96209999998973</v>
          </cell>
          <cell r="BU462">
            <v>-448.61999999999534</v>
          </cell>
          <cell r="BV462">
            <v>-405.40404000000854</v>
          </cell>
          <cell r="BW462">
            <v>-588.74146999999357</v>
          </cell>
          <cell r="BX462">
            <v>-518.44215999999869</v>
          </cell>
          <cell r="BY462">
            <v>968.64319999999861</v>
          </cell>
          <cell r="BZ462">
            <v>-132.2623600000079</v>
          </cell>
          <cell r="CA462">
            <v>-150.11645999999746</v>
          </cell>
          <cell r="CB462">
            <v>-334.29930000001332</v>
          </cell>
          <cell r="CC462">
            <v>-406.16135000000941</v>
          </cell>
          <cell r="CD462">
            <v>-555.09939999997732</v>
          </cell>
          <cell r="CE462">
            <v>-5700.2007699999958</v>
          </cell>
          <cell r="CF462">
            <v>-418.62870000000112</v>
          </cell>
          <cell r="CG462">
            <v>-402.52100000000792</v>
          </cell>
          <cell r="CH462">
            <v>-642.08179999999993</v>
          </cell>
          <cell r="CI462">
            <v>-406.44853999999759</v>
          </cell>
          <cell r="CJ462">
            <v>-646.54329999999027</v>
          </cell>
          <cell r="CK462">
            <v>-611.79343000000517</v>
          </cell>
          <cell r="CL462">
            <v>-199.6704999999929</v>
          </cell>
          <cell r="CM462">
            <v>-282.75990000000456</v>
          </cell>
          <cell r="CN462">
            <v>-357.0483000000022</v>
          </cell>
          <cell r="CO462">
            <v>-514.63069999999425</v>
          </cell>
          <cell r="CP462">
            <v>-569.98159999999916</v>
          </cell>
          <cell r="CQ462">
            <v>-648.09299999999348</v>
          </cell>
          <cell r="CR462">
            <v>-5689.5563999998849</v>
          </cell>
          <cell r="CS462">
            <v>-330.18330000000424</v>
          </cell>
          <cell r="CT462">
            <v>-267.55659999999625</v>
          </cell>
          <cell r="CU462">
            <v>-593.50119999999879</v>
          </cell>
          <cell r="CV462">
            <v>-619.40030000000843</v>
          </cell>
          <cell r="CW462">
            <v>-593.44400000000314</v>
          </cell>
          <cell r="CX462">
            <v>-778.68560000001162</v>
          </cell>
          <cell r="CY462">
            <v>-411.12519999999495</v>
          </cell>
          <cell r="CZ462">
            <v>-367.62549999999464</v>
          </cell>
          <cell r="DA462">
            <v>-348.08579999998619</v>
          </cell>
          <cell r="DB462">
            <v>-488.03669999999693</v>
          </cell>
          <cell r="DC462">
            <v>-554.2841999999946</v>
          </cell>
          <cell r="DD462">
            <v>-337.62799999999697</v>
          </cell>
          <cell r="DE462">
            <v>-4997.5722600000445</v>
          </cell>
          <cell r="DF462">
            <v>-345.12129999999888</v>
          </cell>
          <cell r="DG462">
            <v>-249.86539999999513</v>
          </cell>
          <cell r="DH462">
            <v>-633.65179999999236</v>
          </cell>
          <cell r="DI462">
            <v>-495.2448000000004</v>
          </cell>
          <cell r="DJ462">
            <v>-513.49020000001474</v>
          </cell>
          <cell r="DK462">
            <v>-681.21915999999328</v>
          </cell>
          <cell r="DL462">
            <v>-40.3978000000061</v>
          </cell>
          <cell r="DM462">
            <v>-167.44050000000425</v>
          </cell>
          <cell r="DN462">
            <v>-411.82109999998647</v>
          </cell>
          <cell r="DO462">
            <v>-700.83679999999003</v>
          </cell>
          <cell r="DP462">
            <v>-418.54739999999583</v>
          </cell>
          <cell r="DQ462">
            <v>-339.93600000001607</v>
          </cell>
          <cell r="DR462">
            <v>-2256.5838000006042</v>
          </cell>
          <cell r="DS462">
            <v>-105.23600000003353</v>
          </cell>
          <cell r="DT462">
            <v>-41.432499999995343</v>
          </cell>
          <cell r="DU462">
            <v>-134.67840000000433</v>
          </cell>
          <cell r="DV462">
            <v>-255.38699999998789</v>
          </cell>
          <cell r="DW462">
            <v>-123.78870000000461</v>
          </cell>
          <cell r="DX462">
            <v>-200.96100000001024</v>
          </cell>
          <cell r="DY462">
            <v>-143.48720000000321</v>
          </cell>
          <cell r="DZ462">
            <v>-531.23600000000442</v>
          </cell>
          <cell r="EA462">
            <v>-302.14480000000913</v>
          </cell>
          <cell r="EB462">
            <v>-151.15009999999893</v>
          </cell>
          <cell r="EC462">
            <v>-186.73750000001746</v>
          </cell>
          <cell r="ED462">
            <v>-80.344600000011269</v>
          </cell>
          <cell r="EE462">
            <v>0</v>
          </cell>
        </row>
        <row r="463">
          <cell r="F463">
            <v>-3.4452059999999989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-4.3654799999999909</v>
          </cell>
          <cell r="M463">
            <v>-14.381349999999998</v>
          </cell>
          <cell r="N463">
            <v>-0.55581999999998288</v>
          </cell>
          <cell r="O463">
            <v>-11.56177999999997</v>
          </cell>
          <cell r="P463">
            <v>-2.897514000000001</v>
          </cell>
          <cell r="Q463">
            <v>0</v>
          </cell>
          <cell r="R463">
            <v>-102.65167399999973</v>
          </cell>
          <cell r="S463">
            <v>1.7647350000000017</v>
          </cell>
          <cell r="T463">
            <v>-4.1295089999999988</v>
          </cell>
          <cell r="U463">
            <v>-3.5834199999999896</v>
          </cell>
          <cell r="V463">
            <v>-13.111629999999991</v>
          </cell>
          <cell r="W463">
            <v>0</v>
          </cell>
          <cell r="X463">
            <v>-2.8325800000000072</v>
          </cell>
          <cell r="Y463">
            <v>-13.999850000000038</v>
          </cell>
          <cell r="Z463">
            <v>-13.117549999999937</v>
          </cell>
          <cell r="AA463">
            <v>-6.5062900000000354</v>
          </cell>
          <cell r="AB463">
            <v>-6.615099999999984</v>
          </cell>
          <cell r="AC463">
            <v>-11.660320000000013</v>
          </cell>
          <cell r="AD463">
            <v>-28.860160000000064</v>
          </cell>
          <cell r="AE463">
            <v>-80.696130000000267</v>
          </cell>
          <cell r="AF463">
            <v>-6.2799999999999727</v>
          </cell>
          <cell r="AG463">
            <v>-9.2730099999999993</v>
          </cell>
          <cell r="AH463">
            <v>0</v>
          </cell>
          <cell r="AI463">
            <v>-5.6917600000000448</v>
          </cell>
          <cell r="AJ463">
            <v>-3.2916500000000042</v>
          </cell>
          <cell r="AK463">
            <v>-4.1000000000000227</v>
          </cell>
          <cell r="AL463">
            <v>-8.6977999999999156</v>
          </cell>
          <cell r="AM463">
            <v>-9.5620400000000245</v>
          </cell>
          <cell r="AN463">
            <v>0</v>
          </cell>
          <cell r="AO463">
            <v>-21.133910000000014</v>
          </cell>
          <cell r="AP463">
            <v>-3.4949599999999919</v>
          </cell>
          <cell r="AQ463">
            <v>-9.1710000000000491</v>
          </cell>
          <cell r="AR463">
            <v>-134.56044000000111</v>
          </cell>
          <cell r="AS463">
            <v>0</v>
          </cell>
          <cell r="AT463">
            <v>-1.9144000000000005</v>
          </cell>
          <cell r="AU463">
            <v>-10.258870000000002</v>
          </cell>
          <cell r="AV463">
            <v>-7.1724000000000387</v>
          </cell>
          <cell r="AW463">
            <v>-20.637100000000032</v>
          </cell>
          <cell r="AX463">
            <v>0</v>
          </cell>
          <cell r="AY463">
            <v>-21.034400000000005</v>
          </cell>
          <cell r="AZ463">
            <v>-13.11990000000003</v>
          </cell>
          <cell r="BA463">
            <v>-0.62000000000000455</v>
          </cell>
          <cell r="BB463">
            <v>-6.1459999999999582</v>
          </cell>
          <cell r="BC463">
            <v>-25.19547</v>
          </cell>
          <cell r="BD463">
            <v>-28.461899999999787</v>
          </cell>
          <cell r="BE463">
            <v>-139.27178000000094</v>
          </cell>
          <cell r="BF463">
            <v>-7.4489000000000942</v>
          </cell>
          <cell r="BG463">
            <v>-4.6159299999999348</v>
          </cell>
          <cell r="BH463">
            <v>-10.542599999999993</v>
          </cell>
          <cell r="BI463">
            <v>-14.168499999999995</v>
          </cell>
          <cell r="BJ463">
            <v>-17.540539999999964</v>
          </cell>
          <cell r="BK463">
            <v>-11.598500000000058</v>
          </cell>
          <cell r="BL463">
            <v>-15.629999999999882</v>
          </cell>
          <cell r="BM463">
            <v>-2.1243899999999485</v>
          </cell>
          <cell r="BN463">
            <v>-8.200019999999995</v>
          </cell>
          <cell r="BO463">
            <v>-11.134500000000116</v>
          </cell>
          <cell r="BP463">
            <v>-21.087800000000016</v>
          </cell>
          <cell r="BQ463">
            <v>-15.180100000000039</v>
          </cell>
          <cell r="BR463">
            <v>-157.69028999999864</v>
          </cell>
          <cell r="BS463">
            <v>-14.173099999999977</v>
          </cell>
          <cell r="BT463">
            <v>-15.394500000000107</v>
          </cell>
          <cell r="BU463">
            <v>-3.2762000000000171</v>
          </cell>
          <cell r="BV463">
            <v>-20.013789999999972</v>
          </cell>
          <cell r="BW463">
            <v>-5.8738000000000739</v>
          </cell>
          <cell r="BX463">
            <v>-6.9642000000000053</v>
          </cell>
          <cell r="BY463">
            <v>-18.1574999999998</v>
          </cell>
          <cell r="BZ463">
            <v>-16.606199999999944</v>
          </cell>
          <cell r="CA463">
            <v>-11.929300000000012</v>
          </cell>
          <cell r="CB463">
            <v>-26.935699999999997</v>
          </cell>
          <cell r="CC463">
            <v>-3.3927000000001044</v>
          </cell>
          <cell r="CD463">
            <v>-14.973299999999654</v>
          </cell>
          <cell r="CE463">
            <v>-160.74042999999801</v>
          </cell>
          <cell r="CF463">
            <v>-8.6540999999997439</v>
          </cell>
          <cell r="CG463">
            <v>-14.5474999999999</v>
          </cell>
          <cell r="CH463">
            <v>-15.034900000000107</v>
          </cell>
          <cell r="CI463">
            <v>-12.529530000000022</v>
          </cell>
          <cell r="CJ463">
            <v>-13.59680000000003</v>
          </cell>
          <cell r="CK463">
            <v>-16.46690000000001</v>
          </cell>
          <cell r="CL463">
            <v>-3.5518000000001848</v>
          </cell>
          <cell r="CM463">
            <v>-21.757800000000316</v>
          </cell>
          <cell r="CN463">
            <v>-7.1984000000002197</v>
          </cell>
          <cell r="CO463">
            <v>-35.252600000000257</v>
          </cell>
          <cell r="CP463">
            <v>-1.8761999999999261</v>
          </cell>
          <cell r="CQ463">
            <v>-10.27390000000014</v>
          </cell>
          <cell r="CR463">
            <v>-238.48519999999553</v>
          </cell>
          <cell r="CS463">
            <v>-17.748000000000047</v>
          </cell>
          <cell r="CT463">
            <v>-11.31939999999986</v>
          </cell>
          <cell r="CU463">
            <v>-20.221199999999953</v>
          </cell>
          <cell r="CV463">
            <v>-23.041200000000117</v>
          </cell>
          <cell r="CW463">
            <v>-7.6048999999998159</v>
          </cell>
          <cell r="CX463">
            <v>-34.559700000000021</v>
          </cell>
          <cell r="CY463">
            <v>-24.374900000000252</v>
          </cell>
          <cell r="CZ463">
            <v>-18.990399999999681</v>
          </cell>
          <cell r="DA463">
            <v>-20.942799999999806</v>
          </cell>
          <cell r="DB463">
            <v>-18.280799999999999</v>
          </cell>
          <cell r="DC463">
            <v>-21.998299999999745</v>
          </cell>
          <cell r="DD463">
            <v>-19.403600000000097</v>
          </cell>
          <cell r="DE463">
            <v>-164.34400000000824</v>
          </cell>
          <cell r="DF463">
            <v>-26.846599999999853</v>
          </cell>
          <cell r="DG463">
            <v>-0.49359999999978754</v>
          </cell>
          <cell r="DH463">
            <v>-11.784200000000055</v>
          </cell>
          <cell r="DI463">
            <v>-18.247299999999996</v>
          </cell>
          <cell r="DJ463">
            <v>-13.885299999999916</v>
          </cell>
          <cell r="DK463">
            <v>-19.284600000000182</v>
          </cell>
          <cell r="DL463">
            <v>-14.947999999999865</v>
          </cell>
          <cell r="DM463">
            <v>-13.907000000000153</v>
          </cell>
          <cell r="DN463">
            <v>-11.614200000000437</v>
          </cell>
          <cell r="DO463">
            <v>-16.400100000000293</v>
          </cell>
          <cell r="DP463">
            <v>-13.17659999999978</v>
          </cell>
          <cell r="DQ463">
            <v>-3.75649999999996</v>
          </cell>
          <cell r="DR463">
            <v>-93.127099999997881</v>
          </cell>
          <cell r="DS463">
            <v>-8.4043000000001484</v>
          </cell>
          <cell r="DT463">
            <v>0</v>
          </cell>
          <cell r="DU463">
            <v>-11.036099999999806</v>
          </cell>
          <cell r="DV463">
            <v>-14.586600000000089</v>
          </cell>
          <cell r="DW463">
            <v>-5.6802999999999884</v>
          </cell>
          <cell r="DX463">
            <v>-24.427000000000135</v>
          </cell>
          <cell r="DY463">
            <v>0</v>
          </cell>
          <cell r="DZ463">
            <v>-4.1000000000003638</v>
          </cell>
          <cell r="EA463">
            <v>-8.082300000000032</v>
          </cell>
          <cell r="EB463">
            <v>-3.0072000000000116</v>
          </cell>
          <cell r="EC463">
            <v>-11.56899999999996</v>
          </cell>
          <cell r="ED463">
            <v>-2.2343000000000757</v>
          </cell>
          <cell r="EE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</row>
        <row r="467">
          <cell r="F467">
            <v>-1323.7584060000081</v>
          </cell>
          <cell r="G467">
            <v>-1061.2696999999898</v>
          </cell>
          <cell r="H467">
            <v>-1353.6861799999897</v>
          </cell>
          <cell r="I467">
            <v>458.27604100000462</v>
          </cell>
          <cell r="J467">
            <v>-2059.5712339999736</v>
          </cell>
          <cell r="K467">
            <v>-1595.9286999999895</v>
          </cell>
          <cell r="L467">
            <v>-1791.1091799999995</v>
          </cell>
          <cell r="M467">
            <v>-1417.0882100000017</v>
          </cell>
          <cell r="N467">
            <v>-1551.3246200000285</v>
          </cell>
          <cell r="O467">
            <v>-1909.9597800000047</v>
          </cell>
          <cell r="P467">
            <v>-1283.2825140000059</v>
          </cell>
          <cell r="Q467">
            <v>-1316.9356391899928</v>
          </cell>
          <cell r="R467">
            <v>-22106.568234000355</v>
          </cell>
          <cell r="S467">
            <v>1600.4091249999765</v>
          </cell>
          <cell r="T467">
            <v>-1489.155488999997</v>
          </cell>
          <cell r="U467">
            <v>-1481.1645200000348</v>
          </cell>
          <cell r="V467">
            <v>-2236.5037199999788</v>
          </cell>
          <cell r="W467">
            <v>-2215.2420100000454</v>
          </cell>
          <cell r="X467">
            <v>-2229.9219600000652</v>
          </cell>
          <cell r="Y467">
            <v>-2343.9252899999847</v>
          </cell>
          <cell r="Z467">
            <v>-1820.318180000002</v>
          </cell>
          <cell r="AA467">
            <v>-2860.7102699999814</v>
          </cell>
          <cell r="AB467">
            <v>-2186.9449600000517</v>
          </cell>
          <cell r="AC467">
            <v>-1750.7452899999771</v>
          </cell>
          <cell r="AD467">
            <v>-3092.3456700000097</v>
          </cell>
          <cell r="AE467">
            <v>-30366.205623000395</v>
          </cell>
          <cell r="AF467">
            <v>-3505.9400039999746</v>
          </cell>
          <cell r="AG467">
            <v>-2610.2621999999974</v>
          </cell>
          <cell r="AH467">
            <v>-2350.1371000000217</v>
          </cell>
          <cell r="AI467">
            <v>-2515.5556800000486</v>
          </cell>
          <cell r="AJ467">
            <v>-2749.6300600001123</v>
          </cell>
          <cell r="AK467">
            <v>-2095.9582899999805</v>
          </cell>
          <cell r="AL467">
            <v>-1385.6126299999887</v>
          </cell>
          <cell r="AM467">
            <v>-2635.6061699999846</v>
          </cell>
          <cell r="AN467">
            <v>-1681.7545899999968</v>
          </cell>
          <cell r="AO467">
            <v>-2322.4721300000092</v>
          </cell>
          <cell r="AP467">
            <v>-2731.6244989999977</v>
          </cell>
          <cell r="AQ467">
            <v>-3781.6522700000205</v>
          </cell>
          <cell r="AR467">
            <v>-33612.111690000631</v>
          </cell>
          <cell r="AS467">
            <v>-3732.2498600000399</v>
          </cell>
          <cell r="AT467">
            <v>-3144.4823399999877</v>
          </cell>
          <cell r="AU467">
            <v>-2567.3736799999606</v>
          </cell>
          <cell r="AV467">
            <v>-2359.8028800000902</v>
          </cell>
          <cell r="AW467">
            <v>-2855.7260899998946</v>
          </cell>
          <cell r="AX467">
            <v>-2163.0901600000216</v>
          </cell>
          <cell r="AY467">
            <v>-1576.3869600000326</v>
          </cell>
          <cell r="AZ467">
            <v>-2907.5298000000184</v>
          </cell>
          <cell r="BA467">
            <v>-2359.0540599999949</v>
          </cell>
          <cell r="BB467">
            <v>-2998.6599500000593</v>
          </cell>
          <cell r="BC467">
            <v>-2697.7380599999742</v>
          </cell>
          <cell r="BD467">
            <v>-4250.017850000062</v>
          </cell>
          <cell r="BE467">
            <v>-35616.418369999155</v>
          </cell>
          <cell r="BF467">
            <v>-3939.6119700000272</v>
          </cell>
          <cell r="BG467">
            <v>-3383.7135799999232</v>
          </cell>
          <cell r="BH467">
            <v>-2675.3029000000097</v>
          </cell>
          <cell r="BI467">
            <v>-2709.8189700000221</v>
          </cell>
          <cell r="BJ467">
            <v>-2731.5175299999537</v>
          </cell>
          <cell r="BK467">
            <v>-2217.9784799999907</v>
          </cell>
          <cell r="BL467">
            <v>-1889.60004999995</v>
          </cell>
          <cell r="BM467">
            <v>-2887.4228199999779</v>
          </cell>
          <cell r="BN467">
            <v>-2532.3799899999867</v>
          </cell>
          <cell r="BO467">
            <v>-2957.0565999999526</v>
          </cell>
          <cell r="BP467">
            <v>-2879.7153799999796</v>
          </cell>
          <cell r="BQ467">
            <v>-4812.3001000001095</v>
          </cell>
          <cell r="BR467">
            <v>-34519.855070000514</v>
          </cell>
          <cell r="BS467">
            <v>-4206.9554399999324</v>
          </cell>
          <cell r="BT467">
            <v>-3699.6580999998841</v>
          </cell>
          <cell r="BU467">
            <v>-2886.1840999999549</v>
          </cell>
          <cell r="BV467">
            <v>-2443.4392299999599</v>
          </cell>
          <cell r="BW467">
            <v>-3041.3872699998319</v>
          </cell>
          <cell r="BX467">
            <v>-2303.2943600000581</v>
          </cell>
          <cell r="BY467">
            <v>-781.70229999988806</v>
          </cell>
          <cell r="BZ467">
            <v>-3010.0085600000457</v>
          </cell>
          <cell r="CA467">
            <v>-2638.0576600000495</v>
          </cell>
          <cell r="CB467">
            <v>-3138.6619000000646</v>
          </cell>
          <cell r="CC467">
            <v>-4104.9834500000579</v>
          </cell>
          <cell r="CD467">
            <v>-2265.5227000000887</v>
          </cell>
          <cell r="CE467">
            <v>-40913.368800001219</v>
          </cell>
          <cell r="CF467">
            <v>-5200.0248000000138</v>
          </cell>
          <cell r="CG467">
            <v>-4318.1734999999171</v>
          </cell>
          <cell r="CH467">
            <v>-3522.1837000001105</v>
          </cell>
          <cell r="CI467">
            <v>-2886.1680700001307</v>
          </cell>
          <cell r="CJ467">
            <v>-3667.5971000002464</v>
          </cell>
          <cell r="CK467">
            <v>-2909.6153300000587</v>
          </cell>
          <cell r="CL467">
            <v>-2259.9832999999635</v>
          </cell>
          <cell r="CM467">
            <v>-3281.7496999999275</v>
          </cell>
          <cell r="CN467">
            <v>-2937.2133000000031</v>
          </cell>
          <cell r="CO467">
            <v>-3815.4040000000969</v>
          </cell>
          <cell r="CP467">
            <v>-4309.4898000000394</v>
          </cell>
          <cell r="CQ467">
            <v>-1805.7661999997217</v>
          </cell>
          <cell r="CR467">
            <v>-48339.823800001293</v>
          </cell>
          <cell r="CS467">
            <v>-5457.3083000000333</v>
          </cell>
          <cell r="CT467">
            <v>-4528.2390000000596</v>
          </cell>
          <cell r="CU467">
            <v>-4464.294399999897</v>
          </cell>
          <cell r="CV467">
            <v>-3760.1975000000093</v>
          </cell>
          <cell r="CW467">
            <v>-4542.498900000006</v>
          </cell>
          <cell r="CX467">
            <v>-4387.2972999999765</v>
          </cell>
          <cell r="CY467">
            <v>-3019.794099999941</v>
          </cell>
          <cell r="CZ467">
            <v>-3555.4009000000078</v>
          </cell>
          <cell r="DA467">
            <v>-3644.6909999999916</v>
          </cell>
          <cell r="DB467">
            <v>-4464.5472999999765</v>
          </cell>
          <cell r="DC467">
            <v>-5058.6335000001127</v>
          </cell>
          <cell r="DD467">
            <v>-1456.9215999998851</v>
          </cell>
          <cell r="DE467">
            <v>-48898.052459998056</v>
          </cell>
          <cell r="DF467">
            <v>-5436.794899999979</v>
          </cell>
          <cell r="DG467">
            <v>-4433.8619999999646</v>
          </cell>
          <cell r="DH467">
            <v>-4640.4699999998556</v>
          </cell>
          <cell r="DI467">
            <v>-4007.9630999999354</v>
          </cell>
          <cell r="DJ467">
            <v>-4686.4215000001714</v>
          </cell>
          <cell r="DK467">
            <v>-4022.1717599999392</v>
          </cell>
          <cell r="DL467">
            <v>-3426.3038000001106</v>
          </cell>
          <cell r="DM467">
            <v>-3818.7105000000447</v>
          </cell>
          <cell r="DN467">
            <v>-3386.7743000001647</v>
          </cell>
          <cell r="DO467">
            <v>-4734.7725999999093</v>
          </cell>
          <cell r="DP467">
            <v>-5303.1944999999832</v>
          </cell>
          <cell r="DQ467">
            <v>-1000.6134999997448</v>
          </cell>
          <cell r="DR467">
            <v>-34195.888899998739</v>
          </cell>
          <cell r="DS467">
            <v>-2674.803299999563</v>
          </cell>
          <cell r="DT467">
            <v>-2637.1324999998324</v>
          </cell>
          <cell r="DU467">
            <v>-2947.7064999998547</v>
          </cell>
          <cell r="DV467">
            <v>-3396.2615999998525</v>
          </cell>
          <cell r="DW467">
            <v>-2217.4050000002608</v>
          </cell>
          <cell r="DX467">
            <v>-2884.0679999997374</v>
          </cell>
          <cell r="DY467">
            <v>-1151.9651999999769</v>
          </cell>
          <cell r="DZ467">
            <v>-2526.3679999995511</v>
          </cell>
          <cell r="EA467">
            <v>-3238.0191000001505</v>
          </cell>
          <cell r="EB467">
            <v>-3046.2083000000566</v>
          </cell>
          <cell r="EC467">
            <v>-4533.4595000001136</v>
          </cell>
          <cell r="ED467">
            <v>-2942.4919000004884</v>
          </cell>
          <cell r="EE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</row>
        <row r="469">
          <cell r="F469">
            <v>6116.241594000021</v>
          </cell>
          <cell r="G469">
            <v>5898.7303000000538</v>
          </cell>
          <cell r="H469">
            <v>6086.3138200000394</v>
          </cell>
          <cell r="I469">
            <v>7658.2760409999173</v>
          </cell>
          <cell r="J469">
            <v>5380.4287660000846</v>
          </cell>
          <cell r="K469">
            <v>5604.0713000001851</v>
          </cell>
          <cell r="L469">
            <v>5648.890819999855</v>
          </cell>
          <cell r="M469">
            <v>6022.9117900000419</v>
          </cell>
          <cell r="N469">
            <v>5648.6753799999133</v>
          </cell>
          <cell r="O469">
            <v>5530.0402200000826</v>
          </cell>
          <cell r="P469">
            <v>5916.7174860000378</v>
          </cell>
          <cell r="Q469">
            <v>6123.0643608100945</v>
          </cell>
          <cell r="R469">
            <v>65493.431765999645</v>
          </cell>
          <cell r="S469">
            <v>9040.4091249998892</v>
          </cell>
          <cell r="T469">
            <v>5230.8445109999739</v>
          </cell>
          <cell r="U469">
            <v>5958.8354799998924</v>
          </cell>
          <cell r="V469">
            <v>4963.4962799996138</v>
          </cell>
          <cell r="W469">
            <v>5224.7579899998382</v>
          </cell>
          <cell r="X469">
            <v>4970.0780399998184</v>
          </cell>
          <cell r="Y469">
            <v>5096.0747100000735</v>
          </cell>
          <cell r="Z469">
            <v>5619.6818200000562</v>
          </cell>
          <cell r="AA469">
            <v>4339.2897300000768</v>
          </cell>
          <cell r="AB469">
            <v>5253.0550400000066</v>
          </cell>
          <cell r="AC469">
            <v>5449.2547100000083</v>
          </cell>
          <cell r="AD469">
            <v>4347.6543299999321</v>
          </cell>
          <cell r="AE469">
            <v>57233.794377002865</v>
          </cell>
          <cell r="AF469">
            <v>3934.0599960000254</v>
          </cell>
          <cell r="AG469">
            <v>4109.7378000000026</v>
          </cell>
          <cell r="AH469">
            <v>5089.8629000000656</v>
          </cell>
          <cell r="AI469">
            <v>4684.4443200000096</v>
          </cell>
          <cell r="AJ469">
            <v>4690.3699399996549</v>
          </cell>
          <cell r="AK469">
            <v>5104.0417100000195</v>
          </cell>
          <cell r="AL469">
            <v>6054.3873700001277</v>
          </cell>
          <cell r="AM469">
            <v>4804.3938299999572</v>
          </cell>
          <cell r="AN469">
            <v>5518.2454099999741</v>
          </cell>
          <cell r="AO469">
            <v>5117.5278700001072</v>
          </cell>
          <cell r="AP469">
            <v>4468.3755010000896</v>
          </cell>
          <cell r="AQ469">
            <v>3658.3477300000377</v>
          </cell>
          <cell r="AR469">
            <v>53987.8883100003</v>
          </cell>
          <cell r="AS469">
            <v>3707.7501399999019</v>
          </cell>
          <cell r="AT469">
            <v>3575.5176599998958</v>
          </cell>
          <cell r="AU469">
            <v>4872.6263200000394</v>
          </cell>
          <cell r="AV469">
            <v>4840.1971199999098</v>
          </cell>
          <cell r="AW469">
            <v>4584.273909999989</v>
          </cell>
          <cell r="AX469">
            <v>5036.9098400000948</v>
          </cell>
          <cell r="AY469">
            <v>5863.6130399999674</v>
          </cell>
          <cell r="AZ469">
            <v>4532.4701999998651</v>
          </cell>
          <cell r="BA469">
            <v>4840.9459400000051</v>
          </cell>
          <cell r="BB469">
            <v>4441.3400499999989</v>
          </cell>
          <cell r="BC469">
            <v>4502.2619400001131</v>
          </cell>
          <cell r="BD469">
            <v>3189.9821499998216</v>
          </cell>
          <cell r="BE469">
            <v>52223.581630002707</v>
          </cell>
          <cell r="BF469">
            <v>3500.388030000031</v>
          </cell>
          <cell r="BG469">
            <v>3576.2864200000186</v>
          </cell>
          <cell r="BH469">
            <v>4764.6970999999903</v>
          </cell>
          <cell r="BI469">
            <v>4490.1810300000943</v>
          </cell>
          <cell r="BJ469">
            <v>4708.4824699999299</v>
          </cell>
          <cell r="BK469">
            <v>4982.0215199999511</v>
          </cell>
          <cell r="BL469">
            <v>5550.3999499999918</v>
          </cell>
          <cell r="BM469">
            <v>4552.5771800000221</v>
          </cell>
          <cell r="BN469">
            <v>4667.6200099999551</v>
          </cell>
          <cell r="BO469">
            <v>4482.9433999999892</v>
          </cell>
          <cell r="BP469">
            <v>4320.2846200000495</v>
          </cell>
          <cell r="BQ469">
            <v>2627.6998999998905</v>
          </cell>
          <cell r="BR469">
            <v>53080.144929997623</v>
          </cell>
          <cell r="BS469">
            <v>3233.0445600000676</v>
          </cell>
          <cell r="BT469">
            <v>3020.341899999883</v>
          </cell>
          <cell r="BU469">
            <v>4553.8159000000451</v>
          </cell>
          <cell r="BV469">
            <v>4756.5607699998654</v>
          </cell>
          <cell r="BW469">
            <v>4398.6127300001681</v>
          </cell>
          <cell r="BX469">
            <v>4896.7056399998255</v>
          </cell>
          <cell r="BY469">
            <v>6658.2976999999955</v>
          </cell>
          <cell r="BZ469">
            <v>4429.9914400000125</v>
          </cell>
          <cell r="CA469">
            <v>4561.9423399998341</v>
          </cell>
          <cell r="CB469">
            <v>4301.338099999819</v>
          </cell>
          <cell r="CC469">
            <v>3095.0165499999421</v>
          </cell>
          <cell r="CD469">
            <v>5174.4772999999113</v>
          </cell>
          <cell r="CE469">
            <v>46686.631200000644</v>
          </cell>
          <cell r="CF469">
            <v>2239.9751999999862</v>
          </cell>
          <cell r="CG469">
            <v>2401.8265000001993</v>
          </cell>
          <cell r="CH469">
            <v>3917.8162999998312</v>
          </cell>
          <cell r="CI469">
            <v>4313.8319299998693</v>
          </cell>
          <cell r="CJ469">
            <v>3772.4028999996372</v>
          </cell>
          <cell r="CK469">
            <v>4290.3846699998248</v>
          </cell>
          <cell r="CL469">
            <v>5180.0167000000365</v>
          </cell>
          <cell r="CM469">
            <v>4158.250299999956</v>
          </cell>
          <cell r="CN469">
            <v>4262.7867000000551</v>
          </cell>
          <cell r="CO469">
            <v>3624.5959999999031</v>
          </cell>
          <cell r="CP469">
            <v>2890.5102000000188</v>
          </cell>
          <cell r="CQ469">
            <v>5634.2338000002783</v>
          </cell>
          <cell r="CR469">
            <v>39260.176199998707</v>
          </cell>
          <cell r="CS469">
            <v>1982.6917000000831</v>
          </cell>
          <cell r="CT469">
            <v>2191.7609999999404</v>
          </cell>
          <cell r="CU469">
            <v>2975.7056000004523</v>
          </cell>
          <cell r="CV469">
            <v>3439.8024999999907</v>
          </cell>
          <cell r="CW469">
            <v>2897.501099999994</v>
          </cell>
          <cell r="CX469">
            <v>2812.7027000000235</v>
          </cell>
          <cell r="CY469">
            <v>4420.2058999999426</v>
          </cell>
          <cell r="CZ469">
            <v>3884.5990999997593</v>
          </cell>
          <cell r="DA469">
            <v>3555.308999999892</v>
          </cell>
          <cell r="DB469">
            <v>2975.4527000000235</v>
          </cell>
          <cell r="DC469">
            <v>2141.3664999997709</v>
          </cell>
          <cell r="DD469">
            <v>5983.0784000002313</v>
          </cell>
          <cell r="DE469">
            <v>38941.947540003806</v>
          </cell>
          <cell r="DF469">
            <v>2003.2050999999046</v>
          </cell>
          <cell r="DG469">
            <v>2526.1380000001518</v>
          </cell>
          <cell r="DH469">
            <v>2799.5300000001444</v>
          </cell>
          <cell r="DI469">
            <v>3192.0368999999482</v>
          </cell>
          <cell r="DJ469">
            <v>2753.5784999998286</v>
          </cell>
          <cell r="DK469">
            <v>3177.8282400001772</v>
          </cell>
          <cell r="DL469">
            <v>4013.6961999998894</v>
          </cell>
          <cell r="DM469">
            <v>3621.2894999999553</v>
          </cell>
          <cell r="DN469">
            <v>3813.2256999998353</v>
          </cell>
          <cell r="DO469">
            <v>2705.2273999999743</v>
          </cell>
          <cell r="DP469">
            <v>1896.8055000000168</v>
          </cell>
          <cell r="DQ469">
            <v>6439.3865000002552</v>
          </cell>
          <cell r="DR469">
            <v>53404.111100003123</v>
          </cell>
          <cell r="DS469">
            <v>4765.196700000437</v>
          </cell>
          <cell r="DT469">
            <v>4082.8675000001676</v>
          </cell>
          <cell r="DU469">
            <v>4492.2935000001453</v>
          </cell>
          <cell r="DV469">
            <v>3803.7384000001475</v>
          </cell>
          <cell r="DW469">
            <v>5222.5949999997392</v>
          </cell>
          <cell r="DX469">
            <v>4315.9320000002626</v>
          </cell>
          <cell r="DY469">
            <v>6288.0348000000231</v>
          </cell>
          <cell r="DZ469">
            <v>4913.6320000002161</v>
          </cell>
          <cell r="EA469">
            <v>3961.9808999998495</v>
          </cell>
          <cell r="EB469">
            <v>4393.7916999999434</v>
          </cell>
          <cell r="EC469">
            <v>2666.5404999998864</v>
          </cell>
          <cell r="ED469">
            <v>4497.5080999995116</v>
          </cell>
          <cell r="EE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</row>
        <row r="473">
          <cell r="F473">
            <v>-39.99998599999526</v>
          </cell>
          <cell r="G473">
            <v>-91.387983000007807</v>
          </cell>
          <cell r="H473">
            <v>-100.22070499999973</v>
          </cell>
          <cell r="I473">
            <v>-69.056450999996741</v>
          </cell>
          <cell r="J473">
            <v>-199.36986500000785</v>
          </cell>
          <cell r="K473">
            <v>-222.81864100001985</v>
          </cell>
          <cell r="L473">
            <v>-55.866410000016913</v>
          </cell>
          <cell r="M473">
            <v>-122.39292199999909</v>
          </cell>
          <cell r="N473">
            <v>117.92827400000533</v>
          </cell>
          <cell r="O473">
            <v>-99.941139999995357</v>
          </cell>
          <cell r="P473">
            <v>-7.3386009999885573</v>
          </cell>
          <cell r="Q473">
            <v>-30</v>
          </cell>
          <cell r="R473">
            <v>-1107.4704089999432</v>
          </cell>
          <cell r="S473">
            <v>-38.628313000008347</v>
          </cell>
          <cell r="T473">
            <v>-161.8319610000035</v>
          </cell>
          <cell r="U473">
            <v>-103.05990300001577</v>
          </cell>
          <cell r="V473">
            <v>-45.364229999999225</v>
          </cell>
          <cell r="W473">
            <v>-132.20507100000395</v>
          </cell>
          <cell r="X473">
            <v>-155.4754580000008</v>
          </cell>
          <cell r="Y473">
            <v>-79.40362099999038</v>
          </cell>
          <cell r="Z473">
            <v>-20.000001999986125</v>
          </cell>
          <cell r="AA473">
            <v>-268.59724500001175</v>
          </cell>
          <cell r="AB473">
            <v>-45.219930999999633</v>
          </cell>
          <cell r="AC473">
            <v>-41.787658999994164</v>
          </cell>
          <cell r="AD473">
            <v>-15.89701500000956</v>
          </cell>
          <cell r="AE473">
            <v>-870.77893899998162</v>
          </cell>
          <cell r="AF473">
            <v>-2.40458000000217</v>
          </cell>
          <cell r="AG473">
            <v>-99.999999000006937</v>
          </cell>
          <cell r="AH473">
            <v>-118.05685999998241</v>
          </cell>
          <cell r="AI473">
            <v>-99.275392999996257</v>
          </cell>
          <cell r="AJ473">
            <v>-51.890726999990875</v>
          </cell>
          <cell r="AK473">
            <v>-210.17969299999822</v>
          </cell>
          <cell r="AL473">
            <v>-40</v>
          </cell>
          <cell r="AM473">
            <v>-98.28526299999794</v>
          </cell>
          <cell r="AN473">
            <v>-77.369004999985918</v>
          </cell>
          <cell r="AO473">
            <v>-43.317418999999063</v>
          </cell>
          <cell r="AP473">
            <v>-30</v>
          </cell>
          <cell r="AQ473">
            <v>0</v>
          </cell>
          <cell r="AR473">
            <v>-733.87124699994456</v>
          </cell>
          <cell r="AS473">
            <v>-35.20244000000821</v>
          </cell>
          <cell r="AT473">
            <v>-20</v>
          </cell>
          <cell r="AU473">
            <v>-98.294425999978557</v>
          </cell>
          <cell r="AV473">
            <v>-75.214121000004525</v>
          </cell>
          <cell r="AW473">
            <v>-101.03164399998786</v>
          </cell>
          <cell r="AX473">
            <v>-156.08731899999839</v>
          </cell>
          <cell r="AY473">
            <v>0</v>
          </cell>
          <cell r="AZ473">
            <v>-29.9174350000103</v>
          </cell>
          <cell r="BA473">
            <v>-152.54320899999584</v>
          </cell>
          <cell r="BB473">
            <v>-40.000003000008292</v>
          </cell>
          <cell r="BC473">
            <v>-25.580650000003516</v>
          </cell>
          <cell r="BD473">
            <v>0</v>
          </cell>
          <cell r="BE473">
            <v>-753.36947099980898</v>
          </cell>
          <cell r="BF473">
            <v>-26.884617999996408</v>
          </cell>
          <cell r="BG473">
            <v>0</v>
          </cell>
          <cell r="BH473">
            <v>-176.46368099999381</v>
          </cell>
          <cell r="BI473">
            <v>-96.8985690000045</v>
          </cell>
          <cell r="BJ473">
            <v>-54.447149999992689</v>
          </cell>
          <cell r="BK473">
            <v>-102.8616580000089</v>
          </cell>
          <cell r="BL473">
            <v>-19.999996999991708</v>
          </cell>
          <cell r="BM473">
            <v>-34.216629000002285</v>
          </cell>
          <cell r="BN473">
            <v>-208.66032199999609</v>
          </cell>
          <cell r="BO473">
            <v>-10</v>
          </cell>
          <cell r="BP473">
            <v>-12.936847000004491</v>
          </cell>
          <cell r="BQ473">
            <v>-10</v>
          </cell>
          <cell r="BR473">
            <v>-448.88488400005735</v>
          </cell>
          <cell r="BS473">
            <v>0</v>
          </cell>
          <cell r="BT473">
            <v>0</v>
          </cell>
          <cell r="BU473">
            <v>-143.33565900000394</v>
          </cell>
          <cell r="BV473">
            <v>-69.917197000002488</v>
          </cell>
          <cell r="BW473">
            <v>-41.614468999992823</v>
          </cell>
          <cell r="BX473">
            <v>-72.001890999992611</v>
          </cell>
          <cell r="BY473">
            <v>0</v>
          </cell>
          <cell r="BZ473">
            <v>0</v>
          </cell>
          <cell r="CA473">
            <v>-92.015671000001021</v>
          </cell>
          <cell r="CB473">
            <v>-29.99999700000626</v>
          </cell>
          <cell r="CC473">
            <v>0</v>
          </cell>
          <cell r="CD473">
            <v>0</v>
          </cell>
          <cell r="CE473">
            <v>-130.00025199982338</v>
          </cell>
          <cell r="CF473">
            <v>0</v>
          </cell>
          <cell r="CG473">
            <v>0</v>
          </cell>
          <cell r="CH473">
            <v>-10</v>
          </cell>
          <cell r="CI473">
            <v>-40.000004000001354</v>
          </cell>
          <cell r="CJ473">
            <v>-30</v>
          </cell>
          <cell r="CK473">
            <v>-20.000001000007614</v>
          </cell>
          <cell r="CL473">
            <v>0</v>
          </cell>
          <cell r="CM473">
            <v>0</v>
          </cell>
          <cell r="CN473">
            <v>-30.000246999989031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</row>
        <row r="474">
          <cell r="F474">
            <v>-86.468415000003006</v>
          </cell>
          <cell r="G474">
            <v>-100.07569099999819</v>
          </cell>
          <cell r="H474">
            <v>-50.486142000001564</v>
          </cell>
          <cell r="I474">
            <v>17.967195999997784</v>
          </cell>
          <cell r="J474">
            <v>-46.506921000000148</v>
          </cell>
          <cell r="K474">
            <v>-54.615598999997019</v>
          </cell>
          <cell r="L474">
            <v>-59.611298999996507</v>
          </cell>
          <cell r="M474">
            <v>-15.506691999995383</v>
          </cell>
          <cell r="N474">
            <v>41.59613000000536</v>
          </cell>
          <cell r="O474">
            <v>-67.101689000002807</v>
          </cell>
          <cell r="P474">
            <v>-72.007425000003423</v>
          </cell>
          <cell r="Q474">
            <v>-118.49000000000524</v>
          </cell>
          <cell r="R474">
            <v>-836.85915499995463</v>
          </cell>
          <cell r="S474">
            <v>-97.921228999999585</v>
          </cell>
          <cell r="T474">
            <v>-51.663763999997173</v>
          </cell>
          <cell r="U474">
            <v>-28.681441000000632</v>
          </cell>
          <cell r="V474">
            <v>-32.770237000000634</v>
          </cell>
          <cell r="W474">
            <v>-45.848143999999593</v>
          </cell>
          <cell r="X474">
            <v>-74.914290000000619</v>
          </cell>
          <cell r="Y474">
            <v>-87.886941000004299</v>
          </cell>
          <cell r="Z474">
            <v>-74.608808999997564</v>
          </cell>
          <cell r="AA474">
            <v>-101.92772400000104</v>
          </cell>
          <cell r="AB474">
            <v>-41.533900000002177</v>
          </cell>
          <cell r="AC474">
            <v>-100.23644699999568</v>
          </cell>
          <cell r="AD474">
            <v>-98.866228999999294</v>
          </cell>
          <cell r="AE474">
            <v>-732.76273899979424</v>
          </cell>
          <cell r="AF474">
            <v>-5.7941219999993336</v>
          </cell>
          <cell r="AG474">
            <v>-78.634378999995533</v>
          </cell>
          <cell r="AH474">
            <v>-114.08946299999661</v>
          </cell>
          <cell r="AI474">
            <v>-52.024037999995926</v>
          </cell>
          <cell r="AJ474">
            <v>-64.050279999999475</v>
          </cell>
          <cell r="AK474">
            <v>-119.03243099999963</v>
          </cell>
          <cell r="AL474">
            <v>-61.106971000001067</v>
          </cell>
          <cell r="AM474">
            <v>-64.019194000000425</v>
          </cell>
          <cell r="AN474">
            <v>-60</v>
          </cell>
          <cell r="AO474">
            <v>-62.859070999998949</v>
          </cell>
          <cell r="AP474">
            <v>-39.851640000000771</v>
          </cell>
          <cell r="AQ474">
            <v>-11.301149999999325</v>
          </cell>
          <cell r="AR474">
            <v>-714.50789399992209</v>
          </cell>
          <cell r="AS474">
            <v>-30</v>
          </cell>
          <cell r="AT474">
            <v>-65.96206600000005</v>
          </cell>
          <cell r="AU474">
            <v>-74.717643000003591</v>
          </cell>
          <cell r="AV474">
            <v>-113.85177500000282</v>
          </cell>
          <cell r="AW474">
            <v>-29.999994999998307</v>
          </cell>
          <cell r="AX474">
            <v>-36.206834999997227</v>
          </cell>
          <cell r="AY474">
            <v>-115.58149500000582</v>
          </cell>
          <cell r="AZ474">
            <v>-70.082247000005736</v>
          </cell>
          <cell r="BA474">
            <v>-42.887535999994725</v>
          </cell>
          <cell r="BB474">
            <v>-64.846742000001541</v>
          </cell>
          <cell r="BC474">
            <v>-70.37155999999959</v>
          </cell>
          <cell r="BD474">
            <v>0</v>
          </cell>
          <cell r="BE474">
            <v>-640.38930200017057</v>
          </cell>
          <cell r="BF474">
            <v>-9.9999979999993229</v>
          </cell>
          <cell r="BG474">
            <v>-69.999993999997969</v>
          </cell>
          <cell r="BH474">
            <v>-52.976910999997926</v>
          </cell>
          <cell r="BI474">
            <v>-57.619845000001078</v>
          </cell>
          <cell r="BJ474">
            <v>-43.625529999997525</v>
          </cell>
          <cell r="BK474">
            <v>-118.37712099999771</v>
          </cell>
          <cell r="BL474">
            <v>-48.411056000004464</v>
          </cell>
          <cell r="BM474">
            <v>-36.537911999999778</v>
          </cell>
          <cell r="BN474">
            <v>-53.954280999998446</v>
          </cell>
          <cell r="BO474">
            <v>-74.454539999998815</v>
          </cell>
          <cell r="BP474">
            <v>-74.432113999995636</v>
          </cell>
          <cell r="BQ474">
            <v>0</v>
          </cell>
          <cell r="BR474">
            <v>-537.8668980000075</v>
          </cell>
          <cell r="BS474">
            <v>0</v>
          </cell>
          <cell r="BT474">
            <v>-39.714816000006977</v>
          </cell>
          <cell r="BU474">
            <v>-117.54667399999744</v>
          </cell>
          <cell r="BV474">
            <v>-94.396251000005577</v>
          </cell>
          <cell r="BW474">
            <v>-40.648324000001594</v>
          </cell>
          <cell r="BX474">
            <v>-95.481097000003501</v>
          </cell>
          <cell r="BY474">
            <v>0</v>
          </cell>
          <cell r="BZ474">
            <v>-50</v>
          </cell>
          <cell r="CA474">
            <v>-50.335860999999568</v>
          </cell>
          <cell r="CB474">
            <v>-46.579774999998335</v>
          </cell>
          <cell r="CC474">
            <v>-3.1641000000017812</v>
          </cell>
          <cell r="CD474">
            <v>0</v>
          </cell>
          <cell r="CE474">
            <v>-281.26525200007018</v>
          </cell>
          <cell r="CF474">
            <v>0</v>
          </cell>
          <cell r="CG474">
            <v>-23.416576999996323</v>
          </cell>
          <cell r="CH474">
            <v>-42.81653599999845</v>
          </cell>
          <cell r="CI474">
            <v>-113.07740300000296</v>
          </cell>
          <cell r="CJ474">
            <v>-10</v>
          </cell>
          <cell r="CK474">
            <v>-56.683494999997492</v>
          </cell>
          <cell r="CL474">
            <v>0</v>
          </cell>
          <cell r="CM474">
            <v>-6.1407420000032289</v>
          </cell>
          <cell r="CN474">
            <v>-25.586005999997724</v>
          </cell>
          <cell r="CO474">
            <v>0</v>
          </cell>
          <cell r="CP474">
            <v>-3.5444930000012391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</row>
        <row r="476">
          <cell r="F476">
            <v>-28.221858000000793</v>
          </cell>
          <cell r="G476">
            <v>-34.631320000000414</v>
          </cell>
          <cell r="H476">
            <v>-30.100014000003284</v>
          </cell>
          <cell r="I476">
            <v>11.7008670000032</v>
          </cell>
          <cell r="J476">
            <v>-19.417972999995982</v>
          </cell>
          <cell r="K476">
            <v>-15.50557100000151</v>
          </cell>
          <cell r="L476">
            <v>-48.281388999996125</v>
          </cell>
          <cell r="M476">
            <v>-77.641726999994717</v>
          </cell>
          <cell r="N476">
            <v>7.7019269999982498</v>
          </cell>
          <cell r="O476">
            <v>-7.2456630000015139</v>
          </cell>
          <cell r="P476">
            <v>-62.079907999999705</v>
          </cell>
          <cell r="Q476">
            <v>-30.341619000002538</v>
          </cell>
          <cell r="R476">
            <v>-369.29741900000954</v>
          </cell>
          <cell r="S476">
            <v>-40.577682999995886</v>
          </cell>
          <cell r="T476">
            <v>-6.1822949999987031</v>
          </cell>
          <cell r="U476">
            <v>-22.8063070000062</v>
          </cell>
          <cell r="V476">
            <v>-27.728392999997595</v>
          </cell>
          <cell r="W476">
            <v>-32.382070000006934</v>
          </cell>
          <cell r="X476">
            <v>-2.8438869999990857</v>
          </cell>
          <cell r="Y476">
            <v>-26.055544999995618</v>
          </cell>
          <cell r="Z476">
            <v>-29.065462999998999</v>
          </cell>
          <cell r="AA476">
            <v>-75.093651999999565</v>
          </cell>
          <cell r="AB476">
            <v>-31.805764999997336</v>
          </cell>
          <cell r="AC476">
            <v>-35.273294000002352</v>
          </cell>
          <cell r="AD476">
            <v>-39.483064999993076</v>
          </cell>
          <cell r="AE476">
            <v>-299.78884500003187</v>
          </cell>
          <cell r="AF476">
            <v>-29.333395999994536</v>
          </cell>
          <cell r="AG476">
            <v>-21.626172999996925</v>
          </cell>
          <cell r="AH476">
            <v>-18.603896000000532</v>
          </cell>
          <cell r="AI476">
            <v>-0.66312599999946542</v>
          </cell>
          <cell r="AJ476">
            <v>-45.720073999997112</v>
          </cell>
          <cell r="AK476">
            <v>-10.402412999999797</v>
          </cell>
          <cell r="AL476">
            <v>-34.488426000003528</v>
          </cell>
          <cell r="AM476">
            <v>-45.658985999994911</v>
          </cell>
          <cell r="AN476">
            <v>-34.312620999997307</v>
          </cell>
          <cell r="AO476">
            <v>-9.7089839999971446</v>
          </cell>
          <cell r="AP476">
            <v>-20.209901999995054</v>
          </cell>
          <cell r="AQ476">
            <v>-29.060847999993712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</row>
        <row r="477">
          <cell r="F477">
            <v>-1428.6002490001265</v>
          </cell>
          <cell r="G477">
            <v>-909.66474600008223</v>
          </cell>
          <cell r="H477">
            <v>-619.86105999996653</v>
          </cell>
          <cell r="I477">
            <v>467.26573400001507</v>
          </cell>
          <cell r="J477">
            <v>-888.77913399995305</v>
          </cell>
          <cell r="K477">
            <v>-1059.3116499999305</v>
          </cell>
          <cell r="L477">
            <v>-1107.7238400001079</v>
          </cell>
          <cell r="M477">
            <v>-991.15449500002433</v>
          </cell>
          <cell r="N477">
            <v>-390.4734640000388</v>
          </cell>
          <cell r="O477">
            <v>-809.72768000001088</v>
          </cell>
          <cell r="P477">
            <v>-981.87255500000902</v>
          </cell>
          <cell r="Q477">
            <v>-1125.1067999999505</v>
          </cell>
          <cell r="R477">
            <v>-10129.283826000988</v>
          </cell>
          <cell r="S477">
            <v>-956.53336600004695</v>
          </cell>
          <cell r="T477">
            <v>-658.69685000006575</v>
          </cell>
          <cell r="U477">
            <v>-504.64224999997532</v>
          </cell>
          <cell r="V477">
            <v>-460.03813099995023</v>
          </cell>
          <cell r="W477">
            <v>-1050.7817140000407</v>
          </cell>
          <cell r="X477">
            <v>-679.71109999995679</v>
          </cell>
          <cell r="Y477">
            <v>-1097.2486599999247</v>
          </cell>
          <cell r="Z477">
            <v>-994.16102000011597</v>
          </cell>
          <cell r="AA477">
            <v>-1041.6851699999534</v>
          </cell>
          <cell r="AB477">
            <v>-754.89704000006896</v>
          </cell>
          <cell r="AC477">
            <v>-1157.3065950000891</v>
          </cell>
          <cell r="AD477">
            <v>-773.58192999998573</v>
          </cell>
          <cell r="AE477">
            <v>-7616.8092239992693</v>
          </cell>
          <cell r="AF477">
            <v>-545.90293999994174</v>
          </cell>
          <cell r="AG477">
            <v>-465.24317999999039</v>
          </cell>
          <cell r="AH477">
            <v>-602.0062400001334</v>
          </cell>
          <cell r="AI477">
            <v>-460.2548250000109</v>
          </cell>
          <cell r="AJ477">
            <v>-954.78772399993613</v>
          </cell>
          <cell r="AK477">
            <v>-712.70171599998139</v>
          </cell>
          <cell r="AL477">
            <v>-902.81955999997444</v>
          </cell>
          <cell r="AM477">
            <v>-748.83531499991659</v>
          </cell>
          <cell r="AN477">
            <v>-604.36632499983534</v>
          </cell>
          <cell r="AO477">
            <v>-635.77749500004575</v>
          </cell>
          <cell r="AP477">
            <v>-707.15245999989565</v>
          </cell>
          <cell r="AQ477">
            <v>-276.96144400001504</v>
          </cell>
          <cell r="AR477">
            <v>-7824.1505880011246</v>
          </cell>
          <cell r="AS477">
            <v>-395.23557000001892</v>
          </cell>
          <cell r="AT477">
            <v>-545.44851000001654</v>
          </cell>
          <cell r="AU477">
            <v>-576.01294599997345</v>
          </cell>
          <cell r="AV477">
            <v>-544.5812600000063</v>
          </cell>
          <cell r="AW477">
            <v>-1018.1498960000463</v>
          </cell>
          <cell r="AX477">
            <v>-647.61669599998277</v>
          </cell>
          <cell r="AY477">
            <v>-756.05620599992108</v>
          </cell>
          <cell r="AZ477">
            <v>-719.58368399995379</v>
          </cell>
          <cell r="BA477">
            <v>-782.07733000000007</v>
          </cell>
          <cell r="BB477">
            <v>-831.82339000003412</v>
          </cell>
          <cell r="BC477">
            <v>-765.68066000007093</v>
          </cell>
          <cell r="BD477">
            <v>-241.88444000005256</v>
          </cell>
          <cell r="BE477">
            <v>-7566.6534139998257</v>
          </cell>
          <cell r="BF477">
            <v>-424.3566400000127</v>
          </cell>
          <cell r="BG477">
            <v>-613.24395000003278</v>
          </cell>
          <cell r="BH477">
            <v>-585.61395999998786</v>
          </cell>
          <cell r="BI477">
            <v>-579.56232500006445</v>
          </cell>
          <cell r="BJ477">
            <v>-1020.3221000001067</v>
          </cell>
          <cell r="BK477">
            <v>-764.48659400001634</v>
          </cell>
          <cell r="BL477">
            <v>-549.71273000002839</v>
          </cell>
          <cell r="BM477">
            <v>-696.75811500009149</v>
          </cell>
          <cell r="BN477">
            <v>-774.88593999994919</v>
          </cell>
          <cell r="BO477">
            <v>-570.16122000000905</v>
          </cell>
          <cell r="BP477">
            <v>-781.87749999994412</v>
          </cell>
          <cell r="BQ477">
            <v>-205.67234000004828</v>
          </cell>
          <cell r="BR477">
            <v>-5473.2016770010814</v>
          </cell>
          <cell r="BS477">
            <v>-144.26043000002392</v>
          </cell>
          <cell r="BT477">
            <v>-343.60837600007653</v>
          </cell>
          <cell r="BU477">
            <v>-497.63878999999724</v>
          </cell>
          <cell r="BV477">
            <v>-743.01951500005089</v>
          </cell>
          <cell r="BW477">
            <v>-924.20726499997545</v>
          </cell>
          <cell r="BX477">
            <v>-973.44048999994993</v>
          </cell>
          <cell r="BY477">
            <v>332.17742999992333</v>
          </cell>
          <cell r="BZ477">
            <v>-538.15788999991491</v>
          </cell>
          <cell r="CA477">
            <v>-724.47826500004157</v>
          </cell>
          <cell r="CB477">
            <v>-461.34463599999435</v>
          </cell>
          <cell r="CC477">
            <v>-381.90023999998812</v>
          </cell>
          <cell r="CD477">
            <v>-73.323209999944083</v>
          </cell>
          <cell r="CE477">
            <v>-4496.0012449994683</v>
          </cell>
          <cell r="CF477">
            <v>-57.199079999933019</v>
          </cell>
          <cell r="CG477">
            <v>-191.5331100000767</v>
          </cell>
          <cell r="CH477">
            <v>-481.30061999999452</v>
          </cell>
          <cell r="CI477">
            <v>-638.22229499998502</v>
          </cell>
          <cell r="CJ477">
            <v>-816.47323999984656</v>
          </cell>
          <cell r="CK477">
            <v>-675.28391999995802</v>
          </cell>
          <cell r="CL477">
            <v>-3.2279199999757111</v>
          </cell>
          <cell r="CM477">
            <v>-235.96414999989793</v>
          </cell>
          <cell r="CN477">
            <v>-689.20363999996334</v>
          </cell>
          <cell r="CO477">
            <v>-292.72486999991816</v>
          </cell>
          <cell r="CP477">
            <v>-363.94357000000309</v>
          </cell>
          <cell r="CQ477">
            <v>-50.924830000032671</v>
          </cell>
          <cell r="CR477">
            <v>-1280.9155500009656</v>
          </cell>
          <cell r="CS477">
            <v>-64.891100000124425</v>
          </cell>
          <cell r="CT477">
            <v>-37.574359999969602</v>
          </cell>
          <cell r="CU477">
            <v>-191.06272000004537</v>
          </cell>
          <cell r="CV477">
            <v>-213.4568900000304</v>
          </cell>
          <cell r="CW477">
            <v>-191.08077000000048</v>
          </cell>
          <cell r="CX477">
            <v>-170.15933000005316</v>
          </cell>
          <cell r="CY477">
            <v>-2.0371799999848008</v>
          </cell>
          <cell r="CZ477">
            <v>-8.0023300000466406</v>
          </cell>
          <cell r="DA477">
            <v>-187.46023999992758</v>
          </cell>
          <cell r="DB477">
            <v>-99.441069999942556</v>
          </cell>
          <cell r="DC477">
            <v>-59.876340000075288</v>
          </cell>
          <cell r="DD477">
            <v>-55.873219999950379</v>
          </cell>
          <cell r="DE477">
            <v>-1602.4578700009733</v>
          </cell>
          <cell r="DF477">
            <v>-95.087580000050366</v>
          </cell>
          <cell r="DG477">
            <v>-137.041640000185</v>
          </cell>
          <cell r="DH477">
            <v>-313.79248000006191</v>
          </cell>
          <cell r="DI477">
            <v>-293.3099500000244</v>
          </cell>
          <cell r="DJ477">
            <v>-214.95643999997992</v>
          </cell>
          <cell r="DK477">
            <v>-182.8162800000282</v>
          </cell>
          <cell r="DL477">
            <v>-67.206499999971129</v>
          </cell>
          <cell r="DM477">
            <v>-27.565820000134408</v>
          </cell>
          <cell r="DN477">
            <v>-64.132020000135526</v>
          </cell>
          <cell r="DO477">
            <v>-129.1831199999433</v>
          </cell>
          <cell r="DP477">
            <v>-15.130880000069737</v>
          </cell>
          <cell r="DQ477">
            <v>-62.235159999923781</v>
          </cell>
          <cell r="DR477">
            <v>-764.45877000130713</v>
          </cell>
          <cell r="DS477">
            <v>-67.657919999910519</v>
          </cell>
          <cell r="DT477">
            <v>-55.146580000058748</v>
          </cell>
          <cell r="DU477">
            <v>-128.91203999985009</v>
          </cell>
          <cell r="DV477">
            <v>-124.83876000007149</v>
          </cell>
          <cell r="DW477">
            <v>-116.39936999999918</v>
          </cell>
          <cell r="DX477">
            <v>-43.21369000012055</v>
          </cell>
          <cell r="DY477">
            <v>-4.8015700000105426</v>
          </cell>
          <cell r="DZ477">
            <v>-8.2940499999094754</v>
          </cell>
          <cell r="EA477">
            <v>-22.407119999988936</v>
          </cell>
          <cell r="EB477">
            <v>-119.01919999998063</v>
          </cell>
          <cell r="EC477">
            <v>-15.132110000005923</v>
          </cell>
          <cell r="ED477">
            <v>-58.636360000120476</v>
          </cell>
          <cell r="EE477">
            <v>0</v>
          </cell>
        </row>
        <row r="478">
          <cell r="F478">
            <v>-672.08640500018373</v>
          </cell>
          <cell r="G478">
            <v>-873.34054899995681</v>
          </cell>
          <cell r="H478">
            <v>-1003.8935949999723</v>
          </cell>
          <cell r="I478">
            <v>-568.74136700003874</v>
          </cell>
          <cell r="J478">
            <v>-1022.4188500000164</v>
          </cell>
          <cell r="K478">
            <v>-1383.3723539999919</v>
          </cell>
          <cell r="L478">
            <v>-597.78286000003573</v>
          </cell>
          <cell r="M478">
            <v>-752.12077999999747</v>
          </cell>
          <cell r="N478">
            <v>1405.0178639999358</v>
          </cell>
          <cell r="O478">
            <v>-794.62955399998464</v>
          </cell>
          <cell r="P478">
            <v>-628.69264000002295</v>
          </cell>
          <cell r="Q478">
            <v>-786.69415599992499</v>
          </cell>
          <cell r="R478">
            <v>-8442.4320379998535</v>
          </cell>
          <cell r="S478">
            <v>-535.05572499998379</v>
          </cell>
          <cell r="T478">
            <v>-682.84728000004543</v>
          </cell>
          <cell r="U478">
            <v>-971.57426399999531</v>
          </cell>
          <cell r="V478">
            <v>-775.52884000004269</v>
          </cell>
          <cell r="W478">
            <v>-855.29972499998985</v>
          </cell>
          <cell r="X478">
            <v>-1087.4340239999583</v>
          </cell>
          <cell r="Y478">
            <v>-472.70503000007011</v>
          </cell>
          <cell r="Z478">
            <v>-805.99503999995068</v>
          </cell>
          <cell r="AA478">
            <v>-788.85526499996195</v>
          </cell>
          <cell r="AB478">
            <v>-626.94661500002258</v>
          </cell>
          <cell r="AC478">
            <v>-436.08730000001378</v>
          </cell>
          <cell r="AD478">
            <v>-404.10293000005186</v>
          </cell>
          <cell r="AE478">
            <v>-8311.4327889997512</v>
          </cell>
          <cell r="AF478">
            <v>-482.45174999989104</v>
          </cell>
          <cell r="AG478">
            <v>-532.25225600006524</v>
          </cell>
          <cell r="AH478">
            <v>-698.20204499998363</v>
          </cell>
          <cell r="AI478">
            <v>-815.60302099998808</v>
          </cell>
          <cell r="AJ478">
            <v>-722.67096999997739</v>
          </cell>
          <cell r="AK478">
            <v>-982.46661999996286</v>
          </cell>
          <cell r="AL478">
            <v>-746.07797999994364</v>
          </cell>
          <cell r="AM478">
            <v>-873.29023000004236</v>
          </cell>
          <cell r="AN478">
            <v>-733.42603000003146</v>
          </cell>
          <cell r="AO478">
            <v>-584.90682100004051</v>
          </cell>
          <cell r="AP478">
            <v>-778.52472600003239</v>
          </cell>
          <cell r="AQ478">
            <v>-361.56034000008367</v>
          </cell>
          <cell r="AR478">
            <v>-8241.3218149989843</v>
          </cell>
          <cell r="AS478">
            <v>-392.47378999995999</v>
          </cell>
          <cell r="AT478">
            <v>-479.78094000008423</v>
          </cell>
          <cell r="AU478">
            <v>-721.65447599999607</v>
          </cell>
          <cell r="AV478">
            <v>-798.20473999995738</v>
          </cell>
          <cell r="AW478">
            <v>-860.8803299999563</v>
          </cell>
          <cell r="AX478">
            <v>-1217.5511650000117</v>
          </cell>
          <cell r="AY478">
            <v>-768.00093000009656</v>
          </cell>
          <cell r="AZ478">
            <v>-807.92517499998212</v>
          </cell>
          <cell r="BA478">
            <v>-765.53191399999196</v>
          </cell>
          <cell r="BB478">
            <v>-571.63594999996712</v>
          </cell>
          <cell r="BC478">
            <v>-588.38977499993052</v>
          </cell>
          <cell r="BD478">
            <v>-269.29263000003994</v>
          </cell>
          <cell r="BE478">
            <v>-7636.4324610009789</v>
          </cell>
          <cell r="BF478">
            <v>-289.21896999992896</v>
          </cell>
          <cell r="BG478">
            <v>-494.17879999999423</v>
          </cell>
          <cell r="BH478">
            <v>-677.8009890000103</v>
          </cell>
          <cell r="BI478">
            <v>-858.88075000001118</v>
          </cell>
          <cell r="BJ478">
            <v>-812.56183999998029</v>
          </cell>
          <cell r="BK478">
            <v>-1146.4673800000455</v>
          </cell>
          <cell r="BL478">
            <v>-618.97182500001509</v>
          </cell>
          <cell r="BM478">
            <v>-667.28581000003032</v>
          </cell>
          <cell r="BN478">
            <v>-808.84160599997267</v>
          </cell>
          <cell r="BO478">
            <v>-483.92643999995198</v>
          </cell>
          <cell r="BP478">
            <v>-441.31451099994592</v>
          </cell>
          <cell r="BQ478">
            <v>-336.98353999992833</v>
          </cell>
          <cell r="BR478">
            <v>-6042.5900579988956</v>
          </cell>
          <cell r="BS478">
            <v>-180.87310999992769</v>
          </cell>
          <cell r="BT478">
            <v>-324.78075000003446</v>
          </cell>
          <cell r="BU478">
            <v>-680.84384499990847</v>
          </cell>
          <cell r="BV478">
            <v>-791.56176999997115</v>
          </cell>
          <cell r="BW478">
            <v>-899.77143500006059</v>
          </cell>
          <cell r="BX478">
            <v>-1006.9323020000011</v>
          </cell>
          <cell r="BY478">
            <v>9.1057999999029562</v>
          </cell>
          <cell r="BZ478">
            <v>-403.33605000004172</v>
          </cell>
          <cell r="CA478">
            <v>-859.34539100003894</v>
          </cell>
          <cell r="CB478">
            <v>-382.00341500004288</v>
          </cell>
          <cell r="CC478">
            <v>-478.135510000051</v>
          </cell>
          <cell r="CD478">
            <v>-44.112280000117607</v>
          </cell>
          <cell r="CE478">
            <v>-3842.7684300020337</v>
          </cell>
          <cell r="CF478">
            <v>-19.333729999954812</v>
          </cell>
          <cell r="CG478">
            <v>-181.79463000001851</v>
          </cell>
          <cell r="CH478">
            <v>-507.62687999987975</v>
          </cell>
          <cell r="CI478">
            <v>-728.07898400002159</v>
          </cell>
          <cell r="CJ478">
            <v>-388.91012999997474</v>
          </cell>
          <cell r="CK478">
            <v>-708.45381599990651</v>
          </cell>
          <cell r="CL478">
            <v>-69.43675999995321</v>
          </cell>
          <cell r="CM478">
            <v>-162.18975000013597</v>
          </cell>
          <cell r="CN478">
            <v>-590.23677000007592</v>
          </cell>
          <cell r="CO478">
            <v>-245.42514999996638</v>
          </cell>
          <cell r="CP478">
            <v>-235.89841999998316</v>
          </cell>
          <cell r="CQ478">
            <v>-5.3834100000094622</v>
          </cell>
          <cell r="CR478">
            <v>-460.43047999963164</v>
          </cell>
          <cell r="CS478">
            <v>-3.9285900000249967</v>
          </cell>
          <cell r="CT478">
            <v>-18.478799999924377</v>
          </cell>
          <cell r="CU478">
            <v>-104.26650999998674</v>
          </cell>
          <cell r="CV478">
            <v>-147.87152000004426</v>
          </cell>
          <cell r="CW478">
            <v>-78.59908999997424</v>
          </cell>
          <cell r="CX478">
            <v>-13.093999999924563</v>
          </cell>
          <cell r="CY478">
            <v>-1.6006599999964237</v>
          </cell>
          <cell r="CZ478">
            <v>-1.1638400000520051</v>
          </cell>
          <cell r="DA478">
            <v>-32.036779999965802</v>
          </cell>
          <cell r="DB478">
            <v>-23.279920000000857</v>
          </cell>
          <cell r="DC478">
            <v>-31.163880000007339</v>
          </cell>
          <cell r="DD478">
            <v>-4.9468900000210851</v>
          </cell>
          <cell r="DE478">
            <v>-921.06106999982148</v>
          </cell>
          <cell r="DF478">
            <v>-15.859170000068843</v>
          </cell>
          <cell r="DG478">
            <v>-78.531070000026375</v>
          </cell>
          <cell r="DH478">
            <v>-217.90525000006892</v>
          </cell>
          <cell r="DI478">
            <v>-219.64882000000216</v>
          </cell>
          <cell r="DJ478">
            <v>-205.68683999998029</v>
          </cell>
          <cell r="DK478">
            <v>-50.369999999878928</v>
          </cell>
          <cell r="DL478">
            <v>-22.832760000019334</v>
          </cell>
          <cell r="DM478">
            <v>-51.455049999989569</v>
          </cell>
          <cell r="DN478">
            <v>-3.5134100000141189</v>
          </cell>
          <cell r="DO478">
            <v>-49.147750000003725</v>
          </cell>
          <cell r="DP478">
            <v>-0.58204000000841916</v>
          </cell>
          <cell r="DQ478">
            <v>-5.5289099999936298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</row>
        <row r="479">
          <cell r="F479">
            <v>-1560.2179430000251</v>
          </cell>
          <cell r="G479">
            <v>-1478.5549580000225</v>
          </cell>
          <cell r="H479">
            <v>-1328.5601829999359</v>
          </cell>
          <cell r="I479">
            <v>1547.2481709999847</v>
          </cell>
          <cell r="J479">
            <v>-816.8564690000494</v>
          </cell>
          <cell r="K479">
            <v>-458.1032600000035</v>
          </cell>
          <cell r="L479">
            <v>-1490.3377409999957</v>
          </cell>
          <cell r="M479">
            <v>-2013.5086759999394</v>
          </cell>
          <cell r="N479">
            <v>-398.24372600001516</v>
          </cell>
          <cell r="O479">
            <v>-1605.2823150000768</v>
          </cell>
          <cell r="P479">
            <v>-1563.4799899999634</v>
          </cell>
          <cell r="Q479">
            <v>-1602.6024069999694</v>
          </cell>
          <cell r="R479">
            <v>-12629.488541000523</v>
          </cell>
          <cell r="S479">
            <v>-1278.9416199999396</v>
          </cell>
          <cell r="T479">
            <v>-983.96286699996563</v>
          </cell>
          <cell r="U479">
            <v>-980.00264100002823</v>
          </cell>
          <cell r="V479">
            <v>-520.91711500001838</v>
          </cell>
          <cell r="W479">
            <v>-732.4078660000232</v>
          </cell>
          <cell r="X479">
            <v>-840.0798229999491</v>
          </cell>
          <cell r="Y479">
            <v>-971.9136249999865</v>
          </cell>
          <cell r="Z479">
            <v>-1249.8005649999832</v>
          </cell>
          <cell r="AA479">
            <v>-1555.4002549999859</v>
          </cell>
          <cell r="AB479">
            <v>-1266.7562090000138</v>
          </cell>
          <cell r="AC479">
            <v>-1157.0358599999454</v>
          </cell>
          <cell r="AD479">
            <v>-1092.2700950000435</v>
          </cell>
          <cell r="AE479">
            <v>-11299.30179100018</v>
          </cell>
          <cell r="AF479">
            <v>-1347.569955999963</v>
          </cell>
          <cell r="AG479">
            <v>-1031.8889149999595</v>
          </cell>
          <cell r="AH479">
            <v>-670.87147000001278</v>
          </cell>
          <cell r="AI479">
            <v>-608.48589200002607</v>
          </cell>
          <cell r="AJ479">
            <v>-772.26650100003462</v>
          </cell>
          <cell r="AK479">
            <v>-773.65172900003381</v>
          </cell>
          <cell r="AL479">
            <v>-791.02251000003889</v>
          </cell>
          <cell r="AM479">
            <v>-840.87234600016382</v>
          </cell>
          <cell r="AN479">
            <v>-964.76489300007233</v>
          </cell>
          <cell r="AO479">
            <v>-1156.745510000037</v>
          </cell>
          <cell r="AP479">
            <v>-1217.0967259999597</v>
          </cell>
          <cell r="AQ479">
            <v>-1124.0653429999948</v>
          </cell>
          <cell r="AR479">
            <v>-10219.2487549996</v>
          </cell>
          <cell r="AS479">
            <v>-1072.4453150001355</v>
          </cell>
          <cell r="AT479">
            <v>-969.79334000009112</v>
          </cell>
          <cell r="AU479">
            <v>-832.32498199993279</v>
          </cell>
          <cell r="AV479">
            <v>-595.96833300002618</v>
          </cell>
          <cell r="AW479">
            <v>-827.37499099993147</v>
          </cell>
          <cell r="AX479">
            <v>-723.55228300008457</v>
          </cell>
          <cell r="AY479">
            <v>-844.27566700009629</v>
          </cell>
          <cell r="AZ479">
            <v>-855.59207399992738</v>
          </cell>
          <cell r="BA479">
            <v>-564.22240500000771</v>
          </cell>
          <cell r="BB479">
            <v>-797.20835400000215</v>
          </cell>
          <cell r="BC479">
            <v>-1147.8099959999672</v>
          </cell>
          <cell r="BD479">
            <v>-988.68101499998011</v>
          </cell>
          <cell r="BE479">
            <v>-10754.037852000445</v>
          </cell>
          <cell r="BF479">
            <v>-1128.1939039999852</v>
          </cell>
          <cell r="BG479">
            <v>-962.44310999999288</v>
          </cell>
          <cell r="BH479">
            <v>-857.42639900004724</v>
          </cell>
          <cell r="BI479">
            <v>-563.23616200004471</v>
          </cell>
          <cell r="BJ479">
            <v>-937.75052399997367</v>
          </cell>
          <cell r="BK479">
            <v>-907.11699100001715</v>
          </cell>
          <cell r="BL479">
            <v>-733.91140900005121</v>
          </cell>
          <cell r="BM479">
            <v>-1042.690050000092</v>
          </cell>
          <cell r="BN479">
            <v>-282.72145500010811</v>
          </cell>
          <cell r="BO479">
            <v>-1393.4985420000739</v>
          </cell>
          <cell r="BP479">
            <v>-1151.5455260000308</v>
          </cell>
          <cell r="BQ479">
            <v>-793.5037800000282</v>
          </cell>
          <cell r="BR479">
            <v>-5141.5458900006488</v>
          </cell>
          <cell r="BS479">
            <v>-589.41211000003386</v>
          </cell>
          <cell r="BT479">
            <v>-294.23199000000022</v>
          </cell>
          <cell r="BU479">
            <v>-431.32412000000477</v>
          </cell>
          <cell r="BV479">
            <v>-353.62193000002299</v>
          </cell>
          <cell r="BW479">
            <v>-499.43294999998761</v>
          </cell>
          <cell r="BX479">
            <v>-715.74307000002591</v>
          </cell>
          <cell r="BY479">
            <v>-250.10584999999264</v>
          </cell>
          <cell r="BZ479">
            <v>-569.79795000003651</v>
          </cell>
          <cell r="CA479">
            <v>-254.053190000006</v>
          </cell>
          <cell r="CB479">
            <v>-783.72035000001779</v>
          </cell>
          <cell r="CC479">
            <v>-361.26611000002595</v>
          </cell>
          <cell r="CD479">
            <v>-38.836269999970682</v>
          </cell>
          <cell r="CE479">
            <v>-4419.3166899997741</v>
          </cell>
          <cell r="CF479">
            <v>-68.399439999950118</v>
          </cell>
          <cell r="CG479">
            <v>-234.03461999999126</v>
          </cell>
          <cell r="CH479">
            <v>-408.3599600000307</v>
          </cell>
          <cell r="CI479">
            <v>-468.88998999999603</v>
          </cell>
          <cell r="CJ479">
            <v>-718.3771199999901</v>
          </cell>
          <cell r="CK479">
            <v>-883.32300000003306</v>
          </cell>
          <cell r="CL479">
            <v>-126.03307999996468</v>
          </cell>
          <cell r="CM479">
            <v>-543.85990000003949</v>
          </cell>
          <cell r="CN479">
            <v>-324.157450000057</v>
          </cell>
          <cell r="CO479">
            <v>-369.23356000008062</v>
          </cell>
          <cell r="CP479">
            <v>-208.97370000003139</v>
          </cell>
          <cell r="CQ479">
            <v>-65.674869999988005</v>
          </cell>
          <cell r="CR479">
            <v>-2693.2746999999508</v>
          </cell>
          <cell r="CS479">
            <v>0</v>
          </cell>
          <cell r="CT479">
            <v>-165.92668999999296</v>
          </cell>
          <cell r="CU479">
            <v>-320.03973999997834</v>
          </cell>
          <cell r="CV479">
            <v>-281.8066299999482</v>
          </cell>
          <cell r="CW479">
            <v>-389.94068999995943</v>
          </cell>
          <cell r="CX479">
            <v>-630.15220999997109</v>
          </cell>
          <cell r="CY479">
            <v>-117.23513000004459</v>
          </cell>
          <cell r="CZ479">
            <v>-48.544930000090972</v>
          </cell>
          <cell r="DA479">
            <v>-292.11710000003222</v>
          </cell>
          <cell r="DB479">
            <v>-189.41921999998158</v>
          </cell>
          <cell r="DC479">
            <v>-258.67432999995071</v>
          </cell>
          <cell r="DD479">
            <v>0.58197000005748123</v>
          </cell>
          <cell r="DE479">
            <v>-3113.6279399991035</v>
          </cell>
          <cell r="DF479">
            <v>-152.16353999997955</v>
          </cell>
          <cell r="DG479">
            <v>-341.58033999998588</v>
          </cell>
          <cell r="DH479">
            <v>-338.40533999993932</v>
          </cell>
          <cell r="DI479">
            <v>-370.97473999997601</v>
          </cell>
          <cell r="DJ479">
            <v>-286.90747999999439</v>
          </cell>
          <cell r="DK479">
            <v>-748.85519000003114</v>
          </cell>
          <cell r="DL479">
            <v>-71.702760000014678</v>
          </cell>
          <cell r="DM479">
            <v>-87.671649999974761</v>
          </cell>
          <cell r="DN479">
            <v>-495.16719000000739</v>
          </cell>
          <cell r="DO479">
            <v>-88.254269999975804</v>
          </cell>
          <cell r="DP479">
            <v>-91.945440000039525</v>
          </cell>
          <cell r="DQ479">
            <v>-40</v>
          </cell>
          <cell r="DR479">
            <v>-82.339770000427961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-48.544980000006035</v>
          </cell>
          <cell r="DX479">
            <v>-29.856289999966975</v>
          </cell>
          <cell r="DY479">
            <v>0</v>
          </cell>
          <cell r="DZ479">
            <v>0</v>
          </cell>
          <cell r="EA479">
            <v>-3.9384999999892898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</row>
        <row r="480">
          <cell r="F480">
            <v>-272.65094199997839</v>
          </cell>
          <cell r="G480">
            <v>-200.01996700000018</v>
          </cell>
          <cell r="H480">
            <v>-174.24507699999958</v>
          </cell>
          <cell r="I480">
            <v>34.272296999988612</v>
          </cell>
          <cell r="J480">
            <v>-137.41407299999264</v>
          </cell>
          <cell r="K480">
            <v>-142.84698200001731</v>
          </cell>
          <cell r="L480">
            <v>-214.22032299998682</v>
          </cell>
          <cell r="M480">
            <v>-271.53943800000707</v>
          </cell>
          <cell r="N480">
            <v>51.982785000000149</v>
          </cell>
          <cell r="O480">
            <v>-262.42072599999665</v>
          </cell>
          <cell r="P480">
            <v>-386.43602799999644</v>
          </cell>
          <cell r="Q480">
            <v>-314.85357200000726</v>
          </cell>
          <cell r="R480">
            <v>-3229.0162330002058</v>
          </cell>
          <cell r="S480">
            <v>-359.27675800000725</v>
          </cell>
          <cell r="T480">
            <v>-221.02854899999511</v>
          </cell>
          <cell r="U480">
            <v>-208.06096699999762</v>
          </cell>
          <cell r="V480">
            <v>-155.15658199999598</v>
          </cell>
          <cell r="W480">
            <v>-194.72865900001489</v>
          </cell>
          <cell r="X480">
            <v>-276.09451799998351</v>
          </cell>
          <cell r="Y480">
            <v>-227.3335099999822</v>
          </cell>
          <cell r="Z480">
            <v>-249.46259399998235</v>
          </cell>
          <cell r="AA480">
            <v>-161.7029840000032</v>
          </cell>
          <cell r="AB480">
            <v>-224.23665300001448</v>
          </cell>
          <cell r="AC480">
            <v>-490.33819899999071</v>
          </cell>
          <cell r="AD480">
            <v>-461.59625999999116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</row>
        <row r="481">
          <cell r="F481">
            <v>-38.450799999991432</v>
          </cell>
          <cell r="G481">
            <v>-90.000010000017937</v>
          </cell>
          <cell r="H481">
            <v>-25.885160000005271</v>
          </cell>
          <cell r="I481">
            <v>-35.628899999996065</v>
          </cell>
          <cell r="J481">
            <v>-185.17444000000251</v>
          </cell>
          <cell r="K481">
            <v>-289.9999700000044</v>
          </cell>
          <cell r="L481">
            <v>-51.986330000014277</v>
          </cell>
          <cell r="M481">
            <v>-91.326499999995576</v>
          </cell>
          <cell r="N481">
            <v>157.0042100000137</v>
          </cell>
          <cell r="O481">
            <v>-90.053240000008373</v>
          </cell>
          <cell r="P481">
            <v>-87.697799999994459</v>
          </cell>
          <cell r="Q481">
            <v>-10</v>
          </cell>
          <cell r="R481">
            <v>-1284.5234000000637</v>
          </cell>
          <cell r="S481">
            <v>-11.111770000017714</v>
          </cell>
          <cell r="T481">
            <v>-62.933390000020154</v>
          </cell>
          <cell r="U481">
            <v>-77.499219999997877</v>
          </cell>
          <cell r="V481">
            <v>-218.66941999999108</v>
          </cell>
          <cell r="W481">
            <v>-137.30860000001849</v>
          </cell>
          <cell r="X481">
            <v>-138.51555999999982</v>
          </cell>
          <cell r="Y481">
            <v>-12.776249999995343</v>
          </cell>
          <cell r="Z481">
            <v>-79.504350000002887</v>
          </cell>
          <cell r="AA481">
            <v>-368.3714200000104</v>
          </cell>
          <cell r="AB481">
            <v>-77.833409999992</v>
          </cell>
          <cell r="AC481">
            <v>-100.00000999998883</v>
          </cell>
          <cell r="AD481">
            <v>0</v>
          </cell>
          <cell r="AE481">
            <v>-985.82264999998733</v>
          </cell>
          <cell r="AF481">
            <v>0</v>
          </cell>
          <cell r="AG481">
            <v>-46.420539999991888</v>
          </cell>
          <cell r="AH481">
            <v>-114.43138999999792</v>
          </cell>
          <cell r="AI481">
            <v>-144.96322000000509</v>
          </cell>
          <cell r="AJ481">
            <v>-129.85555999999633</v>
          </cell>
          <cell r="AK481">
            <v>-246.89451000001281</v>
          </cell>
          <cell r="AL481">
            <v>-19.999990000011167</v>
          </cell>
          <cell r="AM481">
            <v>-10</v>
          </cell>
          <cell r="AN481">
            <v>-143.25741000002017</v>
          </cell>
          <cell r="AO481">
            <v>-100.0000299999956</v>
          </cell>
          <cell r="AP481">
            <v>-30</v>
          </cell>
          <cell r="AQ481">
            <v>0</v>
          </cell>
          <cell r="AR481">
            <v>-959.02750000008382</v>
          </cell>
          <cell r="AS481">
            <v>-4.797580000013113</v>
          </cell>
          <cell r="AT481">
            <v>0</v>
          </cell>
          <cell r="AU481">
            <v>-102.11794999999984</v>
          </cell>
          <cell r="AV481">
            <v>-168.54666000000725</v>
          </cell>
          <cell r="AW481">
            <v>-131.74619999999413</v>
          </cell>
          <cell r="AX481">
            <v>-212.26475999999093</v>
          </cell>
          <cell r="AY481">
            <v>-20</v>
          </cell>
          <cell r="AZ481">
            <v>-10</v>
          </cell>
          <cell r="BA481">
            <v>-209.55434999999125</v>
          </cell>
          <cell r="BB481">
            <v>-60</v>
          </cell>
          <cell r="BC481">
            <v>-40</v>
          </cell>
          <cell r="BD481">
            <v>0</v>
          </cell>
          <cell r="BE481">
            <v>-780.95770999975502</v>
          </cell>
          <cell r="BF481">
            <v>-13.115389999991748</v>
          </cell>
          <cell r="BG481">
            <v>0</v>
          </cell>
          <cell r="BH481">
            <v>-72.027369999996154</v>
          </cell>
          <cell r="BI481">
            <v>-184.95788000000175</v>
          </cell>
          <cell r="BJ481">
            <v>-71.745640000008279</v>
          </cell>
          <cell r="BK481">
            <v>-209.27020999998786</v>
          </cell>
          <cell r="BL481">
            <v>0</v>
          </cell>
          <cell r="BM481">
            <v>-15.783399999985704</v>
          </cell>
          <cell r="BN481">
            <v>-126.99465000000782</v>
          </cell>
          <cell r="BO481">
            <v>-50</v>
          </cell>
          <cell r="BP481">
            <v>-27.063169999979436</v>
          </cell>
          <cell r="BQ481">
            <v>-10</v>
          </cell>
          <cell r="BR481">
            <v>-496.79504000023007</v>
          </cell>
          <cell r="BS481">
            <v>0</v>
          </cell>
          <cell r="BT481">
            <v>-10</v>
          </cell>
          <cell r="BU481">
            <v>-23.753490000002785</v>
          </cell>
          <cell r="BV481">
            <v>-160.38802000001306</v>
          </cell>
          <cell r="BW481">
            <v>-80.149520000006305</v>
          </cell>
          <cell r="BX481">
            <v>-121.91657999999006</v>
          </cell>
          <cell r="BY481">
            <v>0</v>
          </cell>
          <cell r="BZ481">
            <v>0</v>
          </cell>
          <cell r="CA481">
            <v>-84.538330000010319</v>
          </cell>
          <cell r="CB481">
            <v>-16.049100000003818</v>
          </cell>
          <cell r="CC481">
            <v>0</v>
          </cell>
          <cell r="CD481">
            <v>0</v>
          </cell>
          <cell r="CE481">
            <v>-47.66476000007242</v>
          </cell>
          <cell r="CF481">
            <v>0</v>
          </cell>
          <cell r="CG481">
            <v>0</v>
          </cell>
          <cell r="CH481">
            <v>-10</v>
          </cell>
          <cell r="CI481">
            <v>-35.33684999999241</v>
          </cell>
          <cell r="CJ481">
            <v>-1.7460399999981746</v>
          </cell>
          <cell r="CK481">
            <v>-0.29086999999708496</v>
          </cell>
          <cell r="CL481">
            <v>0</v>
          </cell>
          <cell r="CM481">
            <v>0</v>
          </cell>
          <cell r="CN481">
            <v>0</v>
          </cell>
          <cell r="CO481">
            <v>-0.29099999999743886</v>
          </cell>
          <cell r="CP481">
            <v>0</v>
          </cell>
          <cell r="CQ481">
            <v>0</v>
          </cell>
          <cell r="CR481">
            <v>-0.29089000006206334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-0.29089000000385568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-3.783290000166744</v>
          </cell>
          <cell r="DF481">
            <v>0</v>
          </cell>
          <cell r="DG481">
            <v>-0.29101000001537614</v>
          </cell>
          <cell r="DH481">
            <v>-0.29099999999743886</v>
          </cell>
          <cell r="DI481">
            <v>-0.58200000002398156</v>
          </cell>
          <cell r="DJ481">
            <v>-1.4550400000007357</v>
          </cell>
          <cell r="DK481">
            <v>-1.1642400000127964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-13.531389999669045</v>
          </cell>
          <cell r="DS481">
            <v>-0.29102999999304302</v>
          </cell>
          <cell r="DT481">
            <v>-1.3095500000054017</v>
          </cell>
          <cell r="DU481">
            <v>-1.1639399999985471</v>
          </cell>
          <cell r="DV481">
            <v>-4.0738800000108313</v>
          </cell>
          <cell r="DW481">
            <v>-4.9471900000062305</v>
          </cell>
          <cell r="DX481">
            <v>0</v>
          </cell>
          <cell r="DY481">
            <v>0</v>
          </cell>
          <cell r="DZ481">
            <v>0</v>
          </cell>
          <cell r="EA481">
            <v>-0.29090000002179295</v>
          </cell>
          <cell r="EB481">
            <v>-1.4548999999824446</v>
          </cell>
          <cell r="EC481">
            <v>0</v>
          </cell>
          <cell r="ED481">
            <v>0</v>
          </cell>
          <cell r="EE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</row>
        <row r="484">
          <cell r="F484">
            <v>-4126.6965979998931</v>
          </cell>
          <cell r="G484">
            <v>-3777.6752240003552</v>
          </cell>
          <cell r="H484">
            <v>-3333.2519359996077</v>
          </cell>
          <cell r="I484">
            <v>1405.027546999976</v>
          </cell>
          <cell r="J484">
            <v>-3315.9377249998506</v>
          </cell>
          <cell r="K484">
            <v>-3626.5740269997623</v>
          </cell>
          <cell r="L484">
            <v>-3625.8101920001209</v>
          </cell>
          <cell r="M484">
            <v>-4335.1912299995311</v>
          </cell>
          <cell r="N484">
            <v>992.51399999996647</v>
          </cell>
          <cell r="O484">
            <v>-3736.4020070000552</v>
          </cell>
          <cell r="P484">
            <v>-3789.6049469998106</v>
          </cell>
          <cell r="Q484">
            <v>-4018.0885540000163</v>
          </cell>
          <cell r="R484">
            <v>-38028.371021002531</v>
          </cell>
          <cell r="S484">
            <v>-3318.0464639998972</v>
          </cell>
          <cell r="T484">
            <v>-2829.1469560000114</v>
          </cell>
          <cell r="U484">
            <v>-2896.3269929999951</v>
          </cell>
          <cell r="V484">
            <v>-2236.1729480000213</v>
          </cell>
          <cell r="W484">
            <v>-3180.9618489998393</v>
          </cell>
          <cell r="X484">
            <v>-3255.0686600001063</v>
          </cell>
          <cell r="Y484">
            <v>-2975.3231819998473</v>
          </cell>
          <cell r="Z484">
            <v>-3502.5978430001996</v>
          </cell>
          <cell r="AA484">
            <v>-4361.6337150000036</v>
          </cell>
          <cell r="AB484">
            <v>-3069.2295230003074</v>
          </cell>
          <cell r="AC484">
            <v>-3518.0653639999218</v>
          </cell>
          <cell r="AD484">
            <v>-2885.7975239995867</v>
          </cell>
          <cell r="AE484">
            <v>-30116.696976996958</v>
          </cell>
          <cell r="AF484">
            <v>-2413.45674399985</v>
          </cell>
          <cell r="AG484">
            <v>-2276.0654420000501</v>
          </cell>
          <cell r="AH484">
            <v>-2336.2613640003838</v>
          </cell>
          <cell r="AI484">
            <v>-2181.2695149998181</v>
          </cell>
          <cell r="AJ484">
            <v>-2741.2418359995354</v>
          </cell>
          <cell r="AK484">
            <v>-3055.3291119998321</v>
          </cell>
          <cell r="AL484">
            <v>-2595.5154369999655</v>
          </cell>
          <cell r="AM484">
            <v>-2680.9613339998759</v>
          </cell>
          <cell r="AN484">
            <v>-2617.4962839998771</v>
          </cell>
          <cell r="AO484">
            <v>-2593.3153300001286</v>
          </cell>
          <cell r="AP484">
            <v>-2822.8354540001601</v>
          </cell>
          <cell r="AQ484">
            <v>-1802.9491250002757</v>
          </cell>
          <cell r="AR484">
            <v>-28692.127799000591</v>
          </cell>
          <cell r="AS484">
            <v>-1930.1546950000338</v>
          </cell>
          <cell r="AT484">
            <v>-2080.9848560001701</v>
          </cell>
          <cell r="AU484">
            <v>-2405.1224229997024</v>
          </cell>
          <cell r="AV484">
            <v>-2296.366888999939</v>
          </cell>
          <cell r="AW484">
            <v>-2969.1830560001545</v>
          </cell>
          <cell r="AX484">
            <v>-2993.27905799984</v>
          </cell>
          <cell r="AY484">
            <v>-2503.9142979998142</v>
          </cell>
          <cell r="AZ484">
            <v>-2493.1006149994209</v>
          </cell>
          <cell r="BA484">
            <v>-2516.8167440001853</v>
          </cell>
          <cell r="BB484">
            <v>-2365.5144390000496</v>
          </cell>
          <cell r="BC484">
            <v>-2637.8326409999281</v>
          </cell>
          <cell r="BD484">
            <v>-1499.8580850004219</v>
          </cell>
          <cell r="BE484">
            <v>-28131.84020999819</v>
          </cell>
          <cell r="BF484">
            <v>-1891.7695199996233</v>
          </cell>
          <cell r="BG484">
            <v>-2139.8658539997414</v>
          </cell>
          <cell r="BH484">
            <v>-2422.309310000157</v>
          </cell>
          <cell r="BI484">
            <v>-2341.1555310001131</v>
          </cell>
          <cell r="BJ484">
            <v>-2940.4527840001974</v>
          </cell>
          <cell r="BK484">
            <v>-3248.5799540001899</v>
          </cell>
          <cell r="BL484">
            <v>-1971.007016999647</v>
          </cell>
          <cell r="BM484">
            <v>-2493.2719160001725</v>
          </cell>
          <cell r="BN484">
            <v>-2256.0582539997995</v>
          </cell>
          <cell r="BO484">
            <v>-2582.0407420000993</v>
          </cell>
          <cell r="BP484">
            <v>-2489.1696680001915</v>
          </cell>
          <cell r="BQ484">
            <v>-1356.1596599998884</v>
          </cell>
          <cell r="BR484">
            <v>-18140.884447000921</v>
          </cell>
          <cell r="BS484">
            <v>-914.5456500002183</v>
          </cell>
          <cell r="BT484">
            <v>-1012.3359319998417</v>
          </cell>
          <cell r="BU484">
            <v>-1894.4425780000165</v>
          </cell>
          <cell r="BV484">
            <v>-2212.9046830004081</v>
          </cell>
          <cell r="BW484">
            <v>-2485.8239629999734</v>
          </cell>
          <cell r="BX484">
            <v>-2985.5154299999122</v>
          </cell>
          <cell r="BY484">
            <v>91.17737999977544</v>
          </cell>
          <cell r="BZ484">
            <v>-1561.2918899999931</v>
          </cell>
          <cell r="CA484">
            <v>-2064.7667080003303</v>
          </cell>
          <cell r="CB484">
            <v>-1719.6972729999106</v>
          </cell>
          <cell r="CC484">
            <v>-1224.465960000176</v>
          </cell>
          <cell r="CD484">
            <v>-156.27175999991596</v>
          </cell>
          <cell r="CE484">
            <v>-13217.016628999263</v>
          </cell>
          <cell r="CF484">
            <v>-144.93224999960512</v>
          </cell>
          <cell r="CG484">
            <v>-630.77893700031564</v>
          </cell>
          <cell r="CH484">
            <v>-1460.1039960000198</v>
          </cell>
          <cell r="CI484">
            <v>-2023.6055260002613</v>
          </cell>
          <cell r="CJ484">
            <v>-1965.5065299996641</v>
          </cell>
          <cell r="CK484">
            <v>-2344.0351020002272</v>
          </cell>
          <cell r="CL484">
            <v>-198.69775999989361</v>
          </cell>
          <cell r="CM484">
            <v>-948.15454200003296</v>
          </cell>
          <cell r="CN484">
            <v>-1659.1841130000539</v>
          </cell>
          <cell r="CO484">
            <v>-907.67457999964245</v>
          </cell>
          <cell r="CP484">
            <v>-812.36018299986608</v>
          </cell>
          <cell r="CQ484">
            <v>-121.98310999991372</v>
          </cell>
          <cell r="CR484">
            <v>-4434.9116199985147</v>
          </cell>
          <cell r="CS484">
            <v>-68.819689999800175</v>
          </cell>
          <cell r="CT484">
            <v>-221.97985000000335</v>
          </cell>
          <cell r="CU484">
            <v>-615.36896999971941</v>
          </cell>
          <cell r="CV484">
            <v>-643.13504000008106</v>
          </cell>
          <cell r="CW484">
            <v>-659.91144000017084</v>
          </cell>
          <cell r="CX484">
            <v>-813.40554000018165</v>
          </cell>
          <cell r="CY484">
            <v>-120.8729699999094</v>
          </cell>
          <cell r="CZ484">
            <v>-57.711099999956787</v>
          </cell>
          <cell r="DA484">
            <v>-511.61412000004202</v>
          </cell>
          <cell r="DB484">
            <v>-312.14020999986678</v>
          </cell>
          <cell r="DC484">
            <v>-349.71454999991693</v>
          </cell>
          <cell r="DD484">
            <v>-60.238140000030398</v>
          </cell>
          <cell r="DE484">
            <v>-5640.9301700033247</v>
          </cell>
          <cell r="DF484">
            <v>-263.11029000021517</v>
          </cell>
          <cell r="DG484">
            <v>-557.44406000035815</v>
          </cell>
          <cell r="DH484">
            <v>-870.3940700001549</v>
          </cell>
          <cell r="DI484">
            <v>-884.51551000005566</v>
          </cell>
          <cell r="DJ484">
            <v>-709.00579999992624</v>
          </cell>
          <cell r="DK484">
            <v>-983.20570999989286</v>
          </cell>
          <cell r="DL484">
            <v>-161.74201999977231</v>
          </cell>
          <cell r="DM484">
            <v>-166.69252000004053</v>
          </cell>
          <cell r="DN484">
            <v>-562.81262000044808</v>
          </cell>
          <cell r="DO484">
            <v>-266.58513999986462</v>
          </cell>
          <cell r="DP484">
            <v>-107.6583600002341</v>
          </cell>
          <cell r="DQ484">
            <v>-107.76407000003383</v>
          </cell>
          <cell r="DR484">
            <v>-860.32992999628186</v>
          </cell>
          <cell r="DS484">
            <v>-67.948949999874458</v>
          </cell>
          <cell r="DT484">
            <v>-56.456130000064149</v>
          </cell>
          <cell r="DU484">
            <v>-130.07597999996506</v>
          </cell>
          <cell r="DV484">
            <v>-128.91264000022784</v>
          </cell>
          <cell r="DW484">
            <v>-169.89153999998234</v>
          </cell>
          <cell r="DX484">
            <v>-73.069980000145733</v>
          </cell>
          <cell r="DY484">
            <v>-4.8015700001269579</v>
          </cell>
          <cell r="DZ484">
            <v>-8.2940499999094754</v>
          </cell>
          <cell r="EA484">
            <v>-26.636519999941811</v>
          </cell>
          <cell r="EB484">
            <v>-120.47409999999218</v>
          </cell>
          <cell r="EC484">
            <v>-15.132110000122339</v>
          </cell>
          <cell r="ED484">
            <v>-58.636359999887645</v>
          </cell>
          <cell r="EE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</row>
        <row r="487">
          <cell r="F487">
            <v>-515.48096000001533</v>
          </cell>
          <cell r="G487">
            <v>-293.71982999998727</v>
          </cell>
          <cell r="H487">
            <v>-281.0063300000038</v>
          </cell>
          <cell r="I487">
            <v>-83.068350000015926</v>
          </cell>
          <cell r="J487">
            <v>0</v>
          </cell>
          <cell r="K487">
            <v>-78.835959999996703</v>
          </cell>
          <cell r="L487">
            <v>-83.3061699999962</v>
          </cell>
          <cell r="M487">
            <v>-256.21699000001536</v>
          </cell>
          <cell r="N487">
            <v>54.367620000033639</v>
          </cell>
          <cell r="O487">
            <v>-107.3788399999903</v>
          </cell>
          <cell r="P487">
            <v>-39.417840000009164</v>
          </cell>
          <cell r="Q487">
            <v>-377.85440000001108</v>
          </cell>
          <cell r="R487">
            <v>-1992.7182799996808</v>
          </cell>
          <cell r="S487">
            <v>-233.15551000001142</v>
          </cell>
          <cell r="T487">
            <v>-270.46727000002284</v>
          </cell>
          <cell r="U487">
            <v>-294.5076199999894</v>
          </cell>
          <cell r="V487">
            <v>-97.090040000010049</v>
          </cell>
          <cell r="W487">
            <v>0</v>
          </cell>
          <cell r="X487">
            <v>0</v>
          </cell>
          <cell r="Y487">
            <v>-230.39744999998948</v>
          </cell>
          <cell r="Z487">
            <v>-198.95718000002671</v>
          </cell>
          <cell r="AA487">
            <v>-338.37997000000905</v>
          </cell>
          <cell r="AB487">
            <v>-203.88930999999866</v>
          </cell>
          <cell r="AC487">
            <v>-53.082500000018626</v>
          </cell>
          <cell r="AD487">
            <v>-72.791429999982938</v>
          </cell>
          <cell r="AE487">
            <v>-1852.2598700001836</v>
          </cell>
          <cell r="AF487">
            <v>-131.3224099999934</v>
          </cell>
          <cell r="AG487">
            <v>-134.80862999998499</v>
          </cell>
          <cell r="AH487">
            <v>-404.72435999999288</v>
          </cell>
          <cell r="AI487">
            <v>-194.47107999998843</v>
          </cell>
          <cell r="AJ487">
            <v>-9.7089999999989232</v>
          </cell>
          <cell r="AK487">
            <v>0</v>
          </cell>
          <cell r="AL487">
            <v>-236.68777999997837</v>
          </cell>
          <cell r="AM487">
            <v>-243.94185000000289</v>
          </cell>
          <cell r="AN487">
            <v>-236.45550000004005</v>
          </cell>
          <cell r="AO487">
            <v>-148.04542000000947</v>
          </cell>
          <cell r="AP487">
            <v>-2.8544600000022911</v>
          </cell>
          <cell r="AQ487">
            <v>-109.23938000001363</v>
          </cell>
          <cell r="AR487">
            <v>-1614.9054199997336</v>
          </cell>
          <cell r="AS487">
            <v>-214.033540000004</v>
          </cell>
          <cell r="AT487">
            <v>-71.428039999998873</v>
          </cell>
          <cell r="AU487">
            <v>-252.43440999998711</v>
          </cell>
          <cell r="AV487">
            <v>-197.23921999998856</v>
          </cell>
          <cell r="AW487">
            <v>0</v>
          </cell>
          <cell r="AX487">
            <v>-78.980419999992591</v>
          </cell>
          <cell r="AY487">
            <v>-220.88018000003649</v>
          </cell>
          <cell r="AZ487">
            <v>-225.20931000000564</v>
          </cell>
          <cell r="BA487">
            <v>-67.963080000015907</v>
          </cell>
          <cell r="BB487">
            <v>-185.04701000000932</v>
          </cell>
          <cell r="BC487">
            <v>-29.127000000007683</v>
          </cell>
          <cell r="BD487">
            <v>-72.563209999992978</v>
          </cell>
          <cell r="BE487">
            <v>-1222.3051099996082</v>
          </cell>
          <cell r="BF487">
            <v>-126.48105000000214</v>
          </cell>
          <cell r="BG487">
            <v>-69.118029999983264</v>
          </cell>
          <cell r="BH487">
            <v>-294.99466000002576</v>
          </cell>
          <cell r="BI487">
            <v>-136.82110000000102</v>
          </cell>
          <cell r="BJ487">
            <v>0</v>
          </cell>
          <cell r="BK487">
            <v>-128.6904499999946</v>
          </cell>
          <cell r="BL487">
            <v>103.77678999997443</v>
          </cell>
          <cell r="BM487">
            <v>-323.36396000004606</v>
          </cell>
          <cell r="BN487">
            <v>-150.03372999996645</v>
          </cell>
          <cell r="BO487">
            <v>-69.864639999985229</v>
          </cell>
          <cell r="BP487">
            <v>-25.648300000000745</v>
          </cell>
          <cell r="BQ487">
            <v>-1.0659800000139512</v>
          </cell>
          <cell r="BR487">
            <v>-1474.1775699998252</v>
          </cell>
          <cell r="BS487">
            <v>-84.717170000018086</v>
          </cell>
          <cell r="BT487">
            <v>-39.436359999992419</v>
          </cell>
          <cell r="BU487">
            <v>-268.50096999999369</v>
          </cell>
          <cell r="BV487">
            <v>-169.85399000000325</v>
          </cell>
          <cell r="BW487">
            <v>-9.7089799999994284</v>
          </cell>
          <cell r="BX487">
            <v>-105.26403999999457</v>
          </cell>
          <cell r="BY487">
            <v>-116.89014999999199</v>
          </cell>
          <cell r="BZ487">
            <v>-335.46685000002617</v>
          </cell>
          <cell r="CA487">
            <v>-168.74749999999767</v>
          </cell>
          <cell r="CB487">
            <v>-165.88256999998703</v>
          </cell>
          <cell r="CC487">
            <v>-9.7089899999991758</v>
          </cell>
          <cell r="CD487">
            <v>0</v>
          </cell>
          <cell r="CE487">
            <v>-1067.2853599996306</v>
          </cell>
          <cell r="CF487">
            <v>0</v>
          </cell>
          <cell r="CG487">
            <v>-19.418100000009872</v>
          </cell>
          <cell r="CH487">
            <v>-29.127150000014808</v>
          </cell>
          <cell r="CI487">
            <v>-349.88276000000769</v>
          </cell>
          <cell r="CJ487">
            <v>-9.7089800000012474</v>
          </cell>
          <cell r="CK487">
            <v>-152.23960000000079</v>
          </cell>
          <cell r="CL487">
            <v>-34.180539999972098</v>
          </cell>
          <cell r="CM487">
            <v>-219.48389999999199</v>
          </cell>
          <cell r="CN487">
            <v>-136.73554999998305</v>
          </cell>
          <cell r="CO487">
            <v>-58.254530000005616</v>
          </cell>
          <cell r="CP487">
            <v>0</v>
          </cell>
          <cell r="CQ487">
            <v>-58.254249999998137</v>
          </cell>
          <cell r="CR487">
            <v>-607.20516000082716</v>
          </cell>
          <cell r="CS487">
            <v>-101.25429000001168</v>
          </cell>
          <cell r="CT487">
            <v>-43.787640000024112</v>
          </cell>
          <cell r="CU487">
            <v>-38.835980000003474</v>
          </cell>
          <cell r="CV487">
            <v>-112.41029000002891</v>
          </cell>
          <cell r="CW487">
            <v>0</v>
          </cell>
          <cell r="CX487">
            <v>-39.126820000004955</v>
          </cell>
          <cell r="CY487">
            <v>-58.254160000011325</v>
          </cell>
          <cell r="CZ487">
            <v>0</v>
          </cell>
          <cell r="DA487">
            <v>-117.8481599999941</v>
          </cell>
          <cell r="DB487">
            <v>-66.560869999986608</v>
          </cell>
          <cell r="DC487">
            <v>0</v>
          </cell>
          <cell r="DD487">
            <v>-29.126950000005309</v>
          </cell>
          <cell r="DE487">
            <v>-439.83150999993086</v>
          </cell>
          <cell r="DF487">
            <v>-19.417980000027455</v>
          </cell>
          <cell r="DG487">
            <v>-17.11565000002156</v>
          </cell>
          <cell r="DH487">
            <v>-62.640710000006948</v>
          </cell>
          <cell r="DI487">
            <v>-27.994780000008177</v>
          </cell>
          <cell r="DJ487">
            <v>0</v>
          </cell>
          <cell r="DK487">
            <v>-62.720059999992372</v>
          </cell>
          <cell r="DL487">
            <v>-35.386850000009872</v>
          </cell>
          <cell r="DM487">
            <v>-58.399499999999534</v>
          </cell>
          <cell r="DN487">
            <v>-140.04684999998426</v>
          </cell>
          <cell r="DO487">
            <v>-16.109129999997094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</row>
        <row r="489">
          <cell r="F489">
            <v>-337.92142500000773</v>
          </cell>
          <cell r="G489">
            <v>-289.76252899997053</v>
          </cell>
          <cell r="H489">
            <v>-127.42932000002475</v>
          </cell>
          <cell r="I489">
            <v>-0.84969099999989339</v>
          </cell>
          <cell r="J489">
            <v>0</v>
          </cell>
          <cell r="K489">
            <v>-228.22361000001547</v>
          </cell>
          <cell r="L489">
            <v>-150.38891599996714</v>
          </cell>
          <cell r="M489">
            <v>-76.710405999998329</v>
          </cell>
          <cell r="N489">
            <v>-92.167390000016894</v>
          </cell>
          <cell r="O489">
            <v>-35.783379999993485</v>
          </cell>
          <cell r="P489">
            <v>-564.8844429999881</v>
          </cell>
          <cell r="Q489">
            <v>-379.54446000000462</v>
          </cell>
          <cell r="R489">
            <v>-1821.7374949997757</v>
          </cell>
          <cell r="S489">
            <v>-243.14375599997584</v>
          </cell>
          <cell r="T489">
            <v>-750.7114189999993</v>
          </cell>
          <cell r="U489">
            <v>-205.34940999999526</v>
          </cell>
          <cell r="V489">
            <v>0</v>
          </cell>
          <cell r="W489">
            <v>0</v>
          </cell>
          <cell r="X489">
            <v>-30.838309999999183</v>
          </cell>
          <cell r="Y489">
            <v>-96.615024000057019</v>
          </cell>
          <cell r="Z489">
            <v>-112.27059999998892</v>
          </cell>
          <cell r="AA489">
            <v>31.032869999995455</v>
          </cell>
          <cell r="AB489">
            <v>-56.430644999985816</v>
          </cell>
          <cell r="AC489">
            <v>-350.79435300000478</v>
          </cell>
          <cell r="AD489">
            <v>-6.6168479999996634</v>
          </cell>
          <cell r="AE489">
            <v>-863.29250700003468</v>
          </cell>
          <cell r="AF489">
            <v>0</v>
          </cell>
          <cell r="AG489">
            <v>-6</v>
          </cell>
          <cell r="AH489">
            <v>0</v>
          </cell>
          <cell r="AI489">
            <v>0</v>
          </cell>
          <cell r="AJ489">
            <v>0</v>
          </cell>
          <cell r="AK489">
            <v>-105.1406100000313</v>
          </cell>
          <cell r="AL489">
            <v>-122.88368000002811</v>
          </cell>
          <cell r="AM489">
            <v>-119.98748000001069</v>
          </cell>
          <cell r="AN489">
            <v>-148.9269000000204</v>
          </cell>
          <cell r="AO489">
            <v>-63.465790000002016</v>
          </cell>
          <cell r="AP489">
            <v>-293.26068999999552</v>
          </cell>
          <cell r="AQ489">
            <v>-3.6273569999998472</v>
          </cell>
          <cell r="AR489">
            <v>-669.50496800011024</v>
          </cell>
          <cell r="AS489">
            <v>-5.2345640000003186</v>
          </cell>
          <cell r="AT489">
            <v>0</v>
          </cell>
          <cell r="AU489">
            <v>0</v>
          </cell>
          <cell r="AV489">
            <v>0</v>
          </cell>
          <cell r="AW489">
            <v>-0.77012999999988097</v>
          </cell>
          <cell r="AX489">
            <v>-129.30021599997417</v>
          </cell>
          <cell r="AY489">
            <v>-121.40160000004107</v>
          </cell>
          <cell r="AZ489">
            <v>-113.56926999997813</v>
          </cell>
          <cell r="BA489">
            <v>-69.740944999997737</v>
          </cell>
          <cell r="BB489">
            <v>-42.306539999990491</v>
          </cell>
          <cell r="BC489">
            <v>-187.18170299998019</v>
          </cell>
          <cell r="BD489">
            <v>0</v>
          </cell>
          <cell r="BE489">
            <v>-603.10800100001507</v>
          </cell>
          <cell r="BF489">
            <v>-1.3197770000001583</v>
          </cell>
          <cell r="BG489">
            <v>0</v>
          </cell>
          <cell r="BH489">
            <v>0</v>
          </cell>
          <cell r="BI489">
            <v>0</v>
          </cell>
          <cell r="BJ489">
            <v>-1</v>
          </cell>
          <cell r="BK489">
            <v>-81.869926000013947</v>
          </cell>
          <cell r="BL489">
            <v>-87.946707000024617</v>
          </cell>
          <cell r="BM489">
            <v>-52.585120999981882</v>
          </cell>
          <cell r="BN489">
            <v>-99.278180000022985</v>
          </cell>
          <cell r="BO489">
            <v>-36.082620000001043</v>
          </cell>
          <cell r="BP489">
            <v>-243.02567000000272</v>
          </cell>
          <cell r="BQ489">
            <v>0</v>
          </cell>
          <cell r="BR489">
            <v>-413.07644000020809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-1</v>
          </cell>
          <cell r="BX489">
            <v>-75.052339999994729</v>
          </cell>
          <cell r="BY489">
            <v>-35.984802999999374</v>
          </cell>
          <cell r="BZ489">
            <v>-35.10795700000017</v>
          </cell>
          <cell r="CA489">
            <v>-45.828950000024633</v>
          </cell>
          <cell r="CB489">
            <v>-39.680979999990086</v>
          </cell>
          <cell r="CC489">
            <v>-180.42141000000993</v>
          </cell>
          <cell r="CD489">
            <v>0</v>
          </cell>
          <cell r="CE489">
            <v>-388.2256130001042</v>
          </cell>
          <cell r="CF489">
            <v>-11.191781999999876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-70.130416000029072</v>
          </cell>
          <cell r="CL489">
            <v>-44.868592999991961</v>
          </cell>
          <cell r="CM489">
            <v>-40.565569999977015</v>
          </cell>
          <cell r="CN489">
            <v>-39.564761999994516</v>
          </cell>
          <cell r="CO489">
            <v>-31.058059999995749</v>
          </cell>
          <cell r="CP489">
            <v>-150.84642999997595</v>
          </cell>
          <cell r="CQ489">
            <v>0</v>
          </cell>
          <cell r="CR489">
            <v>-473.98099399986677</v>
          </cell>
          <cell r="CS489">
            <v>-2.6524500000000444</v>
          </cell>
          <cell r="CT489">
            <v>0</v>
          </cell>
          <cell r="CU489">
            <v>-2.9352420000000166</v>
          </cell>
          <cell r="CV489">
            <v>0</v>
          </cell>
          <cell r="CW489">
            <v>0</v>
          </cell>
          <cell r="CX489">
            <v>-69.295979999995325</v>
          </cell>
          <cell r="CY489">
            <v>-83.098339999996824</v>
          </cell>
          <cell r="CZ489">
            <v>-64.533280000003288</v>
          </cell>
          <cell r="DA489">
            <v>-66.020672000013292</v>
          </cell>
          <cell r="DB489">
            <v>-37.830939999999828</v>
          </cell>
          <cell r="DC489">
            <v>-147.61408999998821</v>
          </cell>
          <cell r="DD489">
            <v>0</v>
          </cell>
          <cell r="DE489">
            <v>-489.32174200005829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-1</v>
          </cell>
          <cell r="DK489">
            <v>-70.035570000007283</v>
          </cell>
          <cell r="DL489">
            <v>-82.358783999981824</v>
          </cell>
          <cell r="DM489">
            <v>-75.336567999998806</v>
          </cell>
          <cell r="DN489">
            <v>-95.400599999993574</v>
          </cell>
          <cell r="DO489">
            <v>-32.300300000002608</v>
          </cell>
          <cell r="DP489">
            <v>-132.88992000001599</v>
          </cell>
          <cell r="DQ489">
            <v>0</v>
          </cell>
          <cell r="DR489">
            <v>-457.98355000000447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-71.665240000002086</v>
          </cell>
          <cell r="DY489">
            <v>-84.684520000009798</v>
          </cell>
          <cell r="DZ489">
            <v>-62.926130000007106</v>
          </cell>
          <cell r="EA489">
            <v>-107.80454999997164</v>
          </cell>
          <cell r="EB489">
            <v>-37.247810000000754</v>
          </cell>
          <cell r="EC489">
            <v>-93.655299999983981</v>
          </cell>
          <cell r="ED489">
            <v>0</v>
          </cell>
          <cell r="EE489">
            <v>0</v>
          </cell>
        </row>
        <row r="490">
          <cell r="F490">
            <v>0</v>
          </cell>
          <cell r="G490">
            <v>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-1.745926000000054</v>
          </cell>
          <cell r="J491">
            <v>-0.58189799999945535</v>
          </cell>
          <cell r="K491">
            <v>-50</v>
          </cell>
          <cell r="L491">
            <v>-2.6190940000014962</v>
          </cell>
          <cell r="M491">
            <v>-24.166562000002159</v>
          </cell>
          <cell r="N491">
            <v>-4.0330749999975524</v>
          </cell>
          <cell r="O491">
            <v>0</v>
          </cell>
          <cell r="P491">
            <v>0</v>
          </cell>
          <cell r="Q491">
            <v>0</v>
          </cell>
          <cell r="R491">
            <v>10.454189000010956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-3.0553074999988894</v>
          </cell>
          <cell r="Z491">
            <v>10.83346050000182</v>
          </cell>
          <cell r="AA491">
            <v>2.6760360000007495</v>
          </cell>
          <cell r="AB491">
            <v>0</v>
          </cell>
          <cell r="AC491">
            <v>0</v>
          </cell>
          <cell r="AD491">
            <v>0</v>
          </cell>
          <cell r="AE491">
            <v>33.016212499991525</v>
          </cell>
          <cell r="AF491">
            <v>0</v>
          </cell>
          <cell r="AG491">
            <v>0</v>
          </cell>
          <cell r="AH491">
            <v>40</v>
          </cell>
          <cell r="AI491">
            <v>0</v>
          </cell>
          <cell r="AJ491">
            <v>0</v>
          </cell>
          <cell r="AK491">
            <v>0</v>
          </cell>
          <cell r="AL491">
            <v>-14.655912999998691</v>
          </cell>
          <cell r="AM491">
            <v>-3.2410145000030752</v>
          </cell>
          <cell r="AN491">
            <v>-9.0868599999994331</v>
          </cell>
          <cell r="AO491">
            <v>0</v>
          </cell>
          <cell r="AP491">
            <v>0</v>
          </cell>
          <cell r="AQ491">
            <v>20</v>
          </cell>
          <cell r="AR491">
            <v>-3.1412175000004936</v>
          </cell>
          <cell r="AS491">
            <v>30</v>
          </cell>
          <cell r="AT491">
            <v>0</v>
          </cell>
          <cell r="AU491">
            <v>0</v>
          </cell>
          <cell r="AV491">
            <v>0</v>
          </cell>
          <cell r="AW491">
            <v>-0.29100800000014715</v>
          </cell>
          <cell r="AX491">
            <v>0</v>
          </cell>
          <cell r="AY491">
            <v>-5.0918964999982563</v>
          </cell>
          <cell r="AZ491">
            <v>-16.296038000000408</v>
          </cell>
          <cell r="BA491">
            <v>-11.171275000000605</v>
          </cell>
          <cell r="BB491">
            <v>0</v>
          </cell>
          <cell r="BC491">
            <v>0</v>
          </cell>
          <cell r="BD491">
            <v>-0.29099999999925785</v>
          </cell>
          <cell r="BE491">
            <v>-7.3542880000022706</v>
          </cell>
          <cell r="BF491">
            <v>0</v>
          </cell>
          <cell r="BG491">
            <v>0</v>
          </cell>
          <cell r="BH491">
            <v>0</v>
          </cell>
          <cell r="BI491">
            <v>20</v>
          </cell>
          <cell r="BJ491">
            <v>-0.58201499999995576</v>
          </cell>
          <cell r="BK491">
            <v>10</v>
          </cell>
          <cell r="BL491">
            <v>-5.2379645000000892</v>
          </cell>
          <cell r="BM491">
            <v>-15.423173000002862</v>
          </cell>
          <cell r="BN491">
            <v>-5.8201355000019248</v>
          </cell>
          <cell r="BO491">
            <v>0</v>
          </cell>
          <cell r="BP491">
            <v>-10</v>
          </cell>
          <cell r="BQ491">
            <v>-0.29099999999925785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</row>
        <row r="492">
          <cell r="F492">
            <v>-43.894610000017565</v>
          </cell>
          <cell r="G492">
            <v>-37.795350000000326</v>
          </cell>
          <cell r="H492">
            <v>-40.340679999993881</v>
          </cell>
          <cell r="I492">
            <v>82</v>
          </cell>
          <cell r="J492">
            <v>0</v>
          </cell>
          <cell r="K492">
            <v>-10</v>
          </cell>
          <cell r="L492">
            <v>-41.289229999994859</v>
          </cell>
          <cell r="M492">
            <v>-30</v>
          </cell>
          <cell r="N492">
            <v>68.24210000000312</v>
          </cell>
          <cell r="O492">
            <v>-49.70897999999579</v>
          </cell>
          <cell r="P492">
            <v>-55.345880000008037</v>
          </cell>
          <cell r="Q492">
            <v>-45.003310000000056</v>
          </cell>
          <cell r="R492">
            <v>-251.81371999997646</v>
          </cell>
          <cell r="S492">
            <v>-24.383929999981774</v>
          </cell>
          <cell r="T492">
            <v>12.454739999986487</v>
          </cell>
          <cell r="U492">
            <v>-30</v>
          </cell>
          <cell r="V492">
            <v>0</v>
          </cell>
          <cell r="W492">
            <v>0</v>
          </cell>
          <cell r="X492">
            <v>-8.6274399999965681</v>
          </cell>
          <cell r="Y492">
            <v>-30</v>
          </cell>
          <cell r="Z492">
            <v>-29.999979999993229</v>
          </cell>
          <cell r="AA492">
            <v>0</v>
          </cell>
          <cell r="AB492">
            <v>-81.257110000005923</v>
          </cell>
          <cell r="AC492">
            <v>-30</v>
          </cell>
          <cell r="AD492">
            <v>-30</v>
          </cell>
          <cell r="AE492">
            <v>-201.67934999987483</v>
          </cell>
          <cell r="AF492">
            <v>-43.935560000012629</v>
          </cell>
          <cell r="AG492">
            <v>-35.102530000003753</v>
          </cell>
          <cell r="AH492">
            <v>-19.661040000006324</v>
          </cell>
          <cell r="AI492">
            <v>-9.0237599999964004</v>
          </cell>
          <cell r="AJ492">
            <v>0</v>
          </cell>
          <cell r="AK492">
            <v>0</v>
          </cell>
          <cell r="AL492">
            <v>-17.088380000001052</v>
          </cell>
          <cell r="AM492">
            <v>0</v>
          </cell>
          <cell r="AN492">
            <v>-10</v>
          </cell>
          <cell r="AO492">
            <v>-19.708870000002207</v>
          </cell>
          <cell r="AP492">
            <v>-26.536869999981718</v>
          </cell>
          <cell r="AQ492">
            <v>-20.622340000001714</v>
          </cell>
          <cell r="AR492">
            <v>-295.87230999977328</v>
          </cell>
          <cell r="AS492">
            <v>-50</v>
          </cell>
          <cell r="AT492">
            <v>-25.392619999998715</v>
          </cell>
          <cell r="AU492">
            <v>-53.934379999991506</v>
          </cell>
          <cell r="AV492">
            <v>-9.7090900000039255</v>
          </cell>
          <cell r="AW492">
            <v>0</v>
          </cell>
          <cell r="AX492">
            <v>0</v>
          </cell>
          <cell r="AY492">
            <v>-74.353539999981876</v>
          </cell>
          <cell r="AZ492">
            <v>0</v>
          </cell>
          <cell r="BA492">
            <v>-4.5985399999772198</v>
          </cell>
          <cell r="BB492">
            <v>-20</v>
          </cell>
          <cell r="BC492">
            <v>-30</v>
          </cell>
          <cell r="BD492">
            <v>-27.884140000009211</v>
          </cell>
          <cell r="BE492">
            <v>-194.73430999997072</v>
          </cell>
          <cell r="BF492">
            <v>-20.387300000002142</v>
          </cell>
          <cell r="BG492">
            <v>-20</v>
          </cell>
          <cell r="BH492">
            <v>-39.127099999983329</v>
          </cell>
          <cell r="BI492">
            <v>-9.7089799999957904</v>
          </cell>
          <cell r="BJ492">
            <v>0</v>
          </cell>
          <cell r="BK492">
            <v>0</v>
          </cell>
          <cell r="BL492">
            <v>-20</v>
          </cell>
          <cell r="BM492">
            <v>0</v>
          </cell>
          <cell r="BN492">
            <v>0</v>
          </cell>
          <cell r="BO492">
            <v>-36.29625000001397</v>
          </cell>
          <cell r="BP492">
            <v>-31.585389999992913</v>
          </cell>
          <cell r="BQ492">
            <v>-17.629290000011679</v>
          </cell>
          <cell r="BR492">
            <v>-222.22484999988228</v>
          </cell>
          <cell r="BS492">
            <v>-70</v>
          </cell>
          <cell r="BT492">
            <v>-37.454480000000331</v>
          </cell>
          <cell r="BU492">
            <v>-9.7090200000093319</v>
          </cell>
          <cell r="BV492">
            <v>-9.7090100000059465</v>
          </cell>
          <cell r="BW492">
            <v>0</v>
          </cell>
          <cell r="BX492">
            <v>-9.7089899999991758</v>
          </cell>
          <cell r="BY492">
            <v>-18.790239999972982</v>
          </cell>
          <cell r="BZ492">
            <v>-10</v>
          </cell>
          <cell r="CA492">
            <v>-16.014340000023367</v>
          </cell>
          <cell r="CB492">
            <v>-40.838770000002114</v>
          </cell>
          <cell r="CC492">
            <v>0</v>
          </cell>
          <cell r="CD492">
            <v>0</v>
          </cell>
          <cell r="CE492">
            <v>-206.62016000016592</v>
          </cell>
          <cell r="CF492">
            <v>0</v>
          </cell>
          <cell r="CG492">
            <v>-32.425049999990733</v>
          </cell>
          <cell r="CH492">
            <v>-38.835959999996703</v>
          </cell>
          <cell r="CI492">
            <v>-16.648620000007213</v>
          </cell>
          <cell r="CJ492">
            <v>0</v>
          </cell>
          <cell r="CK492">
            <v>-17.049970000007306</v>
          </cell>
          <cell r="CL492">
            <v>-10</v>
          </cell>
          <cell r="CM492">
            <v>-11.813839999987977</v>
          </cell>
          <cell r="CN492">
            <v>-11.239560000016354</v>
          </cell>
          <cell r="CO492">
            <v>-1.2228400000021793</v>
          </cell>
          <cell r="CP492">
            <v>0</v>
          </cell>
          <cell r="CQ492">
            <v>-67.384319999982836</v>
          </cell>
          <cell r="CR492">
            <v>-125.2873599997256</v>
          </cell>
          <cell r="CS492">
            <v>0</v>
          </cell>
          <cell r="CT492">
            <v>0</v>
          </cell>
          <cell r="CU492">
            <v>-29.529239999974379</v>
          </cell>
          <cell r="CV492">
            <v>-4.1314500000007683</v>
          </cell>
          <cell r="CW492">
            <v>0</v>
          </cell>
          <cell r="CX492">
            <v>-50.352290000009816</v>
          </cell>
          <cell r="CY492">
            <v>0</v>
          </cell>
          <cell r="CZ492">
            <v>0</v>
          </cell>
          <cell r="DA492">
            <v>-19.70897999999579</v>
          </cell>
          <cell r="DB492">
            <v>-9.7089899999846239</v>
          </cell>
          <cell r="DC492">
            <v>0</v>
          </cell>
          <cell r="DD492">
            <v>-11.8564100000076</v>
          </cell>
          <cell r="DE492">
            <v>-157.46857000025921</v>
          </cell>
          <cell r="DF492">
            <v>-37.847769999993034</v>
          </cell>
          <cell r="DG492">
            <v>-22.302339999994729</v>
          </cell>
          <cell r="DH492">
            <v>-9.7089500000001863</v>
          </cell>
          <cell r="DI492">
            <v>-9.7091099999961443</v>
          </cell>
          <cell r="DJ492">
            <v>0</v>
          </cell>
          <cell r="DK492">
            <v>0</v>
          </cell>
          <cell r="DL492">
            <v>0</v>
          </cell>
          <cell r="DM492">
            <v>-10</v>
          </cell>
          <cell r="DN492">
            <v>-10</v>
          </cell>
          <cell r="DO492">
            <v>-39.417890000011539</v>
          </cell>
          <cell r="DP492">
            <v>-1.0986299999931362</v>
          </cell>
          <cell r="DQ492">
            <v>-17.383880000008503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</row>
        <row r="493">
          <cell r="F493">
            <v>-492.85209999996005</v>
          </cell>
          <cell r="G493">
            <v>-494.70982000004733</v>
          </cell>
          <cell r="H493">
            <v>-257.91896999999881</v>
          </cell>
          <cell r="I493">
            <v>-58.745579999987967</v>
          </cell>
          <cell r="J493">
            <v>-280.96486000000732</v>
          </cell>
          <cell r="K493">
            <v>-202.38638000003994</v>
          </cell>
          <cell r="L493">
            <v>-220.0118000000366</v>
          </cell>
          <cell r="M493">
            <v>-329.63215999997919</v>
          </cell>
          <cell r="N493">
            <v>-207.55371000000741</v>
          </cell>
          <cell r="O493">
            <v>-68.623349999979837</v>
          </cell>
          <cell r="P493">
            <v>-528.88488999998663</v>
          </cell>
          <cell r="Q493">
            <v>-402.56256999995094</v>
          </cell>
          <cell r="R493">
            <v>-7543.9156599999405</v>
          </cell>
          <cell r="S493">
            <v>-4946.696959999972</v>
          </cell>
          <cell r="T493">
            <v>-152.21253000001889</v>
          </cell>
          <cell r="U493">
            <v>-301.20288999998593</v>
          </cell>
          <cell r="V493">
            <v>-100.44367999999668</v>
          </cell>
          <cell r="W493">
            <v>-221.39666999998735</v>
          </cell>
          <cell r="X493">
            <v>-22.117209999996703</v>
          </cell>
          <cell r="Y493">
            <v>-445.7920499999891</v>
          </cell>
          <cell r="Z493">
            <v>-330.29123999999138</v>
          </cell>
          <cell r="AA493">
            <v>-260.0838699999731</v>
          </cell>
          <cell r="AB493">
            <v>-100.2827099999995</v>
          </cell>
          <cell r="AC493">
            <v>-446.33821999997599</v>
          </cell>
          <cell r="AD493">
            <v>-217.0576299999957</v>
          </cell>
          <cell r="AE493">
            <v>-2306.376139999833</v>
          </cell>
          <cell r="AF493">
            <v>-234.15967999998247</v>
          </cell>
          <cell r="AG493">
            <v>-196.01608999999007</v>
          </cell>
          <cell r="AH493">
            <v>-80.158430000010412</v>
          </cell>
          <cell r="AI493">
            <v>-34.336680000007618</v>
          </cell>
          <cell r="AJ493">
            <v>-138.67803999999887</v>
          </cell>
          <cell r="AK493">
            <v>-163.08856000000378</v>
          </cell>
          <cell r="AL493">
            <v>-388.97162999998545</v>
          </cell>
          <cell r="AM493">
            <v>-249.17596999998204</v>
          </cell>
          <cell r="AN493">
            <v>-205.17589000001317</v>
          </cell>
          <cell r="AO493">
            <v>-52.591920000006212</v>
          </cell>
          <cell r="AP493">
            <v>-320.40720000001602</v>
          </cell>
          <cell r="AQ493">
            <v>-243.61605000001146</v>
          </cell>
          <cell r="AR493">
            <v>-1977.2377499993891</v>
          </cell>
          <cell r="AS493">
            <v>-157.0758499999647</v>
          </cell>
          <cell r="AT493">
            <v>-130.66480000002775</v>
          </cell>
          <cell r="AU493">
            <v>-92.406369999982417</v>
          </cell>
          <cell r="AV493">
            <v>-57.723660000017844</v>
          </cell>
          <cell r="AW493">
            <v>-103.64979000002495</v>
          </cell>
          <cell r="AX493">
            <v>-71.448849999986123</v>
          </cell>
          <cell r="AY493">
            <v>-331.53515000001062</v>
          </cell>
          <cell r="AZ493">
            <v>-299.03891000000294</v>
          </cell>
          <cell r="BA493">
            <v>-69.454480000014883</v>
          </cell>
          <cell r="BB493">
            <v>-72.883679999999003</v>
          </cell>
          <cell r="BC493">
            <v>-321.34249000001</v>
          </cell>
          <cell r="BD493">
            <v>-270.0137199999881</v>
          </cell>
          <cell r="BE493">
            <v>-1629.1627500001341</v>
          </cell>
          <cell r="BF493">
            <v>-247.78286999999546</v>
          </cell>
          <cell r="BG493">
            <v>-165.29015000001527</v>
          </cell>
          <cell r="BH493">
            <v>-52.777170000015758</v>
          </cell>
          <cell r="BI493">
            <v>0.47743999998783693</v>
          </cell>
          <cell r="BJ493">
            <v>-112.9054199999955</v>
          </cell>
          <cell r="BK493">
            <v>-220.6186400000006</v>
          </cell>
          <cell r="BL493">
            <v>87.547569999995176</v>
          </cell>
          <cell r="BM493">
            <v>-259.60340000002179</v>
          </cell>
          <cell r="BN493">
            <v>-123.84466000000248</v>
          </cell>
          <cell r="BO493">
            <v>-41.292779999988852</v>
          </cell>
          <cell r="BP493">
            <v>-328.96800999995321</v>
          </cell>
          <cell r="BQ493">
            <v>-164.10465999995358</v>
          </cell>
          <cell r="BR493">
            <v>-1371.2291199993342</v>
          </cell>
          <cell r="BS493">
            <v>-147.44899000000441</v>
          </cell>
          <cell r="BT493">
            <v>-133.44646999996621</v>
          </cell>
          <cell r="BU493">
            <v>-67.724699999991572</v>
          </cell>
          <cell r="BV493">
            <v>-61.402169999986654</v>
          </cell>
          <cell r="BW493">
            <v>-112.08332999999402</v>
          </cell>
          <cell r="BX493">
            <v>-124.9511900000216</v>
          </cell>
          <cell r="BY493">
            <v>-151.44202999997651</v>
          </cell>
          <cell r="BZ493">
            <v>-114.31046000000788</v>
          </cell>
          <cell r="CA493">
            <v>-114.34548000001814</v>
          </cell>
          <cell r="CB493">
            <v>-52.721129999990808</v>
          </cell>
          <cell r="CC493">
            <v>-166.5602099999669</v>
          </cell>
          <cell r="CD493">
            <v>-124.79295999999158</v>
          </cell>
          <cell r="CE493">
            <v>-1397.1129899993539</v>
          </cell>
          <cell r="CF493">
            <v>-83.499940000008792</v>
          </cell>
          <cell r="CG493">
            <v>-124.40370999998413</v>
          </cell>
          <cell r="CH493">
            <v>-75.687000000005355</v>
          </cell>
          <cell r="CI493">
            <v>-59.759330000000773</v>
          </cell>
          <cell r="CJ493">
            <v>-75.917170000029728</v>
          </cell>
          <cell r="CK493">
            <v>-165.23925000001327</v>
          </cell>
          <cell r="CL493">
            <v>-117.35925999999745</v>
          </cell>
          <cell r="CM493">
            <v>-128.55158999998821</v>
          </cell>
          <cell r="CN493">
            <v>-147.39879000000656</v>
          </cell>
          <cell r="CO493">
            <v>-42.533100000000559</v>
          </cell>
          <cell r="CP493">
            <v>-189.48652999999467</v>
          </cell>
          <cell r="CQ493">
            <v>-187.27731999999378</v>
          </cell>
          <cell r="CR493">
            <v>-1137.7987399999984</v>
          </cell>
          <cell r="CS493">
            <v>-116.18622999999207</v>
          </cell>
          <cell r="CT493">
            <v>-104.82800999999745</v>
          </cell>
          <cell r="CU493">
            <v>-86.255460000014864</v>
          </cell>
          <cell r="CV493">
            <v>-34.628679999994347</v>
          </cell>
          <cell r="CW493">
            <v>-81.006109999958426</v>
          </cell>
          <cell r="CX493">
            <v>-91.515719999966677</v>
          </cell>
          <cell r="CY493">
            <v>-84.204230000032112</v>
          </cell>
          <cell r="CZ493">
            <v>-67.65734999999404</v>
          </cell>
          <cell r="DA493">
            <v>-167.65565000002971</v>
          </cell>
          <cell r="DB493">
            <v>-38.995049999997718</v>
          </cell>
          <cell r="DC493">
            <v>-109.06208000000333</v>
          </cell>
          <cell r="DD493">
            <v>-155.80417000001762</v>
          </cell>
          <cell r="DE493">
            <v>-1514.1778799998574</v>
          </cell>
          <cell r="DF493">
            <v>-160.04593999998178</v>
          </cell>
          <cell r="DG493">
            <v>-98.816339999961201</v>
          </cell>
          <cell r="DH493">
            <v>-57.993480000004638</v>
          </cell>
          <cell r="DI493">
            <v>-51.136549999995623</v>
          </cell>
          <cell r="DJ493">
            <v>-121.99695000000065</v>
          </cell>
          <cell r="DK493">
            <v>-147.63490000000456</v>
          </cell>
          <cell r="DL493">
            <v>-91.666160000022501</v>
          </cell>
          <cell r="DM493">
            <v>-95.604970000043977</v>
          </cell>
          <cell r="DN493">
            <v>-137.02074999996694</v>
          </cell>
          <cell r="DO493">
            <v>-95.686100000020815</v>
          </cell>
          <cell r="DP493">
            <v>-297.66623999999138</v>
          </cell>
          <cell r="DQ493">
            <v>-158.90950000000885</v>
          </cell>
          <cell r="DR493">
            <v>-931.26121000014246</v>
          </cell>
          <cell r="DS493">
            <v>-110.72674999997253</v>
          </cell>
          <cell r="DT493">
            <v>-82.643379999964964</v>
          </cell>
          <cell r="DU493">
            <v>-54.708299999998417</v>
          </cell>
          <cell r="DV493">
            <v>-70.130969999998342</v>
          </cell>
          <cell r="DW493">
            <v>-85.077480000036303</v>
          </cell>
          <cell r="DX493">
            <v>-63.214489999983925</v>
          </cell>
          <cell r="DY493">
            <v>-89.046180000004824</v>
          </cell>
          <cell r="DZ493">
            <v>-76.169559999951161</v>
          </cell>
          <cell r="EA493">
            <v>-42.035180000006221</v>
          </cell>
          <cell r="EB493">
            <v>-49.214040000020759</v>
          </cell>
          <cell r="EC493">
            <v>-88.802569999999832</v>
          </cell>
          <cell r="ED493">
            <v>-119.49231000000145</v>
          </cell>
          <cell r="EE493">
            <v>0</v>
          </cell>
        </row>
        <row r="494">
          <cell r="F494">
            <v>-167.89032999996562</v>
          </cell>
          <cell r="G494">
            <v>-189.15484999999171</v>
          </cell>
          <cell r="H494">
            <v>-162.86033999995561</v>
          </cell>
          <cell r="I494">
            <v>-9960.5132199999935</v>
          </cell>
          <cell r="J494">
            <v>-149.90064000000712</v>
          </cell>
          <cell r="K494">
            <v>145.87428999997792</v>
          </cell>
          <cell r="L494">
            <v>-508.76294000004418</v>
          </cell>
          <cell r="M494">
            <v>-213.86702099995455</v>
          </cell>
          <cell r="N494">
            <v>-5606.4952200000407</v>
          </cell>
          <cell r="O494">
            <v>-147.19860000000335</v>
          </cell>
          <cell r="P494">
            <v>-354.83169999998063</v>
          </cell>
          <cell r="Q494">
            <v>-169.03633000003174</v>
          </cell>
          <cell r="R494">
            <v>2888.1014149999246</v>
          </cell>
          <cell r="S494">
            <v>-38.761869999987539</v>
          </cell>
          <cell r="T494">
            <v>-198.51608999999007</v>
          </cell>
          <cell r="U494">
            <v>-137.28771000000415</v>
          </cell>
          <cell r="V494">
            <v>-76.163699999975506</v>
          </cell>
          <cell r="W494">
            <v>-70.367209999996703</v>
          </cell>
          <cell r="X494">
            <v>-94.373300000006566</v>
          </cell>
          <cell r="Y494">
            <v>-166.59639999998035</v>
          </cell>
          <cell r="Z494">
            <v>-161.68071500002407</v>
          </cell>
          <cell r="AA494">
            <v>4162.6747000000323</v>
          </cell>
          <cell r="AB494">
            <v>-138.10704999999143</v>
          </cell>
          <cell r="AC494">
            <v>-122.83806999999797</v>
          </cell>
          <cell r="AD494">
            <v>-69.881170000007842</v>
          </cell>
          <cell r="AE494">
            <v>-713.32150100031868</v>
          </cell>
          <cell r="AF494">
            <v>-53.52222000004258</v>
          </cell>
          <cell r="AG494">
            <v>-62.490480000007665</v>
          </cell>
          <cell r="AH494">
            <v>-36.669530000071973</v>
          </cell>
          <cell r="AI494">
            <v>-12.803840000007767</v>
          </cell>
          <cell r="AJ494">
            <v>-41.150079999992158</v>
          </cell>
          <cell r="AK494">
            <v>-36.180549999990035</v>
          </cell>
          <cell r="AL494">
            <v>-121.31149799999548</v>
          </cell>
          <cell r="AM494">
            <v>-113.92723299999489</v>
          </cell>
          <cell r="AN494">
            <v>-62.674679999996442</v>
          </cell>
          <cell r="AO494">
            <v>-48.597119999991264</v>
          </cell>
          <cell r="AP494">
            <v>-47.249110000004293</v>
          </cell>
          <cell r="AQ494">
            <v>-76.745160000049509</v>
          </cell>
          <cell r="AR494">
            <v>-758.27078100061044</v>
          </cell>
          <cell r="AS494">
            <v>-52.817150000017136</v>
          </cell>
          <cell r="AT494">
            <v>-55.725799999985611</v>
          </cell>
          <cell r="AU494">
            <v>-39.192559999995865</v>
          </cell>
          <cell r="AV494">
            <v>-16.586999999999534</v>
          </cell>
          <cell r="AW494">
            <v>-36.084170000016456</v>
          </cell>
          <cell r="AX494">
            <v>-13.721870000008494</v>
          </cell>
          <cell r="AY494">
            <v>-135.54906799999299</v>
          </cell>
          <cell r="AZ494">
            <v>-158.47341800003778</v>
          </cell>
          <cell r="BA494">
            <v>-81.234265000035521</v>
          </cell>
          <cell r="BB494">
            <v>-58.30582000000868</v>
          </cell>
          <cell r="BC494">
            <v>-55.581069999956526</v>
          </cell>
          <cell r="BD494">
            <v>-54.998590000031982</v>
          </cell>
          <cell r="BE494">
            <v>-1757.5532070002519</v>
          </cell>
          <cell r="BF494">
            <v>-50.634400000039022</v>
          </cell>
          <cell r="BG494">
            <v>-79.319909999991069</v>
          </cell>
          <cell r="BH494">
            <v>-50.631909999996424</v>
          </cell>
          <cell r="BI494">
            <v>-21.278520000021672</v>
          </cell>
          <cell r="BJ494">
            <v>-34.920010000001639</v>
          </cell>
          <cell r="BK494">
            <v>-17.725179999979446</v>
          </cell>
          <cell r="BL494">
            <v>-1163.9170999999624</v>
          </cell>
          <cell r="BM494">
            <v>-127.77483700006269</v>
          </cell>
          <cell r="BN494">
            <v>-62.754560000088532</v>
          </cell>
          <cell r="BO494">
            <v>-44.946920000016689</v>
          </cell>
          <cell r="BP494">
            <v>-40.251019999996061</v>
          </cell>
          <cell r="BQ494">
            <v>-63.398839999979828</v>
          </cell>
          <cell r="BR494">
            <v>-421.5629030005075</v>
          </cell>
          <cell r="BS494">
            <v>-38.557239999994636</v>
          </cell>
          <cell r="BT494">
            <v>-51.516769999987446</v>
          </cell>
          <cell r="BU494">
            <v>-24.443970000022091</v>
          </cell>
          <cell r="BV494">
            <v>-13.499770000024</v>
          </cell>
          <cell r="BW494">
            <v>-27.651030000008177</v>
          </cell>
          <cell r="BX494">
            <v>-24.510900000022957</v>
          </cell>
          <cell r="BY494">
            <v>-33.117259999969974</v>
          </cell>
          <cell r="BZ494">
            <v>-58.487820000038482</v>
          </cell>
          <cell r="CA494">
            <v>-52.962432999978773</v>
          </cell>
          <cell r="CB494">
            <v>-31.137419999984559</v>
          </cell>
          <cell r="CC494">
            <v>-32.941220000007888</v>
          </cell>
          <cell r="CD494">
            <v>-32.737069999973755</v>
          </cell>
          <cell r="CE494">
            <v>-465.88969599967822</v>
          </cell>
          <cell r="CF494">
            <v>-37.266569999977946</v>
          </cell>
          <cell r="CG494">
            <v>-53.460129999992205</v>
          </cell>
          <cell r="CH494">
            <v>-26.479619999998249</v>
          </cell>
          <cell r="CI494">
            <v>-14.840640000009444</v>
          </cell>
          <cell r="CJ494">
            <v>-35.502270000026328</v>
          </cell>
          <cell r="CK494">
            <v>-17.751090000005206</v>
          </cell>
          <cell r="CL494">
            <v>-42.728719999955501</v>
          </cell>
          <cell r="CM494">
            <v>-60.514239999989513</v>
          </cell>
          <cell r="CN494">
            <v>-60.81943599996157</v>
          </cell>
          <cell r="CO494">
            <v>-39.866219999967143</v>
          </cell>
          <cell r="CP494">
            <v>-39.939140000002226</v>
          </cell>
          <cell r="CQ494">
            <v>-36.721619999996619</v>
          </cell>
          <cell r="CR494">
            <v>-469.94353100005537</v>
          </cell>
          <cell r="CS494">
            <v>-40.546340000000782</v>
          </cell>
          <cell r="CT494">
            <v>-54.417129999987083</v>
          </cell>
          <cell r="CU494">
            <v>-28.517310000024736</v>
          </cell>
          <cell r="CV494">
            <v>-16.878469999996014</v>
          </cell>
          <cell r="CW494">
            <v>-38.252379999990808</v>
          </cell>
          <cell r="CX494">
            <v>-19.206789999996545</v>
          </cell>
          <cell r="CY494">
            <v>-44.231637999997474</v>
          </cell>
          <cell r="CZ494">
            <v>-63.356715000059921</v>
          </cell>
          <cell r="DA494">
            <v>-62.563458000018727</v>
          </cell>
          <cell r="DB494">
            <v>-36.083849999995437</v>
          </cell>
          <cell r="DC494">
            <v>-28.525959999999031</v>
          </cell>
          <cell r="DD494">
            <v>-37.363489999959711</v>
          </cell>
          <cell r="DE494">
            <v>-137.39286000095308</v>
          </cell>
          <cell r="DF494">
            <v>-7.8571999999985565</v>
          </cell>
          <cell r="DG494">
            <v>-21.664700000023004</v>
          </cell>
          <cell r="DH494">
            <v>-4.3652899999869987</v>
          </cell>
          <cell r="DI494">
            <v>-1.7461500000208616</v>
          </cell>
          <cell r="DJ494">
            <v>-11.34898000000976</v>
          </cell>
          <cell r="DK494">
            <v>-2.6188700000056997</v>
          </cell>
          <cell r="DL494">
            <v>-13.296680000028573</v>
          </cell>
          <cell r="DM494">
            <v>-27.500260000000708</v>
          </cell>
          <cell r="DN494">
            <v>-29.182100000005448</v>
          </cell>
          <cell r="DO494">
            <v>-5.8197900000377558</v>
          </cell>
          <cell r="DP494">
            <v>-2.5346100000024308</v>
          </cell>
          <cell r="DQ494">
            <v>-9.458230000018375</v>
          </cell>
          <cell r="DR494">
            <v>-254.05942299962044</v>
          </cell>
          <cell r="DS494">
            <v>-18.623859999992419</v>
          </cell>
          <cell r="DT494">
            <v>-38.993710000009742</v>
          </cell>
          <cell r="DU494">
            <v>-12.804269999993267</v>
          </cell>
          <cell r="DV494">
            <v>-7.5662699999811593</v>
          </cell>
          <cell r="DW494">
            <v>-15.131959999998799</v>
          </cell>
          <cell r="DX494">
            <v>-12.221610000007786</v>
          </cell>
          <cell r="DY494">
            <v>-18.039860000018962</v>
          </cell>
          <cell r="DZ494">
            <v>-50.780870000016876</v>
          </cell>
          <cell r="EA494">
            <v>-40.108982999983709</v>
          </cell>
          <cell r="EB494">
            <v>-9.5671900000306778</v>
          </cell>
          <cell r="EC494">
            <v>-11.92670999999973</v>
          </cell>
          <cell r="ED494">
            <v>-18.294129999994766</v>
          </cell>
          <cell r="EE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</row>
        <row r="497">
          <cell r="F497">
            <v>-1558.0394249998499</v>
          </cell>
          <cell r="G497">
            <v>-1280.1423789998516</v>
          </cell>
          <cell r="H497">
            <v>-869.55563999991864</v>
          </cell>
          <cell r="I497">
            <v>-10022.922766999924</v>
          </cell>
          <cell r="J497">
            <v>-431.44739800004754</v>
          </cell>
          <cell r="K497">
            <v>-423.57166000001598</v>
          </cell>
          <cell r="L497">
            <v>-1006.3781500000041</v>
          </cell>
          <cell r="M497">
            <v>-930.59313899977133</v>
          </cell>
          <cell r="N497">
            <v>-5787.639674999984</v>
          </cell>
          <cell r="O497">
            <v>-408.69314999994822</v>
          </cell>
          <cell r="P497">
            <v>-1543.3647529999726</v>
          </cell>
          <cell r="Q497">
            <v>-1374.0010699997656</v>
          </cell>
          <cell r="R497">
            <v>-8711.6295509990305</v>
          </cell>
          <cell r="S497">
            <v>-5486.1420259999577</v>
          </cell>
          <cell r="T497">
            <v>-1359.4525689997245</v>
          </cell>
          <cell r="U497">
            <v>-968.34762999974191</v>
          </cell>
          <cell r="V497">
            <v>-273.69742000009865</v>
          </cell>
          <cell r="W497">
            <v>-291.76387999998406</v>
          </cell>
          <cell r="X497">
            <v>-155.95625999994809</v>
          </cell>
          <cell r="Y497">
            <v>-972.45623150002211</v>
          </cell>
          <cell r="Z497">
            <v>-822.36625450011343</v>
          </cell>
          <cell r="AA497">
            <v>3597.9197660000063</v>
          </cell>
          <cell r="AB497">
            <v>-579.96682500001043</v>
          </cell>
          <cell r="AC497">
            <v>-1003.0531430002302</v>
          </cell>
          <cell r="AD497">
            <v>-396.34707799984608</v>
          </cell>
          <cell r="AE497">
            <v>-5903.913155503571</v>
          </cell>
          <cell r="AF497">
            <v>-462.93987000011839</v>
          </cell>
          <cell r="AG497">
            <v>-434.41773000010289</v>
          </cell>
          <cell r="AH497">
            <v>-501.2133600001689</v>
          </cell>
          <cell r="AI497">
            <v>-250.63535999995656</v>
          </cell>
          <cell r="AJ497">
            <v>-189.53711999999359</v>
          </cell>
          <cell r="AK497">
            <v>-304.40971999999601</v>
          </cell>
          <cell r="AL497">
            <v>-901.59888099995442</v>
          </cell>
          <cell r="AM497">
            <v>-730.27354749990627</v>
          </cell>
          <cell r="AN497">
            <v>-672.31982999993488</v>
          </cell>
          <cell r="AO497">
            <v>-332.40912000008393</v>
          </cell>
          <cell r="AP497">
            <v>-690.30833000037819</v>
          </cell>
          <cell r="AQ497">
            <v>-433.85028699995019</v>
          </cell>
          <cell r="AR497">
            <v>-5318.9324465002865</v>
          </cell>
          <cell r="AS497">
            <v>-449.16110399994068</v>
          </cell>
          <cell r="AT497">
            <v>-283.21126000001095</v>
          </cell>
          <cell r="AU497">
            <v>-437.9677199999569</v>
          </cell>
          <cell r="AV497">
            <v>-281.25896999996621</v>
          </cell>
          <cell r="AW497">
            <v>-140.79509799997322</v>
          </cell>
          <cell r="AX497">
            <v>-293.45135600003414</v>
          </cell>
          <cell r="AY497">
            <v>-888.81143450015225</v>
          </cell>
          <cell r="AZ497">
            <v>-812.58694600011222</v>
          </cell>
          <cell r="BA497">
            <v>-304.16258500004187</v>
          </cell>
          <cell r="BB497">
            <v>-378.54304999997839</v>
          </cell>
          <cell r="BC497">
            <v>-623.23226299975067</v>
          </cell>
          <cell r="BD497">
            <v>-425.75066000013612</v>
          </cell>
          <cell r="BE497">
            <v>-5414.2176660001278</v>
          </cell>
          <cell r="BF497">
            <v>-446.60539699997753</v>
          </cell>
          <cell r="BG497">
            <v>-333.72808999998961</v>
          </cell>
          <cell r="BH497">
            <v>-437.53084000002127</v>
          </cell>
          <cell r="BI497">
            <v>-147.33115999994334</v>
          </cell>
          <cell r="BJ497">
            <v>-149.40744500001892</v>
          </cell>
          <cell r="BK497">
            <v>-438.90419599984307</v>
          </cell>
          <cell r="BL497">
            <v>-1085.777411499992</v>
          </cell>
          <cell r="BM497">
            <v>-778.75049100001343</v>
          </cell>
          <cell r="BN497">
            <v>-441.73126549995504</v>
          </cell>
          <cell r="BO497">
            <v>-228.48320999997668</v>
          </cell>
          <cell r="BP497">
            <v>-679.47839000006206</v>
          </cell>
          <cell r="BQ497">
            <v>-246.48976999986917</v>
          </cell>
          <cell r="BR497">
            <v>-3902.2708830013871</v>
          </cell>
          <cell r="BS497">
            <v>-340.72340000001714</v>
          </cell>
          <cell r="BT497">
            <v>-261.85407999984454</v>
          </cell>
          <cell r="BU497">
            <v>-370.37865999992937</v>
          </cell>
          <cell r="BV497">
            <v>-254.46494000009261</v>
          </cell>
          <cell r="BW497">
            <v>-150.44333999999799</v>
          </cell>
          <cell r="BX497">
            <v>-339.48746000009123</v>
          </cell>
          <cell r="BY497">
            <v>-356.22448299988173</v>
          </cell>
          <cell r="BZ497">
            <v>-553.3730870001018</v>
          </cell>
          <cell r="CA497">
            <v>-397.89870300004259</v>
          </cell>
          <cell r="CB497">
            <v>-330.26086999999825</v>
          </cell>
          <cell r="CC497">
            <v>-389.63182999985293</v>
          </cell>
          <cell r="CD497">
            <v>-157.53003000002354</v>
          </cell>
          <cell r="CE497">
            <v>-3525.1338189989328</v>
          </cell>
          <cell r="CF497">
            <v>-131.95829199999571</v>
          </cell>
          <cell r="CG497">
            <v>-229.70698999986053</v>
          </cell>
          <cell r="CH497">
            <v>-170.12973000004422</v>
          </cell>
          <cell r="CI497">
            <v>-441.13134999992326</v>
          </cell>
          <cell r="CJ497">
            <v>-121.12842000008095</v>
          </cell>
          <cell r="CK497">
            <v>-422.4103260000702</v>
          </cell>
          <cell r="CL497">
            <v>-249.13711300003342</v>
          </cell>
          <cell r="CM497">
            <v>-460.9291399999056</v>
          </cell>
          <cell r="CN497">
            <v>-395.75809800019488</v>
          </cell>
          <cell r="CO497">
            <v>-172.93474999989849</v>
          </cell>
          <cell r="CP497">
            <v>-380.27209999994375</v>
          </cell>
          <cell r="CQ497">
            <v>-349.63751000002958</v>
          </cell>
          <cell r="CR497">
            <v>-2814.2157850004733</v>
          </cell>
          <cell r="CS497">
            <v>-260.63930999999866</v>
          </cell>
          <cell r="CT497">
            <v>-203.03278000000864</v>
          </cell>
          <cell r="CU497">
            <v>-186.07323199999519</v>
          </cell>
          <cell r="CV497">
            <v>-168.0488900000928</v>
          </cell>
          <cell r="CW497">
            <v>-119.25848999992013</v>
          </cell>
          <cell r="CX497">
            <v>-269.49760000011884</v>
          </cell>
          <cell r="CY497">
            <v>-269.78836800018325</v>
          </cell>
          <cell r="CZ497">
            <v>-195.54734500008635</v>
          </cell>
          <cell r="DA497">
            <v>-433.79692000034265</v>
          </cell>
          <cell r="DB497">
            <v>-189.17969999986235</v>
          </cell>
          <cell r="DC497">
            <v>-285.20212999987416</v>
          </cell>
          <cell r="DD497">
            <v>-234.15101999999024</v>
          </cell>
          <cell r="DE497">
            <v>-2738.1925619989634</v>
          </cell>
          <cell r="DF497">
            <v>-225.16888999997173</v>
          </cell>
          <cell r="DG497">
            <v>-159.89902999997139</v>
          </cell>
          <cell r="DH497">
            <v>-134.70842999999877</v>
          </cell>
          <cell r="DI497">
            <v>-90.586590000079013</v>
          </cell>
          <cell r="DJ497">
            <v>-134.34593000006862</v>
          </cell>
          <cell r="DK497">
            <v>-283.00939999998081</v>
          </cell>
          <cell r="DL497">
            <v>-222.70847399998456</v>
          </cell>
          <cell r="DM497">
            <v>-266.84129799995571</v>
          </cell>
          <cell r="DN497">
            <v>-411.65029999986291</v>
          </cell>
          <cell r="DO497">
            <v>-189.33321000018623</v>
          </cell>
          <cell r="DP497">
            <v>-434.18939999991562</v>
          </cell>
          <cell r="DQ497">
            <v>-185.75160999991931</v>
          </cell>
          <cell r="DR497">
            <v>-1643.3041830006987</v>
          </cell>
          <cell r="DS497">
            <v>-129.35060999984853</v>
          </cell>
          <cell r="DT497">
            <v>-121.63708999985829</v>
          </cell>
          <cell r="DU497">
            <v>-67.512570000020787</v>
          </cell>
          <cell r="DV497">
            <v>-77.697240000008605</v>
          </cell>
          <cell r="DW497">
            <v>-100.20944000012241</v>
          </cell>
          <cell r="DX497">
            <v>-147.10133999993559</v>
          </cell>
          <cell r="DY497">
            <v>-191.77056000009179</v>
          </cell>
          <cell r="DZ497">
            <v>-189.87656000023708</v>
          </cell>
          <cell r="EA497">
            <v>-189.94871299993247</v>
          </cell>
          <cell r="EB497">
            <v>-96.029039999935776</v>
          </cell>
          <cell r="EC497">
            <v>-194.38457999983802</v>
          </cell>
          <cell r="ED497">
            <v>-137.78644000005443</v>
          </cell>
          <cell r="EE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-4000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-4000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-4000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-4000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-4000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-4000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-4160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-4160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-4160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-4160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-4160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-4160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-4160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-4160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-4160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-4160</v>
          </cell>
          <cell r="CE532">
            <v>-4000.0014399999927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-4000.0014399999927</v>
          </cell>
          <cell r="CR532">
            <v>-4000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-4000</v>
          </cell>
          <cell r="DE532">
            <v>-4160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-4160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-292.49661649999325</v>
          </cell>
          <cell r="S543">
            <v>-17.362127000000328</v>
          </cell>
          <cell r="T543">
            <v>-28.903507700000773</v>
          </cell>
          <cell r="U543">
            <v>-57.168644999997923</v>
          </cell>
          <cell r="V543">
            <v>-35.966365500000393</v>
          </cell>
          <cell r="W543">
            <v>-10</v>
          </cell>
          <cell r="X543">
            <v>-11.775334999998449</v>
          </cell>
          <cell r="Y543">
            <v>-6.3536610000010114</v>
          </cell>
          <cell r="Z543">
            <v>-10.495650000000751</v>
          </cell>
          <cell r="AA543">
            <v>-84.47132480000073</v>
          </cell>
          <cell r="AB543">
            <v>-30.000000500000169</v>
          </cell>
          <cell r="AC543">
            <v>0</v>
          </cell>
          <cell r="AD543">
            <v>0</v>
          </cell>
          <cell r="AE543">
            <v>-141.85847740000463</v>
          </cell>
          <cell r="AF543">
            <v>0</v>
          </cell>
          <cell r="AG543">
            <v>-13.579467999999906</v>
          </cell>
          <cell r="AH543">
            <v>0</v>
          </cell>
          <cell r="AI543">
            <v>-12.998370299999806</v>
          </cell>
          <cell r="AJ543">
            <v>-28.344238999998197</v>
          </cell>
          <cell r="AK543">
            <v>-22.931135499999073</v>
          </cell>
          <cell r="AL543">
            <v>-9.9999989999996615</v>
          </cell>
          <cell r="AM543">
            <v>-2.0409550000003946</v>
          </cell>
          <cell r="AN543">
            <v>-33.60454000000027</v>
          </cell>
          <cell r="AO543">
            <v>-18.359770600000047</v>
          </cell>
          <cell r="AP543">
            <v>0</v>
          </cell>
          <cell r="AQ543">
            <v>0</v>
          </cell>
          <cell r="AR543">
            <v>-167.16831840001396</v>
          </cell>
          <cell r="AS543">
            <v>0</v>
          </cell>
          <cell r="AT543">
            <v>0</v>
          </cell>
          <cell r="AU543">
            <v>-38.633598500000517</v>
          </cell>
          <cell r="AV543">
            <v>-44.415187999999034</v>
          </cell>
          <cell r="AW543">
            <v>-17.134729999997944</v>
          </cell>
          <cell r="AX543">
            <v>-19.082340900000418</v>
          </cell>
          <cell r="AY543">
            <v>-10</v>
          </cell>
          <cell r="AZ543">
            <v>0</v>
          </cell>
          <cell r="BA543">
            <v>-37.902461000001495</v>
          </cell>
          <cell r="BB543">
            <v>0</v>
          </cell>
          <cell r="BC543">
            <v>0</v>
          </cell>
          <cell r="BD543">
            <v>0</v>
          </cell>
          <cell r="BE543">
            <v>-126.21064500001376</v>
          </cell>
          <cell r="BF543">
            <v>0</v>
          </cell>
          <cell r="BG543">
            <v>0</v>
          </cell>
          <cell r="BH543">
            <v>-21.508686000001035</v>
          </cell>
          <cell r="BI543">
            <v>-28.300400000000081</v>
          </cell>
          <cell r="BJ543">
            <v>-33.351987000001827</v>
          </cell>
          <cell r="BK543">
            <v>-12.753241999998863</v>
          </cell>
          <cell r="BL543">
            <v>0</v>
          </cell>
          <cell r="BM543">
            <v>-9.9999989999996615</v>
          </cell>
          <cell r="BN543">
            <v>-0.2963290000006964</v>
          </cell>
          <cell r="BO543">
            <v>-20.000002000000677</v>
          </cell>
          <cell r="BP543">
            <v>0</v>
          </cell>
          <cell r="BQ543">
            <v>0</v>
          </cell>
          <cell r="BR543">
            <v>-74.280324400024256</v>
          </cell>
          <cell r="BS543">
            <v>0</v>
          </cell>
          <cell r="BT543">
            <v>-10</v>
          </cell>
          <cell r="BU543">
            <v>-10</v>
          </cell>
          <cell r="BV543">
            <v>-26.011310999998386</v>
          </cell>
          <cell r="BW543">
            <v>-4.0000304579734802E-7</v>
          </cell>
          <cell r="BX543">
            <v>-8.0829300000004878</v>
          </cell>
          <cell r="BY543">
            <v>0</v>
          </cell>
          <cell r="BZ543">
            <v>0</v>
          </cell>
          <cell r="CA543">
            <v>-15.65329600000041</v>
          </cell>
          <cell r="CB543">
            <v>-4.5327870000000985</v>
          </cell>
          <cell r="CC543">
            <v>0</v>
          </cell>
          <cell r="CD543">
            <v>0</v>
          </cell>
          <cell r="CE543">
            <v>-18.155090000014752</v>
          </cell>
          <cell r="CF543">
            <v>0</v>
          </cell>
          <cell r="CG543">
            <v>0</v>
          </cell>
          <cell r="CH543">
            <v>0</v>
          </cell>
          <cell r="CI543">
            <v>-18.1550900000002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-292.49661649949849</v>
          </cell>
          <cell r="S552">
            <v>-17.362127000000328</v>
          </cell>
          <cell r="T552">
            <v>-28.903507700015325</v>
          </cell>
          <cell r="U552">
            <v>-57.168644999968819</v>
          </cell>
          <cell r="V552">
            <v>-35.966365499945823</v>
          </cell>
          <cell r="W552">
            <v>-10</v>
          </cell>
          <cell r="X552">
            <v>-11.775335000013001</v>
          </cell>
          <cell r="Y552">
            <v>-6.3536610000010114</v>
          </cell>
          <cell r="Z552">
            <v>-10.495649999997113</v>
          </cell>
          <cell r="AA552">
            <v>-84.471324799989816</v>
          </cell>
          <cell r="AB552">
            <v>-30.000000500003807</v>
          </cell>
          <cell r="AC552">
            <v>0</v>
          </cell>
          <cell r="AD552">
            <v>0</v>
          </cell>
          <cell r="AE552">
            <v>-4301.8584774006158</v>
          </cell>
          <cell r="AF552">
            <v>0</v>
          </cell>
          <cell r="AG552">
            <v>-13.579467999981716</v>
          </cell>
          <cell r="AH552">
            <v>0</v>
          </cell>
          <cell r="AI552">
            <v>-12.998370299988892</v>
          </cell>
          <cell r="AJ552">
            <v>-28.344238999998197</v>
          </cell>
          <cell r="AK552">
            <v>-22.931135499995435</v>
          </cell>
          <cell r="AL552">
            <v>-4169.9999989999924</v>
          </cell>
          <cell r="AM552">
            <v>-2.0409550000040326</v>
          </cell>
          <cell r="AN552">
            <v>-33.60454000000027</v>
          </cell>
          <cell r="AO552">
            <v>-18.359770600043703</v>
          </cell>
          <cell r="AP552">
            <v>0</v>
          </cell>
          <cell r="AQ552">
            <v>0</v>
          </cell>
          <cell r="AR552">
            <v>-4327.1683184010908</v>
          </cell>
          <cell r="AS552">
            <v>0</v>
          </cell>
          <cell r="AT552">
            <v>0</v>
          </cell>
          <cell r="AU552">
            <v>-38.633598499989603</v>
          </cell>
          <cell r="AV552">
            <v>-44.415187999955378</v>
          </cell>
          <cell r="AW552">
            <v>-17.134729999990668</v>
          </cell>
          <cell r="AX552">
            <v>-19.082340900000418</v>
          </cell>
          <cell r="AY552">
            <v>-4170</v>
          </cell>
          <cell r="AZ552">
            <v>0</v>
          </cell>
          <cell r="BA552">
            <v>-37.902460999990581</v>
          </cell>
          <cell r="BB552">
            <v>0</v>
          </cell>
          <cell r="BC552">
            <v>0</v>
          </cell>
          <cell r="BD552">
            <v>0</v>
          </cell>
          <cell r="BE552">
            <v>-4286.210644999519</v>
          </cell>
          <cell r="BF552">
            <v>0</v>
          </cell>
          <cell r="BG552">
            <v>0</v>
          </cell>
          <cell r="BH552">
            <v>-21.508686000015587</v>
          </cell>
          <cell r="BI552">
            <v>-28.300400000007357</v>
          </cell>
          <cell r="BJ552">
            <v>-33.351987000030931</v>
          </cell>
          <cell r="BK552">
            <v>-12.753242000006139</v>
          </cell>
          <cell r="BL552">
            <v>-4160</v>
          </cell>
          <cell r="BM552">
            <v>-9.9999990000214893</v>
          </cell>
          <cell r="BN552">
            <v>-0.29632900000433438</v>
          </cell>
          <cell r="BO552">
            <v>-20.000002000015229</v>
          </cell>
          <cell r="BP552">
            <v>0</v>
          </cell>
          <cell r="BQ552">
            <v>0</v>
          </cell>
          <cell r="BR552">
            <v>-8234.2803243994713</v>
          </cell>
          <cell r="BS552">
            <v>0</v>
          </cell>
          <cell r="BT552">
            <v>-10</v>
          </cell>
          <cell r="BU552">
            <v>-10</v>
          </cell>
          <cell r="BV552">
            <v>-26.011310999980196</v>
          </cell>
          <cell r="BW552">
            <v>-4.0000304579734802E-7</v>
          </cell>
          <cell r="BX552">
            <v>-8.0829300000041258</v>
          </cell>
          <cell r="BY552">
            <v>-4000</v>
          </cell>
          <cell r="BZ552">
            <v>0</v>
          </cell>
          <cell r="CA552">
            <v>-15.653296000004048</v>
          </cell>
          <cell r="CB552">
            <v>-4.5327870000037365</v>
          </cell>
          <cell r="CC552">
            <v>0</v>
          </cell>
          <cell r="CD552">
            <v>-4160</v>
          </cell>
          <cell r="CE552">
            <v>-8018.1565300012007</v>
          </cell>
          <cell r="CF552">
            <v>0</v>
          </cell>
          <cell r="CG552">
            <v>0</v>
          </cell>
          <cell r="CH552">
            <v>0</v>
          </cell>
          <cell r="CI552">
            <v>-18.155090000014752</v>
          </cell>
          <cell r="CJ552">
            <v>0</v>
          </cell>
          <cell r="CK552">
            <v>0</v>
          </cell>
          <cell r="CL552">
            <v>-4000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-4000.0014400000218</v>
          </cell>
          <cell r="CR552">
            <v>-8000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-4000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-4000</v>
          </cell>
          <cell r="DE552">
            <v>-8320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-4160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-4160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-226.33232300000054</v>
          </cell>
          <cell r="DS556">
            <v>-9.7089799999999968</v>
          </cell>
          <cell r="DT556">
            <v>-13.106880000000004</v>
          </cell>
          <cell r="DU556">
            <v>0</v>
          </cell>
          <cell r="DV556">
            <v>0</v>
          </cell>
          <cell r="DW556">
            <v>0</v>
          </cell>
          <cell r="DX556">
            <v>-29.272639999999996</v>
          </cell>
          <cell r="DY556">
            <v>-144.97119999999995</v>
          </cell>
          <cell r="DZ556">
            <v>-19.563499999999976</v>
          </cell>
          <cell r="EA556">
            <v>0</v>
          </cell>
          <cell r="EB556">
            <v>0</v>
          </cell>
          <cell r="EC556">
            <v>0</v>
          </cell>
          <cell r="ED556">
            <v>-9.7091230000000017</v>
          </cell>
          <cell r="EE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-562.69344099999944</v>
          </cell>
          <cell r="DS557">
            <v>-9.7089830000000035</v>
          </cell>
          <cell r="DT557">
            <v>-14.479177999999997</v>
          </cell>
          <cell r="DU557">
            <v>0</v>
          </cell>
          <cell r="DV557">
            <v>0</v>
          </cell>
          <cell r="DW557">
            <v>0</v>
          </cell>
          <cell r="DX557">
            <v>-9.7089799999999968</v>
          </cell>
          <cell r="DY557">
            <v>-264.32560000000012</v>
          </cell>
          <cell r="DZ557">
            <v>-244.47069999999985</v>
          </cell>
          <cell r="EA557">
            <v>-20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-48.835950000000025</v>
          </cell>
          <cell r="K559">
            <v>0</v>
          </cell>
          <cell r="L559">
            <v>0</v>
          </cell>
          <cell r="M559">
            <v>0</v>
          </cell>
          <cell r="N559">
            <v>-38.836115000000007</v>
          </cell>
          <cell r="O559">
            <v>-19.417959999999994</v>
          </cell>
          <cell r="P559">
            <v>0</v>
          </cell>
          <cell r="Q559">
            <v>0</v>
          </cell>
          <cell r="R559">
            <v>-618.99064999999973</v>
          </cell>
          <cell r="S559">
            <v>0</v>
          </cell>
          <cell r="T559">
            <v>0</v>
          </cell>
          <cell r="U559">
            <v>-79.126930000000016</v>
          </cell>
          <cell r="V559">
            <v>0</v>
          </cell>
          <cell r="W559">
            <v>-147.08989999999994</v>
          </cell>
          <cell r="X559">
            <v>-155.34398000000056</v>
          </cell>
          <cell r="Y559">
            <v>-32.376899999999978</v>
          </cell>
          <cell r="Z559">
            <v>0</v>
          </cell>
          <cell r="AA559">
            <v>-127.38117000000011</v>
          </cell>
          <cell r="AB559">
            <v>-67.962779999999839</v>
          </cell>
          <cell r="AC559">
            <v>0</v>
          </cell>
          <cell r="AD559">
            <v>-9.70899</v>
          </cell>
          <cell r="AE559">
            <v>-1374.6345839999994</v>
          </cell>
          <cell r="AF559">
            <v>-3.468842</v>
          </cell>
          <cell r="AG559">
            <v>-85.468699999999899</v>
          </cell>
          <cell r="AH559">
            <v>-165.05259999999998</v>
          </cell>
          <cell r="AI559">
            <v>-135.92569200000025</v>
          </cell>
          <cell r="AJ559">
            <v>-219.62599999999838</v>
          </cell>
          <cell r="AK559">
            <v>-212.15650000000005</v>
          </cell>
          <cell r="AL559">
            <v>-106.79849999999988</v>
          </cell>
          <cell r="AM559">
            <v>-87.38110000000006</v>
          </cell>
          <cell r="AN559">
            <v>-128.28650000000016</v>
          </cell>
          <cell r="AO559">
            <v>-184.47070000000076</v>
          </cell>
          <cell r="AP559">
            <v>0</v>
          </cell>
          <cell r="AQ559">
            <v>-45.999449999999996</v>
          </cell>
          <cell r="AR559">
            <v>-1582.7769679999983</v>
          </cell>
          <cell r="AS559">
            <v>-9.7090150000000008</v>
          </cell>
          <cell r="AT559">
            <v>-88.376140000000078</v>
          </cell>
          <cell r="AU559">
            <v>-218.20283999999992</v>
          </cell>
          <cell r="AV559">
            <v>-217.20946000000004</v>
          </cell>
          <cell r="AW559">
            <v>-270.65193999999974</v>
          </cell>
          <cell r="AX559">
            <v>-135.92581300000029</v>
          </cell>
          <cell r="AY559">
            <v>-120.59369999999944</v>
          </cell>
          <cell r="AZ559">
            <v>-87.380999999999858</v>
          </cell>
          <cell r="BA559">
            <v>-230.83839999999873</v>
          </cell>
          <cell r="BB559">
            <v>-184.47069999999985</v>
          </cell>
          <cell r="BC559">
            <v>0</v>
          </cell>
          <cell r="BD559">
            <v>-19.417959999999994</v>
          </cell>
          <cell r="BE559">
            <v>-1787.8622329999926</v>
          </cell>
          <cell r="BF559">
            <v>-25.78563299999999</v>
          </cell>
          <cell r="BG559">
            <v>-84.332450000000108</v>
          </cell>
          <cell r="BH559">
            <v>-233.01589999999942</v>
          </cell>
          <cell r="BI559">
            <v>-135.92600000000039</v>
          </cell>
          <cell r="BJ559">
            <v>-324.55699999999979</v>
          </cell>
          <cell r="BK559">
            <v>-58.254180000000133</v>
          </cell>
          <cell r="BL559">
            <v>-207.01569999999992</v>
          </cell>
          <cell r="BM559">
            <v>-58.254169999999931</v>
          </cell>
          <cell r="BN559">
            <v>-329.74250000000029</v>
          </cell>
          <cell r="BO559">
            <v>-174.76180000000022</v>
          </cell>
          <cell r="BP559">
            <v>0</v>
          </cell>
          <cell r="BQ559">
            <v>-156.21690000000035</v>
          </cell>
          <cell r="BR559">
            <v>-6394.5599049999728</v>
          </cell>
          <cell r="BS559">
            <v>-344.96439999999893</v>
          </cell>
          <cell r="BT559">
            <v>-472.26670000000013</v>
          </cell>
          <cell r="BU559">
            <v>-631.08640000000014</v>
          </cell>
          <cell r="BV559">
            <v>-589.76189999999769</v>
          </cell>
          <cell r="BW559">
            <v>-808.22969999999623</v>
          </cell>
          <cell r="BX559">
            <v>-393.69230000000243</v>
          </cell>
          <cell r="BY559">
            <v>-816.60289999999804</v>
          </cell>
          <cell r="BZ559">
            <v>-588.84599999999773</v>
          </cell>
          <cell r="CA559">
            <v>-486.56320000000051</v>
          </cell>
          <cell r="CB559">
            <v>-549.29100000000108</v>
          </cell>
          <cell r="CC559">
            <v>-5.7357050000000003</v>
          </cell>
          <cell r="CD559">
            <v>-707.51970000000074</v>
          </cell>
          <cell r="CE559">
            <v>-7162.364179999975</v>
          </cell>
          <cell r="CF559">
            <v>-517.36670000000049</v>
          </cell>
          <cell r="CG559">
            <v>-542.86330000000089</v>
          </cell>
          <cell r="CH559">
            <v>-573.86620000000039</v>
          </cell>
          <cell r="CI559">
            <v>-586.89099999999962</v>
          </cell>
          <cell r="CJ559">
            <v>-903.22729999999865</v>
          </cell>
          <cell r="CK559">
            <v>-456.32250000000204</v>
          </cell>
          <cell r="CL559">
            <v>-864.97299999999814</v>
          </cell>
          <cell r="CM559">
            <v>-598.02100000000064</v>
          </cell>
          <cell r="CN559">
            <v>-543.99369999999908</v>
          </cell>
          <cell r="CO559">
            <v>-843.80100000000675</v>
          </cell>
          <cell r="CP559">
            <v>-38.836180000000013</v>
          </cell>
          <cell r="CQ559">
            <v>-692.20230000000083</v>
          </cell>
          <cell r="CR559">
            <v>-10159.404559999995</v>
          </cell>
          <cell r="CS559">
            <v>-405.45779999999831</v>
          </cell>
          <cell r="CT559">
            <v>-661.81299999999828</v>
          </cell>
          <cell r="CU559">
            <v>-825.02799999999843</v>
          </cell>
          <cell r="CV559">
            <v>-1297.6941000000006</v>
          </cell>
          <cell r="CW559">
            <v>-1271.8786000000036</v>
          </cell>
          <cell r="CX559">
            <v>-563.39300000000003</v>
          </cell>
          <cell r="CY559">
            <v>-1431.5879999999888</v>
          </cell>
          <cell r="CZ559">
            <v>-994.82800000000134</v>
          </cell>
          <cell r="DA559">
            <v>-825.26310000000376</v>
          </cell>
          <cell r="DB559">
            <v>-881.9010000000053</v>
          </cell>
          <cell r="DC559">
            <v>-38.83596</v>
          </cell>
          <cell r="DD559">
            <v>-961.72400000000198</v>
          </cell>
          <cell r="DE559">
            <v>-9671.0515459999442</v>
          </cell>
          <cell r="DF559">
            <v>-340.68790000000081</v>
          </cell>
          <cell r="DG559">
            <v>-588.8289999999979</v>
          </cell>
          <cell r="DH559">
            <v>-436.90489999999954</v>
          </cell>
          <cell r="DI559">
            <v>-944.89479999999458</v>
          </cell>
          <cell r="DJ559">
            <v>-1104.150999999998</v>
          </cell>
          <cell r="DK559">
            <v>-734.87200000000303</v>
          </cell>
          <cell r="DL559">
            <v>-1127.3869999999952</v>
          </cell>
          <cell r="DM559">
            <v>-1184.3769600000014</v>
          </cell>
          <cell r="DN559">
            <v>-912.44099999999889</v>
          </cell>
          <cell r="DO559">
            <v>-963.05299999999261</v>
          </cell>
          <cell r="DP559">
            <v>-38.835985999999991</v>
          </cell>
          <cell r="DQ559">
            <v>-1294.6180000000022</v>
          </cell>
          <cell r="DR559">
            <v>-41514.395099999849</v>
          </cell>
          <cell r="DS559">
            <v>-4098.7839999999851</v>
          </cell>
          <cell r="DT559">
            <v>-3174.109999999986</v>
          </cell>
          <cell r="DU559">
            <v>-3566.6999999999825</v>
          </cell>
          <cell r="DV559">
            <v>-2842.0829999999842</v>
          </cell>
          <cell r="DW559">
            <v>-4589.1760000000068</v>
          </cell>
          <cell r="DX559">
            <v>-3014.3471000000136</v>
          </cell>
          <cell r="DY559">
            <v>-5490.9799999999814</v>
          </cell>
          <cell r="DZ559">
            <v>-4007.9290000000037</v>
          </cell>
          <cell r="EA559">
            <v>-2413.0989999999874</v>
          </cell>
          <cell r="EB559">
            <v>-3502.6610000000219</v>
          </cell>
          <cell r="EC559">
            <v>-1222.0999999999985</v>
          </cell>
          <cell r="ED559">
            <v>-3592.4260000000359</v>
          </cell>
          <cell r="EE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-4.5778220000001966</v>
          </cell>
          <cell r="L560">
            <v>-9.7090154000000002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-16.497867999999926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-6.7888839999999995</v>
          </cell>
          <cell r="AN560">
            <v>0</v>
          </cell>
          <cell r="AO560">
            <v>-9.7089840000000009</v>
          </cell>
          <cell r="AP560">
            <v>0</v>
          </cell>
          <cell r="AQ560">
            <v>0</v>
          </cell>
          <cell r="AR560">
            <v>-19.417982999999367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-9.7089999999998327</v>
          </cell>
          <cell r="AY560">
            <v>0</v>
          </cell>
          <cell r="AZ560">
            <v>0</v>
          </cell>
          <cell r="BA560">
            <v>0</v>
          </cell>
          <cell r="BB560">
            <v>-9.7089830000000035</v>
          </cell>
          <cell r="BC560">
            <v>0</v>
          </cell>
          <cell r="BD560">
            <v>0</v>
          </cell>
          <cell r="BE560">
            <v>-31.26359500000035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-29.255500000000211</v>
          </cell>
          <cell r="BL560">
            <v>0</v>
          </cell>
          <cell r="BM560">
            <v>-2.0080950000000009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-29.127003999999033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-19.418013999999857</v>
          </cell>
          <cell r="BY560">
            <v>0</v>
          </cell>
          <cell r="BZ560">
            <v>0</v>
          </cell>
          <cell r="CA560">
            <v>0</v>
          </cell>
          <cell r="CB560">
            <v>-9.70899</v>
          </cell>
          <cell r="CC560">
            <v>0</v>
          </cell>
          <cell r="CD560">
            <v>0</v>
          </cell>
          <cell r="CE560">
            <v>-31.676849999998922</v>
          </cell>
          <cell r="CF560">
            <v>-12.258850000000052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-9.7090199999993274</v>
          </cell>
          <cell r="CL560">
            <v>-9.7089799999999968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-35.658422000000428</v>
          </cell>
          <cell r="CS560">
            <v>0</v>
          </cell>
          <cell r="CT560">
            <v>-0.23927700000000129</v>
          </cell>
          <cell r="CU560">
            <v>0</v>
          </cell>
          <cell r="CV560">
            <v>0</v>
          </cell>
          <cell r="CW560">
            <v>-9.7089900000000284</v>
          </cell>
          <cell r="CX560">
            <v>0</v>
          </cell>
          <cell r="CY560">
            <v>-7.4040499999999838</v>
          </cell>
          <cell r="CZ560">
            <v>-8.5971250000000055</v>
          </cell>
          <cell r="DA560">
            <v>0</v>
          </cell>
          <cell r="DB560">
            <v>-9.7089799999999968</v>
          </cell>
          <cell r="DC560">
            <v>0</v>
          </cell>
          <cell r="DD560">
            <v>0</v>
          </cell>
          <cell r="DE560">
            <v>-16.26415999999881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-16.264159999999947</v>
          </cell>
          <cell r="DP560">
            <v>0</v>
          </cell>
          <cell r="DQ560">
            <v>0</v>
          </cell>
          <cell r="DR560">
            <v>-9.7090000000007421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-9.70900000000006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-19.418150000000026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-77.671899999999368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-77.671899999999368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-77.672180000000481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-67.963200000000143</v>
          </cell>
          <cell r="AL561">
            <v>0</v>
          </cell>
          <cell r="AM561">
            <v>-9.7089799999999968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-48.690692000000126</v>
          </cell>
          <cell r="AS561">
            <v>-9.8544920000000005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-38.83620000000019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-77.544099000000188</v>
          </cell>
          <cell r="BF561">
            <v>-9.7089840000000009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-58.126099999999951</v>
          </cell>
          <cell r="BL561">
            <v>0</v>
          </cell>
          <cell r="BM561">
            <v>-9.7090150000000008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-97.090290000000095</v>
          </cell>
          <cell r="BS561">
            <v>0</v>
          </cell>
          <cell r="BT561">
            <v>-9.70899</v>
          </cell>
          <cell r="BU561">
            <v>0</v>
          </cell>
          <cell r="BV561">
            <v>0</v>
          </cell>
          <cell r="BW561">
            <v>0</v>
          </cell>
          <cell r="BX561">
            <v>-67.96309999999994</v>
          </cell>
          <cell r="BY561">
            <v>-9.7089999999999463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-9.7092000000000098</v>
          </cell>
          <cell r="CE561">
            <v>-233.45282000000225</v>
          </cell>
          <cell r="CF561">
            <v>-146.07179999999971</v>
          </cell>
          <cell r="CG561">
            <v>0</v>
          </cell>
          <cell r="CH561">
            <v>0</v>
          </cell>
          <cell r="CI561">
            <v>0</v>
          </cell>
          <cell r="CJ561">
            <v>-9.7090200000000095</v>
          </cell>
          <cell r="CK561">
            <v>-77.67200000000048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-61.670949000001201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-9.7089849999999984</v>
          </cell>
          <cell r="CX561">
            <v>-38.835999999999331</v>
          </cell>
          <cell r="CY561">
            <v>-2.3049399999999878</v>
          </cell>
          <cell r="CZ561">
            <v>-1.1120040000000131</v>
          </cell>
          <cell r="DA561">
            <v>0</v>
          </cell>
          <cell r="DB561">
            <v>-9.7090199999999953</v>
          </cell>
          <cell r="DC561">
            <v>0</v>
          </cell>
          <cell r="DD561">
            <v>0</v>
          </cell>
          <cell r="DE561">
            <v>-146.36281999999846</v>
          </cell>
          <cell r="DF561">
            <v>-9.8544899999999984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-78.254399999999805</v>
          </cell>
          <cell r="DL561">
            <v>-9.70899</v>
          </cell>
          <cell r="DM561">
            <v>-9.70900000000006</v>
          </cell>
          <cell r="DN561">
            <v>-19.417879999999997</v>
          </cell>
          <cell r="DO561">
            <v>-9.7089499999999589</v>
          </cell>
          <cell r="DP561">
            <v>0</v>
          </cell>
          <cell r="DQ561">
            <v>-9.7091100000000097</v>
          </cell>
          <cell r="DR561">
            <v>-105.39598999999725</v>
          </cell>
          <cell r="DS561">
            <v>-95.686999999999898</v>
          </cell>
          <cell r="DT561">
            <v>0</v>
          </cell>
          <cell r="DU561">
            <v>0</v>
          </cell>
          <cell r="DV561">
            <v>0</v>
          </cell>
          <cell r="DW561">
            <v>-9.7089900000000853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-48.835950000000025</v>
          </cell>
          <cell r="K563">
            <v>-23.995972000000165</v>
          </cell>
          <cell r="L563">
            <v>-9.7090154000000002</v>
          </cell>
          <cell r="M563">
            <v>0</v>
          </cell>
          <cell r="N563">
            <v>-38.836115000000007</v>
          </cell>
          <cell r="O563">
            <v>-19.417959999999994</v>
          </cell>
          <cell r="P563">
            <v>0</v>
          </cell>
          <cell r="Q563">
            <v>0</v>
          </cell>
          <cell r="R563">
            <v>-696.66255000000092</v>
          </cell>
          <cell r="S563">
            <v>0</v>
          </cell>
          <cell r="T563">
            <v>0</v>
          </cell>
          <cell r="U563">
            <v>-79.126930000000016</v>
          </cell>
          <cell r="V563">
            <v>0</v>
          </cell>
          <cell r="W563">
            <v>-147.08989999999994</v>
          </cell>
          <cell r="X563">
            <v>-233.01587999999902</v>
          </cell>
          <cell r="Y563">
            <v>-32.376899999999978</v>
          </cell>
          <cell r="Z563">
            <v>0</v>
          </cell>
          <cell r="AA563">
            <v>-127.38117000000011</v>
          </cell>
          <cell r="AB563">
            <v>-67.962779999999839</v>
          </cell>
          <cell r="AC563">
            <v>0</v>
          </cell>
          <cell r="AD563">
            <v>-9.70899</v>
          </cell>
          <cell r="AE563">
            <v>-1468.8046320000067</v>
          </cell>
          <cell r="AF563">
            <v>-3.468842</v>
          </cell>
          <cell r="AG563">
            <v>-85.468699999999899</v>
          </cell>
          <cell r="AH563">
            <v>-165.05259999999998</v>
          </cell>
          <cell r="AI563">
            <v>-135.92569200000025</v>
          </cell>
          <cell r="AJ563">
            <v>-219.62599999999838</v>
          </cell>
          <cell r="AK563">
            <v>-280.1197000000011</v>
          </cell>
          <cell r="AL563">
            <v>-106.79849999999988</v>
          </cell>
          <cell r="AM563">
            <v>-103.87896400000022</v>
          </cell>
          <cell r="AN563">
            <v>-128.28650000000016</v>
          </cell>
          <cell r="AO563">
            <v>-194.17968400000063</v>
          </cell>
          <cell r="AP563">
            <v>0</v>
          </cell>
          <cell r="AQ563">
            <v>-45.999449999999996</v>
          </cell>
          <cell r="AR563">
            <v>-1650.8856429999869</v>
          </cell>
          <cell r="AS563">
            <v>-19.563507000000001</v>
          </cell>
          <cell r="AT563">
            <v>-88.376140000000078</v>
          </cell>
          <cell r="AU563">
            <v>-218.20283999999992</v>
          </cell>
          <cell r="AV563">
            <v>-217.20946000000004</v>
          </cell>
          <cell r="AW563">
            <v>-270.65193999999974</v>
          </cell>
          <cell r="AX563">
            <v>-184.47101300000031</v>
          </cell>
          <cell r="AY563">
            <v>-120.59369999999944</v>
          </cell>
          <cell r="AZ563">
            <v>-87.380999999999858</v>
          </cell>
          <cell r="BA563">
            <v>-230.83839999999873</v>
          </cell>
          <cell r="BB563">
            <v>-194.17968299999939</v>
          </cell>
          <cell r="BC563">
            <v>0</v>
          </cell>
          <cell r="BD563">
            <v>-19.417959999999994</v>
          </cell>
          <cell r="BE563">
            <v>-1896.6699269999954</v>
          </cell>
          <cell r="BF563">
            <v>-35.494617000000005</v>
          </cell>
          <cell r="BG563">
            <v>-84.332450000000108</v>
          </cell>
          <cell r="BH563">
            <v>-233.01589999999942</v>
          </cell>
          <cell r="BI563">
            <v>-135.92600000000039</v>
          </cell>
          <cell r="BJ563">
            <v>-324.55699999999979</v>
          </cell>
          <cell r="BK563">
            <v>-145.63578000000052</v>
          </cell>
          <cell r="BL563">
            <v>-207.01569999999992</v>
          </cell>
          <cell r="BM563">
            <v>-69.971279999999865</v>
          </cell>
          <cell r="BN563">
            <v>-329.74250000000029</v>
          </cell>
          <cell r="BO563">
            <v>-174.76180000000022</v>
          </cell>
          <cell r="BP563">
            <v>0</v>
          </cell>
          <cell r="BQ563">
            <v>-156.2168999999999</v>
          </cell>
          <cell r="BR563">
            <v>-6520.7771989999746</v>
          </cell>
          <cell r="BS563">
            <v>-344.96439999999893</v>
          </cell>
          <cell r="BT563">
            <v>-481.97569000000112</v>
          </cell>
          <cell r="BU563">
            <v>-631.08640000000014</v>
          </cell>
          <cell r="BV563">
            <v>-589.76189999999769</v>
          </cell>
          <cell r="BW563">
            <v>-808.22969999999623</v>
          </cell>
          <cell r="BX563">
            <v>-481.07341400000223</v>
          </cell>
          <cell r="BY563">
            <v>-826.31189999999333</v>
          </cell>
          <cell r="BZ563">
            <v>-588.84599999999773</v>
          </cell>
          <cell r="CA563">
            <v>-486.56320000000051</v>
          </cell>
          <cell r="CB563">
            <v>-558.99999000000389</v>
          </cell>
          <cell r="CC563">
            <v>-5.7357050000000003</v>
          </cell>
          <cell r="CD563">
            <v>-717.22890000000189</v>
          </cell>
          <cell r="CE563">
            <v>-7427.4938499999698</v>
          </cell>
          <cell r="CF563">
            <v>-675.69735000000219</v>
          </cell>
          <cell r="CG563">
            <v>-542.86330000000089</v>
          </cell>
          <cell r="CH563">
            <v>-573.86620000000039</v>
          </cell>
          <cell r="CI563">
            <v>-586.89099999999962</v>
          </cell>
          <cell r="CJ563">
            <v>-912.93632000000071</v>
          </cell>
          <cell r="CK563">
            <v>-543.70352000000275</v>
          </cell>
          <cell r="CL563">
            <v>-874.68197999999393</v>
          </cell>
          <cell r="CM563">
            <v>-598.02100000000064</v>
          </cell>
          <cell r="CN563">
            <v>-543.99369999999908</v>
          </cell>
          <cell r="CO563">
            <v>-843.80100000000675</v>
          </cell>
          <cell r="CP563">
            <v>-38.836180000000013</v>
          </cell>
          <cell r="CQ563">
            <v>-692.20230000000083</v>
          </cell>
          <cell r="CR563">
            <v>-10256.733930999995</v>
          </cell>
          <cell r="CS563">
            <v>-405.45779999999831</v>
          </cell>
          <cell r="CT563">
            <v>-662.05227699999887</v>
          </cell>
          <cell r="CU563">
            <v>-825.02799999999843</v>
          </cell>
          <cell r="CV563">
            <v>-1297.6941000000006</v>
          </cell>
          <cell r="CW563">
            <v>-1291.2965750000076</v>
          </cell>
          <cell r="CX563">
            <v>-602.22899999999936</v>
          </cell>
          <cell r="CY563">
            <v>-1441.296989999988</v>
          </cell>
          <cell r="CZ563">
            <v>-1004.5371290000039</v>
          </cell>
          <cell r="DA563">
            <v>-825.26310000000376</v>
          </cell>
          <cell r="DB563">
            <v>-901.31900000000314</v>
          </cell>
          <cell r="DC563">
            <v>-38.83596</v>
          </cell>
          <cell r="DD563">
            <v>-961.72400000000198</v>
          </cell>
          <cell r="DE563">
            <v>-9833.6785260000033</v>
          </cell>
          <cell r="DF563">
            <v>-350.54239000000052</v>
          </cell>
          <cell r="DG563">
            <v>-588.8289999999979</v>
          </cell>
          <cell r="DH563">
            <v>-436.90489999999954</v>
          </cell>
          <cell r="DI563">
            <v>-944.89479999999458</v>
          </cell>
          <cell r="DJ563">
            <v>-1104.150999999998</v>
          </cell>
          <cell r="DK563">
            <v>-813.12640000000101</v>
          </cell>
          <cell r="DL563">
            <v>-1137.0959899999943</v>
          </cell>
          <cell r="DM563">
            <v>-1194.085960000004</v>
          </cell>
          <cell r="DN563">
            <v>-931.85887999999977</v>
          </cell>
          <cell r="DO563">
            <v>-989.02610999999888</v>
          </cell>
          <cell r="DP563">
            <v>-38.835985999999991</v>
          </cell>
          <cell r="DQ563">
            <v>-1304.3271099999984</v>
          </cell>
          <cell r="DR563">
            <v>-42418.525853999425</v>
          </cell>
          <cell r="DS563">
            <v>-4213.8889630000049</v>
          </cell>
          <cell r="DT563">
            <v>-3201.6960579999723</v>
          </cell>
          <cell r="DU563">
            <v>-3566.6999999999825</v>
          </cell>
          <cell r="DV563">
            <v>-2842.0829999999842</v>
          </cell>
          <cell r="DW563">
            <v>-4608.5939899999939</v>
          </cell>
          <cell r="DX563">
            <v>-3053.3287200000195</v>
          </cell>
          <cell r="DY563">
            <v>-5900.2767999999924</v>
          </cell>
          <cell r="DZ563">
            <v>-4271.9631999999983</v>
          </cell>
          <cell r="EA563">
            <v>-2433.0989999999874</v>
          </cell>
          <cell r="EB563">
            <v>-3502.6610000000219</v>
          </cell>
          <cell r="EC563">
            <v>-1222.1000000000022</v>
          </cell>
          <cell r="ED563">
            <v>-3602.1351230000437</v>
          </cell>
          <cell r="EE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F565">
            <v>431.505571000278</v>
          </cell>
          <cell r="G565">
            <v>840.91269699856639</v>
          </cell>
          <cell r="H565">
            <v>1883.5062440000474</v>
          </cell>
          <cell r="I565">
            <v>-959.61917900014669</v>
          </cell>
          <cell r="J565">
            <v>1584.2076929993927</v>
          </cell>
          <cell r="K565">
            <v>1529.9296409999952</v>
          </cell>
          <cell r="L565">
            <v>1006.9934625998139</v>
          </cell>
          <cell r="M565">
            <v>757.12742100004107</v>
          </cell>
          <cell r="N565">
            <v>814.71359000075608</v>
          </cell>
          <cell r="O565">
            <v>1365.5271029993892</v>
          </cell>
          <cell r="P565">
            <v>583.74778599943966</v>
          </cell>
          <cell r="Q565">
            <v>730.97473681066185</v>
          </cell>
          <cell r="R565">
            <v>17764.272027499974</v>
          </cell>
          <cell r="S565">
            <v>218.85850800015032</v>
          </cell>
          <cell r="T565">
            <v>1013.3414783002809</v>
          </cell>
          <cell r="U565">
            <v>1957.8652820000425</v>
          </cell>
          <cell r="V565">
            <v>2417.6595464991406</v>
          </cell>
          <cell r="W565">
            <v>1594.942360999994</v>
          </cell>
          <cell r="X565">
            <v>1314.2619050005451</v>
          </cell>
          <cell r="Y565">
            <v>1109.5647354992107</v>
          </cell>
          <cell r="Z565">
            <v>1284.2220724998042</v>
          </cell>
          <cell r="AA565">
            <v>3363.7232862012461</v>
          </cell>
          <cell r="AB565">
            <v>1505.8959114998579</v>
          </cell>
          <cell r="AC565">
            <v>928.13620299939066</v>
          </cell>
          <cell r="AD565">
            <v>1055.800738000311</v>
          </cell>
          <cell r="AE565">
            <v>15442.521135091782</v>
          </cell>
          <cell r="AF565">
            <v>1054.1945400005206</v>
          </cell>
          <cell r="AG565">
            <v>1300.2064599990845</v>
          </cell>
          <cell r="AH565">
            <v>2087.3355759987608</v>
          </cell>
          <cell r="AI565">
            <v>2103.6153827002272</v>
          </cell>
          <cell r="AJ565">
            <v>1511.6207450004295</v>
          </cell>
          <cell r="AK565">
            <v>1441.2520425003022</v>
          </cell>
          <cell r="AL565">
            <v>-1719.5254469998181</v>
          </cell>
          <cell r="AM565">
            <v>1287.2390295006335</v>
          </cell>
          <cell r="AN565">
            <v>2066.5382559997961</v>
          </cell>
          <cell r="AO565">
            <v>1979.2639653999358</v>
          </cell>
          <cell r="AP565">
            <v>955.23171699978411</v>
          </cell>
          <cell r="AQ565">
            <v>1375.5488680005074</v>
          </cell>
          <cell r="AR565">
            <v>13998.774103090167</v>
          </cell>
          <cell r="AS565">
            <v>1308.870833998546</v>
          </cell>
          <cell r="AT565">
            <v>1122.945403999649</v>
          </cell>
          <cell r="AU565">
            <v>1772.6997384987772</v>
          </cell>
          <cell r="AV565">
            <v>2000.9466130007058</v>
          </cell>
          <cell r="AW565">
            <v>1186.5090859998018</v>
          </cell>
          <cell r="AX565">
            <v>1546.6260721003637</v>
          </cell>
          <cell r="AY565">
            <v>-1819.7063925005496</v>
          </cell>
          <cell r="AZ565">
            <v>1139.4016390005127</v>
          </cell>
          <cell r="BA565">
            <v>1751.2257500002161</v>
          </cell>
          <cell r="BB565">
            <v>1503.1028779996559</v>
          </cell>
          <cell r="BC565">
            <v>1241.1970359999686</v>
          </cell>
          <cell r="BD565">
            <v>1244.9554449990392</v>
          </cell>
          <cell r="BE565">
            <v>12494.643182002008</v>
          </cell>
          <cell r="BF565">
            <v>1126.5184959992766</v>
          </cell>
          <cell r="BG565">
            <v>1018.3600260000676</v>
          </cell>
          <cell r="BH565">
            <v>1650.3323639994487</v>
          </cell>
          <cell r="BI565">
            <v>1837.4679389996454</v>
          </cell>
          <cell r="BJ565">
            <v>1260.7132539991289</v>
          </cell>
          <cell r="BK565">
            <v>1136.1483480008319</v>
          </cell>
          <cell r="BL565">
            <v>-1873.4001784995198</v>
          </cell>
          <cell r="BM565">
            <v>1200.5834940001369</v>
          </cell>
          <cell r="BN565">
            <v>1639.7916614999995</v>
          </cell>
          <cell r="BO565">
            <v>1477.657645999454</v>
          </cell>
          <cell r="BP565">
            <v>1151.6365620000288</v>
          </cell>
          <cell r="BQ565">
            <v>868.83356999978423</v>
          </cell>
          <cell r="BR565">
            <v>16281.932076588273</v>
          </cell>
          <cell r="BS565">
            <v>1632.8111100001261</v>
          </cell>
          <cell r="BT565">
            <v>1254.1761980010197</v>
          </cell>
          <cell r="BU565">
            <v>1647.9082619994879</v>
          </cell>
          <cell r="BV565">
            <v>1673.4179359991103</v>
          </cell>
          <cell r="BW565">
            <v>954.1157266004011</v>
          </cell>
          <cell r="BX565">
            <v>1082.5464059999213</v>
          </cell>
          <cell r="BY565">
            <v>1566.9386970000342</v>
          </cell>
          <cell r="BZ565">
            <v>1726.4804630000144</v>
          </cell>
          <cell r="CA565">
            <v>1597.0604330003262</v>
          </cell>
          <cell r="CB565">
            <v>1687.847179999575</v>
          </cell>
          <cell r="CC565">
            <v>1475.1830549994484</v>
          </cell>
          <cell r="CD565">
            <v>-16.553390001878142</v>
          </cell>
          <cell r="CE565">
            <v>14498.83037199825</v>
          </cell>
          <cell r="CF565">
            <v>1287.3873080005869</v>
          </cell>
          <cell r="CG565">
            <v>998.47727300040424</v>
          </cell>
          <cell r="CH565">
            <v>1713.7163739996031</v>
          </cell>
          <cell r="CI565">
            <v>1244.048964000307</v>
          </cell>
          <cell r="CJ565">
            <v>772.83162999991328</v>
          </cell>
          <cell r="CK565">
            <v>980.23572199977934</v>
          </cell>
          <cell r="CL565">
            <v>-142.50015300046653</v>
          </cell>
          <cell r="CM565">
            <v>2151.1456180000678</v>
          </cell>
          <cell r="CN565">
            <v>1663.8507890012115</v>
          </cell>
          <cell r="CO565">
            <v>1700.185670000501</v>
          </cell>
          <cell r="CP565">
            <v>1659.0417370004579</v>
          </cell>
          <cell r="CQ565">
            <v>470.40943999961019</v>
          </cell>
          <cell r="CR565">
            <v>13754.314863994718</v>
          </cell>
          <cell r="CS565">
            <v>1247.7749000014737</v>
          </cell>
          <cell r="CT565">
            <v>1104.6960929995403</v>
          </cell>
          <cell r="CU565">
            <v>1349.2353980010375</v>
          </cell>
          <cell r="CV565">
            <v>1330.924469999969</v>
          </cell>
          <cell r="CW565">
            <v>827.03459499869496</v>
          </cell>
          <cell r="CX565">
            <v>1127.5705600008368</v>
          </cell>
          <cell r="CY565">
            <v>-1411.7524280007929</v>
          </cell>
          <cell r="CZ565">
            <v>2626.8035259991884</v>
          </cell>
          <cell r="DA565">
            <v>1784.6348599996418</v>
          </cell>
          <cell r="DB565">
            <v>1572.8137900000438</v>
          </cell>
          <cell r="DC565">
            <v>1467.6138599999249</v>
          </cell>
          <cell r="DD565">
            <v>726.96523999981582</v>
          </cell>
          <cell r="DE565">
            <v>12409.146281987429</v>
          </cell>
          <cell r="DF565">
            <v>1164.3835299992934</v>
          </cell>
          <cell r="DG565">
            <v>1219.9659100007266</v>
          </cell>
          <cell r="DH565">
            <v>1357.5225999997929</v>
          </cell>
          <cell r="DI565">
            <v>1272.0399999991059</v>
          </cell>
          <cell r="DJ565">
            <v>806.07576999906451</v>
          </cell>
          <cell r="DK565">
            <v>1098.4867300000042</v>
          </cell>
          <cell r="DL565">
            <v>-1667.8502840008587</v>
          </cell>
          <cell r="DM565">
            <v>1993.6697220010683</v>
          </cell>
          <cell r="DN565">
            <v>1906.9038999993354</v>
          </cell>
          <cell r="DO565">
            <v>1260.2829400002956</v>
          </cell>
          <cell r="DP565">
            <v>1316.1217539990321</v>
          </cell>
          <cell r="DQ565">
            <v>681.54370999988168</v>
          </cell>
          <cell r="DR565">
            <v>8481.9511330202222</v>
          </cell>
          <cell r="DS565">
            <v>354.00817700009793</v>
          </cell>
          <cell r="DT565">
            <v>703.07822200097144</v>
          </cell>
          <cell r="DU565">
            <v>728.00494999997318</v>
          </cell>
          <cell r="DV565">
            <v>755.04551999922842</v>
          </cell>
          <cell r="DW565">
            <v>343.90002999920398</v>
          </cell>
          <cell r="DX565">
            <v>1042.4319600006565</v>
          </cell>
          <cell r="DY565">
            <v>191.18586999922991</v>
          </cell>
          <cell r="DZ565">
            <v>443.49818999972194</v>
          </cell>
          <cell r="EA565">
            <v>1312.2966669993475</v>
          </cell>
          <cell r="EB565">
            <v>674.62756000086665</v>
          </cell>
          <cell r="EC565">
            <v>1234.9238099996001</v>
          </cell>
          <cell r="ED565">
            <v>698.95017699990422</v>
          </cell>
          <cell r="EE565">
            <v>0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 t="str">
            <v>"The Rack"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 t="str">
            <v>"The Rack"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 t="str">
            <v>"The Rack"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 t="str">
            <v>"The Rack"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 t="str">
            <v>"The Rack"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 t="str">
            <v>"The Rack"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 t="str">
            <v>"The Rack"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 t="str">
            <v>"The Rack"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 t="str">
            <v>"The Rack"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 t="str">
            <v>"The Rack"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-370.35999999986961</v>
          </cell>
          <cell r="G573">
            <v>-837.67999999993481</v>
          </cell>
          <cell r="H573">
            <v>-918.62999999988824</v>
          </cell>
          <cell r="I573">
            <v>-631.48000000003958</v>
          </cell>
          <cell r="J573">
            <v>-1827.7600000001257</v>
          </cell>
          <cell r="K573">
            <v>-2049.0600000000559</v>
          </cell>
          <cell r="L573">
            <v>-516.59000000008382</v>
          </cell>
          <cell r="M573">
            <v>-1121.660000000149</v>
          </cell>
          <cell r="N573">
            <v>1074.0999999999767</v>
          </cell>
          <cell r="O573">
            <v>-915.31999999994878</v>
          </cell>
          <cell r="P573">
            <v>-66.10999999998603</v>
          </cell>
          <cell r="Q573">
            <v>-277.30000000004657</v>
          </cell>
          <cell r="R573">
            <v>-10153.720000000671</v>
          </cell>
          <cell r="S573">
            <v>-355.09000000008382</v>
          </cell>
          <cell r="T573">
            <v>-1486.0200000000186</v>
          </cell>
          <cell r="U573">
            <v>-946.5</v>
          </cell>
          <cell r="V573">
            <v>-409.84999999997672</v>
          </cell>
          <cell r="W573">
            <v>-1198.0300000000279</v>
          </cell>
          <cell r="X573">
            <v>-1431.0100000000093</v>
          </cell>
          <cell r="Y573">
            <v>-729.58000000007451</v>
          </cell>
          <cell r="Z573">
            <v>-185.73999999999069</v>
          </cell>
          <cell r="AA573">
            <v>-2458.8299999999581</v>
          </cell>
          <cell r="AB573">
            <v>-417.81000000005588</v>
          </cell>
          <cell r="AC573">
            <v>-387.45999999996275</v>
          </cell>
          <cell r="AD573">
            <v>-147.8000000002794</v>
          </cell>
          <cell r="AE573">
            <v>-7965.7799999993294</v>
          </cell>
          <cell r="AF573">
            <v>-22.639999999897555</v>
          </cell>
          <cell r="AG573">
            <v>-913.70000000006985</v>
          </cell>
          <cell r="AH573">
            <v>-1076.75</v>
          </cell>
          <cell r="AI573">
            <v>-904.22000000003027</v>
          </cell>
          <cell r="AJ573">
            <v>-475.78999999992084</v>
          </cell>
          <cell r="AK573">
            <v>-1921.3199999999488</v>
          </cell>
          <cell r="AL573">
            <v>-369.30000000004657</v>
          </cell>
          <cell r="AM573">
            <v>-903.62999999988824</v>
          </cell>
          <cell r="AN573">
            <v>-712.77000000001863</v>
          </cell>
          <cell r="AO573">
            <v>-391.87000000011176</v>
          </cell>
          <cell r="AP573">
            <v>-273.79000000003725</v>
          </cell>
          <cell r="AQ573">
            <v>0</v>
          </cell>
          <cell r="AR573">
            <v>-6713.2600000016391</v>
          </cell>
          <cell r="AS573">
            <v>-324.36000000010245</v>
          </cell>
          <cell r="AT573">
            <v>-183.23999999999069</v>
          </cell>
          <cell r="AU573">
            <v>-902.04000000003725</v>
          </cell>
          <cell r="AV573">
            <v>-680.85999999998603</v>
          </cell>
          <cell r="AW573">
            <v>-921.55999999993946</v>
          </cell>
          <cell r="AX573">
            <v>-1427.3300000000745</v>
          </cell>
          <cell r="AY573">
            <v>0</v>
          </cell>
          <cell r="AZ573">
            <v>-275.54000000003725</v>
          </cell>
          <cell r="BA573">
            <v>-1397.3799999998882</v>
          </cell>
          <cell r="BB573">
            <v>-364.84999999997672</v>
          </cell>
          <cell r="BC573">
            <v>-236.09999999997672</v>
          </cell>
          <cell r="BD573">
            <v>0</v>
          </cell>
          <cell r="BE573">
            <v>-6898.7700000014156</v>
          </cell>
          <cell r="BF573">
            <v>-246.02999999979511</v>
          </cell>
          <cell r="BG573">
            <v>0</v>
          </cell>
          <cell r="BH573">
            <v>-1614.5800000000745</v>
          </cell>
          <cell r="BI573">
            <v>-886.87000000005355</v>
          </cell>
          <cell r="BJ573">
            <v>-496.97000000008848</v>
          </cell>
          <cell r="BK573">
            <v>-940.90000000002328</v>
          </cell>
          <cell r="BL573">
            <v>-184.61000000010245</v>
          </cell>
          <cell r="BM573">
            <v>-313.55000000004657</v>
          </cell>
          <cell r="BN573">
            <v>-1915.9000000001397</v>
          </cell>
          <cell r="BO573">
            <v>-89.900000000023283</v>
          </cell>
          <cell r="BP573">
            <v>-118.6500000001397</v>
          </cell>
          <cell r="BQ573">
            <v>-90.810000000055879</v>
          </cell>
          <cell r="BR573">
            <v>-4114.9499999992549</v>
          </cell>
          <cell r="BS573">
            <v>0</v>
          </cell>
          <cell r="BT573">
            <v>0</v>
          </cell>
          <cell r="BU573">
            <v>-1315.5599999999395</v>
          </cell>
          <cell r="BV573">
            <v>-636.6699999999837</v>
          </cell>
          <cell r="BW573">
            <v>-380.5</v>
          </cell>
          <cell r="BX573">
            <v>-664.86999999987893</v>
          </cell>
          <cell r="BY573">
            <v>0</v>
          </cell>
          <cell r="BZ573">
            <v>0</v>
          </cell>
          <cell r="CA573">
            <v>-845.44999999995343</v>
          </cell>
          <cell r="CB573">
            <v>-271.90000000002328</v>
          </cell>
          <cell r="CC573">
            <v>0</v>
          </cell>
          <cell r="CD573">
            <v>0</v>
          </cell>
          <cell r="CE573">
            <v>-1193.7000000011176</v>
          </cell>
          <cell r="CF573">
            <v>0</v>
          </cell>
          <cell r="CG573">
            <v>0</v>
          </cell>
          <cell r="CH573">
            <v>-90.699999999953434</v>
          </cell>
          <cell r="CI573">
            <v>-365.88000000000466</v>
          </cell>
          <cell r="CJ573">
            <v>-275.65000000002328</v>
          </cell>
          <cell r="CK573">
            <v>-182.94999999995343</v>
          </cell>
          <cell r="CL573">
            <v>0</v>
          </cell>
          <cell r="CM573">
            <v>0</v>
          </cell>
          <cell r="CN573">
            <v>-278.5199999997858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-831.53999999992084</v>
          </cell>
          <cell r="G574">
            <v>-961.94000000000233</v>
          </cell>
          <cell r="H574">
            <v>-491.67999999999302</v>
          </cell>
          <cell r="I574">
            <v>165.71999999997206</v>
          </cell>
          <cell r="J574">
            <v>-440.13000000000466</v>
          </cell>
          <cell r="K574">
            <v>-524.1699999999837</v>
          </cell>
          <cell r="L574">
            <v>-566.78000000002794</v>
          </cell>
          <cell r="M574">
            <v>-146.5</v>
          </cell>
          <cell r="N574">
            <v>401.82000000000698</v>
          </cell>
          <cell r="O574">
            <v>-639.05999999999767</v>
          </cell>
          <cell r="P574">
            <v>-696.72000000003027</v>
          </cell>
          <cell r="Q574">
            <v>-1125.6999999999534</v>
          </cell>
          <cell r="R574">
            <v>-7965.75</v>
          </cell>
          <cell r="S574">
            <v>-925.13999999989755</v>
          </cell>
          <cell r="T574">
            <v>-485.37999999994645</v>
          </cell>
          <cell r="U574">
            <v>-274.10000000003492</v>
          </cell>
          <cell r="V574">
            <v>-307.28000000002794</v>
          </cell>
          <cell r="W574">
            <v>-432.87999999997555</v>
          </cell>
          <cell r="X574">
            <v>-713.73000000003958</v>
          </cell>
          <cell r="Y574">
            <v>-840.44000000000233</v>
          </cell>
          <cell r="Z574">
            <v>-710.03000000002794</v>
          </cell>
          <cell r="AA574">
            <v>-982.73000000003958</v>
          </cell>
          <cell r="AB574">
            <v>-400.4199999999837</v>
          </cell>
          <cell r="AC574">
            <v>-939.36999999999534</v>
          </cell>
          <cell r="AD574">
            <v>-954.25</v>
          </cell>
          <cell r="AE574">
            <v>-7018.1100000021979</v>
          </cell>
          <cell r="AF574">
            <v>-56.689999999944121</v>
          </cell>
          <cell r="AG574">
            <v>-762.87000000005355</v>
          </cell>
          <cell r="AH574">
            <v>-1088.6000000000349</v>
          </cell>
          <cell r="AI574">
            <v>-496.55999999999767</v>
          </cell>
          <cell r="AJ574">
            <v>-616.31000000002678</v>
          </cell>
          <cell r="AK574">
            <v>-1122.75</v>
          </cell>
          <cell r="AL574">
            <v>-584.44000000000233</v>
          </cell>
          <cell r="AM574">
            <v>-613.17999999999302</v>
          </cell>
          <cell r="AN574">
            <v>-581.56999999994878</v>
          </cell>
          <cell r="AO574">
            <v>-597.88000000000466</v>
          </cell>
          <cell r="AP574">
            <v>-385.80000000004657</v>
          </cell>
          <cell r="AQ574">
            <v>-111.46000000007916</v>
          </cell>
          <cell r="AR574">
            <v>-6829.3899999987334</v>
          </cell>
          <cell r="AS574">
            <v>-285.55000000004657</v>
          </cell>
          <cell r="AT574">
            <v>-632.62999999994645</v>
          </cell>
          <cell r="AU574">
            <v>-716.5800000000163</v>
          </cell>
          <cell r="AV574">
            <v>-1087.6599999999744</v>
          </cell>
          <cell r="AW574">
            <v>-288.45000000001164</v>
          </cell>
          <cell r="AX574">
            <v>-343.55999999999767</v>
          </cell>
          <cell r="AY574">
            <v>-1107.5999999999767</v>
          </cell>
          <cell r="AZ574">
            <v>-662</v>
          </cell>
          <cell r="BA574">
            <v>-410.31999999994878</v>
          </cell>
          <cell r="BB574">
            <v>-623.59999999997672</v>
          </cell>
          <cell r="BC574">
            <v>-671.43999999994412</v>
          </cell>
          <cell r="BD574">
            <v>0</v>
          </cell>
          <cell r="BE574">
            <v>-6137.2599999997765</v>
          </cell>
          <cell r="BF574">
            <v>-93.300000000046566</v>
          </cell>
          <cell r="BG574">
            <v>-666.5</v>
          </cell>
          <cell r="BH574">
            <v>-503</v>
          </cell>
          <cell r="BI574">
            <v>-546.37999999994645</v>
          </cell>
          <cell r="BJ574">
            <v>-417.94000000000233</v>
          </cell>
          <cell r="BK574">
            <v>-1145.4000000000233</v>
          </cell>
          <cell r="BL574">
            <v>-467.15000000002328</v>
          </cell>
          <cell r="BM574">
            <v>-351.6600000000326</v>
          </cell>
          <cell r="BN574">
            <v>-521.09999999997672</v>
          </cell>
          <cell r="BO574">
            <v>-716.63999999989755</v>
          </cell>
          <cell r="BP574">
            <v>-708.18999999994412</v>
          </cell>
          <cell r="BQ574">
            <v>0</v>
          </cell>
          <cell r="BR574">
            <v>-5164.9900000002235</v>
          </cell>
          <cell r="BS574">
            <v>0</v>
          </cell>
          <cell r="BT574">
            <v>-379.68999999994412</v>
          </cell>
          <cell r="BU574">
            <v>-1132</v>
          </cell>
          <cell r="BV574">
            <v>-903.90999999997439</v>
          </cell>
          <cell r="BW574">
            <v>-390.77000000001863</v>
          </cell>
          <cell r="BX574">
            <v>-911.68000000005122</v>
          </cell>
          <cell r="BY574">
            <v>0</v>
          </cell>
          <cell r="BZ574">
            <v>-479.19999999995343</v>
          </cell>
          <cell r="CA574">
            <v>-485.93000000005122</v>
          </cell>
          <cell r="CB574">
            <v>-450.44999999995343</v>
          </cell>
          <cell r="CC574">
            <v>-31.360000000102445</v>
          </cell>
          <cell r="CD574">
            <v>0</v>
          </cell>
          <cell r="CE574">
            <v>-2700.9799999995157</v>
          </cell>
          <cell r="CF574">
            <v>0</v>
          </cell>
          <cell r="CG574">
            <v>-227.31000000005588</v>
          </cell>
          <cell r="CH574">
            <v>-406.06000000005588</v>
          </cell>
          <cell r="CI574">
            <v>-1083.8700000000536</v>
          </cell>
          <cell r="CJ574">
            <v>-94.279999999998836</v>
          </cell>
          <cell r="CK574">
            <v>-551</v>
          </cell>
          <cell r="CL574">
            <v>0</v>
          </cell>
          <cell r="CM574">
            <v>-56.700000000069849</v>
          </cell>
          <cell r="CN574">
            <v>-249.09999999997672</v>
          </cell>
          <cell r="CO574">
            <v>0</v>
          </cell>
          <cell r="CP574">
            <v>-32.660000000032596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-280.51000000000931</v>
          </cell>
          <cell r="G576">
            <v>-346.04000000003725</v>
          </cell>
          <cell r="H576">
            <v>-306.94000000000233</v>
          </cell>
          <cell r="I576">
            <v>113.98000000003958</v>
          </cell>
          <cell r="J576">
            <v>-199.27000000001863</v>
          </cell>
          <cell r="K576">
            <v>-158.8399999999674</v>
          </cell>
          <cell r="L576">
            <v>-486.35999999998603</v>
          </cell>
          <cell r="M576">
            <v>-786.3399999999674</v>
          </cell>
          <cell r="N576">
            <v>67.92000000004191</v>
          </cell>
          <cell r="O576">
            <v>-73.909999999974389</v>
          </cell>
          <cell r="P576">
            <v>-626.6600000000326</v>
          </cell>
          <cell r="Q576">
            <v>-301.3300000000163</v>
          </cell>
          <cell r="R576">
            <v>-3719.8519999999553</v>
          </cell>
          <cell r="S576">
            <v>-410.9199999999837</v>
          </cell>
          <cell r="T576">
            <v>-64.130000000004657</v>
          </cell>
          <cell r="U576">
            <v>-224.63000000000466</v>
          </cell>
          <cell r="V576">
            <v>-281.54999999998836</v>
          </cell>
          <cell r="W576">
            <v>-325.04999999998836</v>
          </cell>
          <cell r="X576">
            <v>-28.090000000025611</v>
          </cell>
          <cell r="Y576">
            <v>-260.63000000000466</v>
          </cell>
          <cell r="Z576">
            <v>-296.69999999995343</v>
          </cell>
          <cell r="AA576">
            <v>-761.84000000002561</v>
          </cell>
          <cell r="AB576">
            <v>-322.53200000000652</v>
          </cell>
          <cell r="AC576">
            <v>-353.86999999999534</v>
          </cell>
          <cell r="AD576">
            <v>-389.90999999997439</v>
          </cell>
          <cell r="AE576">
            <v>-3031.2199999997392</v>
          </cell>
          <cell r="AF576">
            <v>-290.44000000000233</v>
          </cell>
          <cell r="AG576">
            <v>-221.56000000005588</v>
          </cell>
          <cell r="AH576">
            <v>-190.48999999999069</v>
          </cell>
          <cell r="AI576">
            <v>-6.9799999999813735</v>
          </cell>
          <cell r="AJ576">
            <v>-452.38999999995576</v>
          </cell>
          <cell r="AK576">
            <v>-105.45000000001164</v>
          </cell>
          <cell r="AL576">
            <v>-349.82000000000698</v>
          </cell>
          <cell r="AM576">
            <v>-471.36000000004424</v>
          </cell>
          <cell r="AN576">
            <v>-339.77000000001863</v>
          </cell>
          <cell r="AO576">
            <v>-100.67999999999302</v>
          </cell>
          <cell r="AP576">
            <v>-207.17999999993481</v>
          </cell>
          <cell r="AQ576">
            <v>-295.10000000003492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-14089.600000000559</v>
          </cell>
          <cell r="G577">
            <v>-8956.2000000001863</v>
          </cell>
          <cell r="H577">
            <v>-5997.8000000007451</v>
          </cell>
          <cell r="I577">
            <v>4406.7999999988824</v>
          </cell>
          <cell r="J577">
            <v>-8641.2000000001863</v>
          </cell>
          <cell r="K577">
            <v>-10390</v>
          </cell>
          <cell r="L577">
            <v>-10892.200000000186</v>
          </cell>
          <cell r="M577">
            <v>-9776.5999999996275</v>
          </cell>
          <cell r="N577">
            <v>-4114.4000000003725</v>
          </cell>
          <cell r="O577">
            <v>-7960.3999999994412</v>
          </cell>
          <cell r="P577">
            <v>-9664.9000000003725</v>
          </cell>
          <cell r="Q577">
            <v>-11081.800000000745</v>
          </cell>
          <cell r="R577">
            <v>-99790.200000017881</v>
          </cell>
          <cell r="S577">
            <v>-9443.4000000003725</v>
          </cell>
          <cell r="T577">
            <v>-6492.8999999994412</v>
          </cell>
          <cell r="U577">
            <v>-4919.7000000001863</v>
          </cell>
          <cell r="V577">
            <v>-4478.0999999996275</v>
          </cell>
          <cell r="W577">
            <v>-10303.999999999069</v>
          </cell>
          <cell r="X577">
            <v>-6706.1000000005588</v>
          </cell>
          <cell r="Y577">
            <v>-10695.5</v>
          </cell>
          <cell r="Z577">
            <v>-9825.7999999998137</v>
          </cell>
          <cell r="AA577">
            <v>-10202.200000000186</v>
          </cell>
          <cell r="AB577">
            <v>-7445.7999999998137</v>
          </cell>
          <cell r="AC577">
            <v>-11509.099999999627</v>
          </cell>
          <cell r="AD577">
            <v>-7767.5999999996275</v>
          </cell>
          <cell r="AE577">
            <v>-74674.59999999404</v>
          </cell>
          <cell r="AF577">
            <v>-5406.2000000001863</v>
          </cell>
          <cell r="AG577">
            <v>-4585.8999999994412</v>
          </cell>
          <cell r="AH577">
            <v>-5825.5999999996275</v>
          </cell>
          <cell r="AI577">
            <v>-4444</v>
          </cell>
          <cell r="AJ577">
            <v>-9376.4999999990687</v>
          </cell>
          <cell r="AK577">
            <v>-6954.1999999992549</v>
          </cell>
          <cell r="AL577">
            <v>-8852.9999999990687</v>
          </cell>
          <cell r="AM577">
            <v>-7397.4999999990687</v>
          </cell>
          <cell r="AN577">
            <v>-5930.1999999992549</v>
          </cell>
          <cell r="AO577">
            <v>-6239.1000000014901</v>
          </cell>
          <cell r="AP577">
            <v>-6944.2999999998137</v>
          </cell>
          <cell r="AQ577">
            <v>-2718.0999999996275</v>
          </cell>
          <cell r="AR577">
            <v>-76876.100000008941</v>
          </cell>
          <cell r="AS577">
            <v>-3959</v>
          </cell>
          <cell r="AT577">
            <v>-5336.4000000003725</v>
          </cell>
          <cell r="AU577">
            <v>-5568.9999999990687</v>
          </cell>
          <cell r="AV577">
            <v>-5293.5</v>
          </cell>
          <cell r="AW577">
            <v>-9916.7000000001863</v>
          </cell>
          <cell r="AX577">
            <v>-6332.0999999996275</v>
          </cell>
          <cell r="AY577">
            <v>-7401.8999999994412</v>
          </cell>
          <cell r="AZ577">
            <v>-7046.8999999994412</v>
          </cell>
          <cell r="BA577">
            <v>-7817.3999999994412</v>
          </cell>
          <cell r="BB577">
            <v>-8197.8000000007451</v>
          </cell>
          <cell r="BC577">
            <v>-7590</v>
          </cell>
          <cell r="BD577">
            <v>-2415.3999999994412</v>
          </cell>
          <cell r="BE577">
            <v>-74543.90000000596</v>
          </cell>
          <cell r="BF577">
            <v>-4180.5</v>
          </cell>
          <cell r="BG577">
            <v>-6095.9000000003725</v>
          </cell>
          <cell r="BH577">
            <v>-5674.7999999988824</v>
          </cell>
          <cell r="BI577">
            <v>-5552.3999999994412</v>
          </cell>
          <cell r="BJ577">
            <v>-9970.9999999990687</v>
          </cell>
          <cell r="BK577">
            <v>-7459.0999999996275</v>
          </cell>
          <cell r="BL577">
            <v>-5400.0999999996275</v>
          </cell>
          <cell r="BM577">
            <v>-6986.0999999996275</v>
          </cell>
          <cell r="BN577">
            <v>-7649</v>
          </cell>
          <cell r="BO577">
            <v>-5629.2000000001863</v>
          </cell>
          <cell r="BP577">
            <v>-7851.0999999996275</v>
          </cell>
          <cell r="BQ577">
            <v>-2094.7000000001863</v>
          </cell>
          <cell r="BR577">
            <v>-53553.5</v>
          </cell>
          <cell r="BS577">
            <v>-1440.6000000014901</v>
          </cell>
          <cell r="BT577">
            <v>-3371.4000000003725</v>
          </cell>
          <cell r="BU577">
            <v>-4800.7000000011176</v>
          </cell>
          <cell r="BV577">
            <v>-7212.2999999998137</v>
          </cell>
          <cell r="BW577">
            <v>-9018.8999999994412</v>
          </cell>
          <cell r="BX577">
            <v>-9559.7999999998137</v>
          </cell>
          <cell r="BY577">
            <v>3349.0999999996275</v>
          </cell>
          <cell r="BZ577">
            <v>-5326.8999999994412</v>
          </cell>
          <cell r="CA577">
            <v>-7120</v>
          </cell>
          <cell r="CB577">
            <v>-4525.9000000003725</v>
          </cell>
          <cell r="CC577">
            <v>-3778.9999999990687</v>
          </cell>
          <cell r="CD577">
            <v>-747.10000000055879</v>
          </cell>
          <cell r="CE577">
            <v>-44226.800000011921</v>
          </cell>
          <cell r="CF577">
            <v>-593.79999999981374</v>
          </cell>
          <cell r="CG577">
            <v>-1899.8000000007451</v>
          </cell>
          <cell r="CH577">
            <v>-4656.9000000003725</v>
          </cell>
          <cell r="CI577">
            <v>-6225.7999999998137</v>
          </cell>
          <cell r="CJ577">
            <v>-8039.7999999998137</v>
          </cell>
          <cell r="CK577">
            <v>-6577.3999999994412</v>
          </cell>
          <cell r="CL577">
            <v>-9.5</v>
          </cell>
          <cell r="CM577">
            <v>-2391.0999999996275</v>
          </cell>
          <cell r="CN577">
            <v>-6785.0999999996275</v>
          </cell>
          <cell r="CO577">
            <v>-2925.6000000005588</v>
          </cell>
          <cell r="CP577">
            <v>-3589.1000000005588</v>
          </cell>
          <cell r="CQ577">
            <v>-532.90000000130385</v>
          </cell>
          <cell r="CR577">
            <v>-13036.100000008941</v>
          </cell>
          <cell r="CS577">
            <v>-672.30000000074506</v>
          </cell>
          <cell r="CT577">
            <v>-388.89999999944121</v>
          </cell>
          <cell r="CU577">
            <v>-1911.3000000007451</v>
          </cell>
          <cell r="CV577">
            <v>-2150.1000000014901</v>
          </cell>
          <cell r="CW577">
            <v>-1939</v>
          </cell>
          <cell r="CX577">
            <v>-1762.9000000003725</v>
          </cell>
          <cell r="CY577">
            <v>-21.199999999254942</v>
          </cell>
          <cell r="CZ577">
            <v>-83.299999999813735</v>
          </cell>
          <cell r="DA577">
            <v>-1882.7999999988824</v>
          </cell>
          <cell r="DB577">
            <v>-1032</v>
          </cell>
          <cell r="DC577">
            <v>-609.70000000018626</v>
          </cell>
          <cell r="DD577">
            <v>-582.60000000055879</v>
          </cell>
          <cell r="DE577">
            <v>-16052.799999982119</v>
          </cell>
          <cell r="DF577">
            <v>-985.29999999981374</v>
          </cell>
          <cell r="DG577">
            <v>-1373.3999999994412</v>
          </cell>
          <cell r="DH577">
            <v>-3081.7999999988824</v>
          </cell>
          <cell r="DI577">
            <v>-2865</v>
          </cell>
          <cell r="DJ577">
            <v>-2138.9000000003725</v>
          </cell>
          <cell r="DK577">
            <v>-1859.8999999994412</v>
          </cell>
          <cell r="DL577">
            <v>-672.5</v>
          </cell>
          <cell r="DM577">
            <v>-286.40000000130385</v>
          </cell>
          <cell r="DN577">
            <v>-656.5</v>
          </cell>
          <cell r="DO577">
            <v>-1320.6999999992549</v>
          </cell>
          <cell r="DP577">
            <v>-157</v>
          </cell>
          <cell r="DQ577">
            <v>-655.40000000037253</v>
          </cell>
          <cell r="DR577">
            <v>-7919.0999999940395</v>
          </cell>
          <cell r="DS577">
            <v>-698.59999999962747</v>
          </cell>
          <cell r="DT577">
            <v>-571.70000000018626</v>
          </cell>
          <cell r="DU577">
            <v>-1303.2000000011176</v>
          </cell>
          <cell r="DV577">
            <v>-1279.6000000005588</v>
          </cell>
          <cell r="DW577">
            <v>-1215.0999999996275</v>
          </cell>
          <cell r="DX577">
            <v>-460</v>
          </cell>
          <cell r="DY577">
            <v>-49.700000001117587</v>
          </cell>
          <cell r="DZ577">
            <v>-85.800000000745058</v>
          </cell>
          <cell r="EA577">
            <v>-233.40000000037253</v>
          </cell>
          <cell r="EB577">
            <v>-1240.7000000001863</v>
          </cell>
          <cell r="EC577">
            <v>-160.70000000111759</v>
          </cell>
          <cell r="ED577">
            <v>-620.60000000055879</v>
          </cell>
        </row>
        <row r="578">
          <cell r="F578">
            <v>-6395.1000000005588</v>
          </cell>
          <cell r="G578">
            <v>-8360.2000000001863</v>
          </cell>
          <cell r="H578">
            <v>-9468</v>
          </cell>
          <cell r="I578">
            <v>-5098.5</v>
          </cell>
          <cell r="J578">
            <v>-9411.3999999994412</v>
          </cell>
          <cell r="K578">
            <v>-12855.299999999814</v>
          </cell>
          <cell r="L578">
            <v>-5630.2999999998137</v>
          </cell>
          <cell r="M578">
            <v>-7199</v>
          </cell>
          <cell r="N578">
            <v>12849.5</v>
          </cell>
          <cell r="O578">
            <v>-7395.2000000001863</v>
          </cell>
          <cell r="P578">
            <v>-5935</v>
          </cell>
          <cell r="Q578">
            <v>-7485.2999999998137</v>
          </cell>
          <cell r="R578">
            <v>-79059.699999980628</v>
          </cell>
          <cell r="S578">
            <v>-5125.2000000001863</v>
          </cell>
          <cell r="T578">
            <v>-6396.2999999998137</v>
          </cell>
          <cell r="U578">
            <v>-9145.7999999998137</v>
          </cell>
          <cell r="V578">
            <v>-7183.2000000001863</v>
          </cell>
          <cell r="W578">
            <v>-7917.7000000001863</v>
          </cell>
          <cell r="X578">
            <v>-10055.700000000186</v>
          </cell>
          <cell r="Y578">
            <v>-4599.1000000005588</v>
          </cell>
          <cell r="Z578">
            <v>-7615.3999999994412</v>
          </cell>
          <cell r="AA578">
            <v>-7310.0999999996275</v>
          </cell>
          <cell r="AB578">
            <v>-5749.2999999998137</v>
          </cell>
          <cell r="AC578">
            <v>-4167.7999999998137</v>
          </cell>
          <cell r="AD578">
            <v>-3794.0999999996275</v>
          </cell>
          <cell r="AE578">
            <v>-78107.59999999404</v>
          </cell>
          <cell r="AF578">
            <v>-4726.2999999998137</v>
          </cell>
          <cell r="AG578">
            <v>-5007.7999999998137</v>
          </cell>
          <cell r="AH578">
            <v>-6496.2999999998137</v>
          </cell>
          <cell r="AI578">
            <v>-7471.2999999998137</v>
          </cell>
          <cell r="AJ578">
            <v>-6634.2000000001863</v>
          </cell>
          <cell r="AK578">
            <v>-9107.2999999998137</v>
          </cell>
          <cell r="AL578">
            <v>-7155.7999999998137</v>
          </cell>
          <cell r="AM578">
            <v>-8233.4000000003725</v>
          </cell>
          <cell r="AN578">
            <v>-6918.5</v>
          </cell>
          <cell r="AO578">
            <v>-5403.0999999996275</v>
          </cell>
          <cell r="AP578">
            <v>-7484.0999999996275</v>
          </cell>
          <cell r="AQ578">
            <v>-3469.5</v>
          </cell>
          <cell r="AR578">
            <v>-77822.799999989569</v>
          </cell>
          <cell r="AS578">
            <v>-3808.3999999994412</v>
          </cell>
          <cell r="AT578">
            <v>-4627.8999999994412</v>
          </cell>
          <cell r="AU578">
            <v>-6727.5</v>
          </cell>
          <cell r="AV578">
            <v>-7332.2999999998137</v>
          </cell>
          <cell r="AW578">
            <v>-7972.7000000001863</v>
          </cell>
          <cell r="AX578">
            <v>-11342.200000000186</v>
          </cell>
          <cell r="AY578">
            <v>-7344.8999999994412</v>
          </cell>
          <cell r="AZ578">
            <v>-7732.3999999994412</v>
          </cell>
          <cell r="BA578">
            <v>-7255.5</v>
          </cell>
          <cell r="BB578">
            <v>-5377.5</v>
          </cell>
          <cell r="BC578">
            <v>-5630.7000000001863</v>
          </cell>
          <cell r="BD578">
            <v>-2670.7999999998137</v>
          </cell>
          <cell r="BE578">
            <v>-72013.000000007451</v>
          </cell>
          <cell r="BF578">
            <v>-2790.5</v>
          </cell>
          <cell r="BG578">
            <v>-4747.5</v>
          </cell>
          <cell r="BH578">
            <v>-6268.2000000001863</v>
          </cell>
          <cell r="BI578">
            <v>-7904.0999999996275</v>
          </cell>
          <cell r="BJ578">
            <v>-7550.2000000001863</v>
          </cell>
          <cell r="BK578">
            <v>-10704.700000000186</v>
          </cell>
          <cell r="BL578">
            <v>-5960.0999999996275</v>
          </cell>
          <cell r="BM578">
            <v>-6362.4000000003725</v>
          </cell>
          <cell r="BN578">
            <v>-7625.4000000003725</v>
          </cell>
          <cell r="BO578">
            <v>-4598</v>
          </cell>
          <cell r="BP578">
            <v>-4227.9000000003725</v>
          </cell>
          <cell r="BQ578">
            <v>-3274</v>
          </cell>
          <cell r="BR578">
            <v>-56758.79999999702</v>
          </cell>
          <cell r="BS578">
            <v>-1776.2999999998137</v>
          </cell>
          <cell r="BT578">
            <v>-3117.7999999998137</v>
          </cell>
          <cell r="BU578">
            <v>-6313.7999999998137</v>
          </cell>
          <cell r="BV578">
            <v>-7307</v>
          </cell>
          <cell r="BW578">
            <v>-8390.2999999998137</v>
          </cell>
          <cell r="BX578">
            <v>-9431.7999999998137</v>
          </cell>
          <cell r="BY578">
            <v>155.5</v>
          </cell>
          <cell r="BZ578">
            <v>-3874.2000000001863</v>
          </cell>
          <cell r="CA578">
            <v>-8013.7999999998137</v>
          </cell>
          <cell r="CB578">
            <v>-3684.0999999996275</v>
          </cell>
          <cell r="CC578">
            <v>-4575.7999999998137</v>
          </cell>
          <cell r="CD578">
            <v>-429.40000000037253</v>
          </cell>
          <cell r="CE578">
            <v>-37048</v>
          </cell>
          <cell r="CF578">
            <v>-201.59999999962747</v>
          </cell>
          <cell r="CG578">
            <v>-1793.5</v>
          </cell>
          <cell r="CH578">
            <v>-4798.5</v>
          </cell>
          <cell r="CI578">
            <v>-6897</v>
          </cell>
          <cell r="CJ578">
            <v>-3726.6999999992549</v>
          </cell>
          <cell r="CK578">
            <v>-6842.5</v>
          </cell>
          <cell r="CL578">
            <v>-688</v>
          </cell>
          <cell r="CM578">
            <v>-1616.2999999998137</v>
          </cell>
          <cell r="CN578">
            <v>-5685.2000000001863</v>
          </cell>
          <cell r="CO578">
            <v>-2374.2000000001863</v>
          </cell>
          <cell r="CP578">
            <v>-2369.7999999998137</v>
          </cell>
          <cell r="CQ578">
            <v>-54.700000000186265</v>
          </cell>
          <cell r="CR578">
            <v>-4622.0999999940395</v>
          </cell>
          <cell r="CS578">
            <v>-40.599999999627471</v>
          </cell>
          <cell r="CT578">
            <v>-190.20000000018626</v>
          </cell>
          <cell r="CU578">
            <v>-1039.7000000001863</v>
          </cell>
          <cell r="CV578">
            <v>-1467</v>
          </cell>
          <cell r="CW578">
            <v>-799.59999999962747</v>
          </cell>
          <cell r="CX578">
            <v>-133</v>
          </cell>
          <cell r="CY578">
            <v>-16.200000000186265</v>
          </cell>
          <cell r="CZ578">
            <v>-12</v>
          </cell>
          <cell r="DA578">
            <v>-327.5</v>
          </cell>
          <cell r="DB578">
            <v>-240.5</v>
          </cell>
          <cell r="DC578">
            <v>-305</v>
          </cell>
          <cell r="DD578">
            <v>-50.799999999813735</v>
          </cell>
          <cell r="DE578">
            <v>-9016.4999999850988</v>
          </cell>
          <cell r="DF578">
            <v>-165.59999999962747</v>
          </cell>
          <cell r="DG578">
            <v>-798.40000000037253</v>
          </cell>
          <cell r="DH578">
            <v>-2094</v>
          </cell>
          <cell r="DI578">
            <v>-2125.7000000001863</v>
          </cell>
          <cell r="DJ578">
            <v>-2008.5999999996275</v>
          </cell>
          <cell r="DK578">
            <v>-501.59999999962747</v>
          </cell>
          <cell r="DL578">
            <v>-228.59999999962747</v>
          </cell>
          <cell r="DM578">
            <v>-493.20000000018626</v>
          </cell>
          <cell r="DN578">
            <v>-36.400000000372529</v>
          </cell>
          <cell r="DO578">
            <v>-501.40000000037253</v>
          </cell>
          <cell r="DP578">
            <v>-6</v>
          </cell>
          <cell r="DQ578">
            <v>-57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-15115.199999999255</v>
          </cell>
          <cell r="G579">
            <v>-14439.600000000559</v>
          </cell>
          <cell r="H579">
            <v>-12946.660000000149</v>
          </cell>
          <cell r="I579">
            <v>14918.660000000149</v>
          </cell>
          <cell r="J579">
            <v>-7886.660000000149</v>
          </cell>
          <cell r="K579">
            <v>-4494.4000000003725</v>
          </cell>
          <cell r="L579">
            <v>-14826</v>
          </cell>
          <cell r="M579">
            <v>-20109.599999999627</v>
          </cell>
          <cell r="N579">
            <v>-4089.2399999992922</v>
          </cell>
          <cell r="O579">
            <v>-15899.300000000745</v>
          </cell>
          <cell r="P579">
            <v>-15096.999999999069</v>
          </cell>
          <cell r="Q579">
            <v>-15494.599999999627</v>
          </cell>
          <cell r="R579">
            <v>-125591.03999999911</v>
          </cell>
          <cell r="S579">
            <v>-12592.199999999255</v>
          </cell>
          <cell r="T579">
            <v>-9721.2999999998137</v>
          </cell>
          <cell r="U579">
            <v>-9665.6000000005588</v>
          </cell>
          <cell r="V579">
            <v>-5119</v>
          </cell>
          <cell r="W579">
            <v>-7253.9400000004098</v>
          </cell>
          <cell r="X579">
            <v>-8344</v>
          </cell>
          <cell r="Y579">
            <v>-9734.5</v>
          </cell>
          <cell r="Z579">
            <v>-12637.700000001118</v>
          </cell>
          <cell r="AA579">
            <v>-15862</v>
          </cell>
          <cell r="AB579">
            <v>-12597</v>
          </cell>
          <cell r="AC579">
            <v>-11269.399999999907</v>
          </cell>
          <cell r="AD579">
            <v>-10794.400000000373</v>
          </cell>
          <cell r="AE579">
            <v>-111931.36000000685</v>
          </cell>
          <cell r="AF579">
            <v>-13428</v>
          </cell>
          <cell r="AG579">
            <v>-10282.5</v>
          </cell>
          <cell r="AH579">
            <v>-6515</v>
          </cell>
          <cell r="AI579">
            <v>-6006.1000000005588</v>
          </cell>
          <cell r="AJ579">
            <v>-7475.5600000000559</v>
          </cell>
          <cell r="AK579">
            <v>-7504.3000000002794</v>
          </cell>
          <cell r="AL579">
            <v>-7858.8000000007451</v>
          </cell>
          <cell r="AM579">
            <v>-8471.0999999996275</v>
          </cell>
          <cell r="AN579">
            <v>-9704.4000000003725</v>
          </cell>
          <cell r="AO579">
            <v>-11604.900000000373</v>
          </cell>
          <cell r="AP579">
            <v>-12056.700000000186</v>
          </cell>
          <cell r="AQ579">
            <v>-11024</v>
          </cell>
          <cell r="AR579">
            <v>-101710.60000000894</v>
          </cell>
          <cell r="AS579">
            <v>-10696.700000000186</v>
          </cell>
          <cell r="AT579">
            <v>-9709.6999999992549</v>
          </cell>
          <cell r="AU579">
            <v>-8192.4000000003725</v>
          </cell>
          <cell r="AV579">
            <v>-5843.0999999996275</v>
          </cell>
          <cell r="AW579">
            <v>-8028.4000000003725</v>
          </cell>
          <cell r="AX579">
            <v>-7152.7000000001863</v>
          </cell>
          <cell r="AY579">
            <v>-8449.4000000003725</v>
          </cell>
          <cell r="AZ579">
            <v>-8579</v>
          </cell>
          <cell r="BA579">
            <v>-5723.7999999988824</v>
          </cell>
          <cell r="BB579">
            <v>-7965.0999999996275</v>
          </cell>
          <cell r="BC579">
            <v>-11445.200000000186</v>
          </cell>
          <cell r="BD579">
            <v>-9925.0999999996275</v>
          </cell>
          <cell r="BE579">
            <v>-107027.10000000149</v>
          </cell>
          <cell r="BF579">
            <v>-11420.200000000186</v>
          </cell>
          <cell r="BG579">
            <v>-9743.1999999992549</v>
          </cell>
          <cell r="BH579">
            <v>-8360.6999999992549</v>
          </cell>
          <cell r="BI579">
            <v>-5582.4000000003725</v>
          </cell>
          <cell r="BJ579">
            <v>-9159.2000000001863</v>
          </cell>
          <cell r="BK579">
            <v>-8939.6999999992549</v>
          </cell>
          <cell r="BL579">
            <v>-7343.8999999994412</v>
          </cell>
          <cell r="BM579">
            <v>-10506.199999999255</v>
          </cell>
          <cell r="BN579">
            <v>-2835.5</v>
          </cell>
          <cell r="BO579">
            <v>-13695.800000000745</v>
          </cell>
          <cell r="BP579">
            <v>-11509</v>
          </cell>
          <cell r="BQ579">
            <v>-7931.2999999988824</v>
          </cell>
          <cell r="BR579">
            <v>-52784.30000000447</v>
          </cell>
          <cell r="BS579">
            <v>-6173.5</v>
          </cell>
          <cell r="BT579">
            <v>-3070.3000000007451</v>
          </cell>
          <cell r="BU579">
            <v>-4458.3999999999069</v>
          </cell>
          <cell r="BV579">
            <v>-3582.9000000003725</v>
          </cell>
          <cell r="BW579">
            <v>-5063.6000000000931</v>
          </cell>
          <cell r="BX579">
            <v>-7310.6000000000931</v>
          </cell>
          <cell r="BY579">
            <v>-2549.1000000000931</v>
          </cell>
          <cell r="BZ579">
            <v>-5834.2000000001863</v>
          </cell>
          <cell r="CA579">
            <v>-2577.2999999998137</v>
          </cell>
          <cell r="CB579">
            <v>-8112.9000000003725</v>
          </cell>
          <cell r="CC579">
            <v>-3674</v>
          </cell>
          <cell r="CD579">
            <v>-377.5</v>
          </cell>
          <cell r="CE579">
            <v>-45370.399999991059</v>
          </cell>
          <cell r="CF579">
            <v>-695</v>
          </cell>
          <cell r="CG579">
            <v>-2456</v>
          </cell>
          <cell r="CH579">
            <v>-4259.9000000003725</v>
          </cell>
          <cell r="CI579">
            <v>-4770.2999999998137</v>
          </cell>
          <cell r="CJ579">
            <v>-7416.1999999997206</v>
          </cell>
          <cell r="CK579">
            <v>-8975.1999999997206</v>
          </cell>
          <cell r="CL579">
            <v>-1311.2000000001863</v>
          </cell>
          <cell r="CM579">
            <v>-5475</v>
          </cell>
          <cell r="CN579">
            <v>-3302.7000000001863</v>
          </cell>
          <cell r="CO579">
            <v>-3842.7999999998137</v>
          </cell>
          <cell r="CP579">
            <v>-2173.1000000005588</v>
          </cell>
          <cell r="CQ579">
            <v>-693</v>
          </cell>
          <cell r="CR579">
            <v>-27614.999999992549</v>
          </cell>
          <cell r="CS579">
            <v>0</v>
          </cell>
          <cell r="CT579">
            <v>-1738.7000000001863</v>
          </cell>
          <cell r="CU579">
            <v>-3342</v>
          </cell>
          <cell r="CV579">
            <v>-2840.8999999999069</v>
          </cell>
          <cell r="CW579">
            <v>-4013.7999999998137</v>
          </cell>
          <cell r="CX579">
            <v>-6384.3999999999069</v>
          </cell>
          <cell r="CY579">
            <v>-1203.2999999998137</v>
          </cell>
          <cell r="CZ579">
            <v>-492.59999999962747</v>
          </cell>
          <cell r="DA579">
            <v>-2935.0999999996275</v>
          </cell>
          <cell r="DB579">
            <v>-2004.2000000001863</v>
          </cell>
          <cell r="DC579">
            <v>-2666.1999999997206</v>
          </cell>
          <cell r="DD579">
            <v>6.2000000001862645</v>
          </cell>
          <cell r="DE579">
            <v>-32187.89999999851</v>
          </cell>
          <cell r="DF579">
            <v>-1593</v>
          </cell>
          <cell r="DG579">
            <v>-3492.5</v>
          </cell>
          <cell r="DH579">
            <v>-3467.2999999998137</v>
          </cell>
          <cell r="DI579">
            <v>-3849.3000000007451</v>
          </cell>
          <cell r="DJ579">
            <v>-2938.8999999999069</v>
          </cell>
          <cell r="DK579">
            <v>-7742</v>
          </cell>
          <cell r="DL579">
            <v>-741.20000000018626</v>
          </cell>
          <cell r="DM579">
            <v>-889.79999999981374</v>
          </cell>
          <cell r="DN579">
            <v>-5179</v>
          </cell>
          <cell r="DO579">
            <v>-933</v>
          </cell>
          <cell r="DP579">
            <v>-959.89999999990687</v>
          </cell>
          <cell r="DQ579">
            <v>-402</v>
          </cell>
          <cell r="DR579">
            <v>-899.19999999552965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-529</v>
          </cell>
          <cell r="DX579">
            <v>-325.70000000018626</v>
          </cell>
          <cell r="DY579">
            <v>0</v>
          </cell>
          <cell r="DZ579">
            <v>0</v>
          </cell>
          <cell r="EA579">
            <v>-44.5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-2444.8200000000652</v>
          </cell>
          <cell r="G580">
            <v>-1793.089999999851</v>
          </cell>
          <cell r="H580">
            <v>-1570.3100000000559</v>
          </cell>
          <cell r="I580">
            <v>309.02999999991152</v>
          </cell>
          <cell r="J580">
            <v>-1248.5</v>
          </cell>
          <cell r="K580">
            <v>-1324.5700000000652</v>
          </cell>
          <cell r="L580">
            <v>-1970.9000000001397</v>
          </cell>
          <cell r="M580">
            <v>-2498.0100000000093</v>
          </cell>
          <cell r="N580">
            <v>394.56000000005588</v>
          </cell>
          <cell r="O580">
            <v>-2348.5</v>
          </cell>
          <cell r="P580">
            <v>-3492.9399999999441</v>
          </cell>
          <cell r="Q580">
            <v>-2875.3000000000466</v>
          </cell>
          <cell r="R580">
            <v>-29679.400000002235</v>
          </cell>
          <cell r="S580">
            <v>-3240.3999999999069</v>
          </cell>
          <cell r="T580">
            <v>-2007.3100000000559</v>
          </cell>
          <cell r="U580">
            <v>-1897.3999999999069</v>
          </cell>
          <cell r="V580">
            <v>-1371.1799999999348</v>
          </cell>
          <cell r="W580">
            <v>-1763.25</v>
          </cell>
          <cell r="X580">
            <v>-2510.4200000001583</v>
          </cell>
          <cell r="Y580">
            <v>-2094.7600000002421</v>
          </cell>
          <cell r="Z580">
            <v>-2298.1000000000931</v>
          </cell>
          <cell r="AA580">
            <v>-1565.6899999999441</v>
          </cell>
          <cell r="AB580">
            <v>-2075.5</v>
          </cell>
          <cell r="AC580">
            <v>-4498.1899999999441</v>
          </cell>
          <cell r="AD580">
            <v>-4357.1999999997206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-427</v>
          </cell>
          <cell r="G581">
            <v>-999</v>
          </cell>
          <cell r="H581">
            <v>-286.60000000009313</v>
          </cell>
          <cell r="I581">
            <v>-390.10000000009313</v>
          </cell>
          <cell r="J581">
            <v>-2061.3999999999069</v>
          </cell>
          <cell r="K581">
            <v>-3227.5</v>
          </cell>
          <cell r="L581">
            <v>-581</v>
          </cell>
          <cell r="M581">
            <v>-1013.4000000001397</v>
          </cell>
          <cell r="N581">
            <v>1740.7000000001863</v>
          </cell>
          <cell r="O581">
            <v>-1007.6000000000931</v>
          </cell>
          <cell r="P581">
            <v>-981.29999999981374</v>
          </cell>
          <cell r="Q581">
            <v>-108</v>
          </cell>
          <cell r="R581">
            <v>-14252.400000002235</v>
          </cell>
          <cell r="S581">
            <v>-123.5</v>
          </cell>
          <cell r="T581">
            <v>-693.39999999990687</v>
          </cell>
          <cell r="U581">
            <v>-863.89999999990687</v>
          </cell>
          <cell r="V581">
            <v>-2415.2000000001863</v>
          </cell>
          <cell r="W581">
            <v>-1525.2999999998137</v>
          </cell>
          <cell r="X581">
            <v>-1527.7000000001863</v>
          </cell>
          <cell r="Y581">
            <v>-141</v>
          </cell>
          <cell r="Z581">
            <v>-885.19999999995343</v>
          </cell>
          <cell r="AA581">
            <v>-4095</v>
          </cell>
          <cell r="AB581">
            <v>-869.39999999990687</v>
          </cell>
          <cell r="AC581">
            <v>-1112.7999999998137</v>
          </cell>
          <cell r="AD581">
            <v>0</v>
          </cell>
          <cell r="AE581">
            <v>-10976.10000000149</v>
          </cell>
          <cell r="AF581">
            <v>0</v>
          </cell>
          <cell r="AG581">
            <v>-514.20000000018626</v>
          </cell>
          <cell r="AH581">
            <v>-1272.8000000000466</v>
          </cell>
          <cell r="AI581">
            <v>-1628.4000000001397</v>
          </cell>
          <cell r="AJ581">
            <v>-1443.2999999998137</v>
          </cell>
          <cell r="AK581">
            <v>-2748.1999999997206</v>
          </cell>
          <cell r="AL581">
            <v>-222.5</v>
          </cell>
          <cell r="AM581">
            <v>-111.10000000009313</v>
          </cell>
          <cell r="AN581">
            <v>-1599</v>
          </cell>
          <cell r="AO581">
            <v>-1102.7999999998137</v>
          </cell>
          <cell r="AP581">
            <v>-333.79999999981374</v>
          </cell>
          <cell r="AQ581">
            <v>0</v>
          </cell>
          <cell r="AR581">
            <v>-10658.699999999255</v>
          </cell>
          <cell r="AS581">
            <v>-54.700000000186265</v>
          </cell>
          <cell r="AT581">
            <v>0</v>
          </cell>
          <cell r="AU581">
            <v>-1131.7000000001863</v>
          </cell>
          <cell r="AV581">
            <v>-1877.1999999999534</v>
          </cell>
          <cell r="AW581">
            <v>-1458.5</v>
          </cell>
          <cell r="AX581">
            <v>-2372.3000000000466</v>
          </cell>
          <cell r="AY581">
            <v>-223.79999999981374</v>
          </cell>
          <cell r="AZ581">
            <v>-113.5</v>
          </cell>
          <cell r="BA581">
            <v>-2315</v>
          </cell>
          <cell r="BB581">
            <v>-665.70000000018626</v>
          </cell>
          <cell r="BC581">
            <v>-446.29999999981374</v>
          </cell>
          <cell r="BD581">
            <v>0</v>
          </cell>
          <cell r="BE581">
            <v>-8691.4999999962747</v>
          </cell>
          <cell r="BF581">
            <v>-149.70000000018626</v>
          </cell>
          <cell r="BG581">
            <v>0</v>
          </cell>
          <cell r="BH581">
            <v>-803</v>
          </cell>
          <cell r="BI581">
            <v>-2064</v>
          </cell>
          <cell r="BJ581">
            <v>-797.5</v>
          </cell>
          <cell r="BK581">
            <v>-2313.2000000001863</v>
          </cell>
          <cell r="BL581">
            <v>0</v>
          </cell>
          <cell r="BM581">
            <v>-175</v>
          </cell>
          <cell r="BN581">
            <v>-1422</v>
          </cell>
          <cell r="BO581">
            <v>-548.70000000018626</v>
          </cell>
          <cell r="BP581">
            <v>-305.70000000018626</v>
          </cell>
          <cell r="BQ581">
            <v>-112.70000000018626</v>
          </cell>
          <cell r="BR581">
            <v>-5535.6999999992549</v>
          </cell>
          <cell r="BS581">
            <v>0</v>
          </cell>
          <cell r="BT581">
            <v>-110</v>
          </cell>
          <cell r="BU581">
            <v>-262.89999999990687</v>
          </cell>
          <cell r="BV581">
            <v>-1791.5</v>
          </cell>
          <cell r="BW581">
            <v>-896.9000000001397</v>
          </cell>
          <cell r="BX581">
            <v>-1353.5999999996275</v>
          </cell>
          <cell r="BY581">
            <v>0</v>
          </cell>
          <cell r="BZ581">
            <v>0</v>
          </cell>
          <cell r="CA581">
            <v>-946.59999999962747</v>
          </cell>
          <cell r="CB581">
            <v>-174.20000000018626</v>
          </cell>
          <cell r="CC581">
            <v>0</v>
          </cell>
          <cell r="CD581">
            <v>0</v>
          </cell>
          <cell r="CE581">
            <v>-530.80000000074506</v>
          </cell>
          <cell r="CF581">
            <v>0</v>
          </cell>
          <cell r="CG581">
            <v>0</v>
          </cell>
          <cell r="CH581">
            <v>-114.19999999995343</v>
          </cell>
          <cell r="CI581">
            <v>-390.10000000009313</v>
          </cell>
          <cell r="CJ581">
            <v>-20</v>
          </cell>
          <cell r="CK581">
            <v>-3.2000000001862645</v>
          </cell>
          <cell r="CL581">
            <v>0</v>
          </cell>
          <cell r="CM581">
            <v>0</v>
          </cell>
          <cell r="CN581">
            <v>0</v>
          </cell>
          <cell r="CO581">
            <v>-3.2999999998137355</v>
          </cell>
          <cell r="CP581">
            <v>0</v>
          </cell>
          <cell r="CQ581">
            <v>0</v>
          </cell>
          <cell r="CR581">
            <v>-3.2999999970197678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-3.2999999998137355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-42.600000001490116</v>
          </cell>
          <cell r="DF581">
            <v>0</v>
          </cell>
          <cell r="DG581">
            <v>-3.2000000001862645</v>
          </cell>
          <cell r="DH581">
            <v>-3.3999999999068677</v>
          </cell>
          <cell r="DI581">
            <v>-6.5999999998603016</v>
          </cell>
          <cell r="DJ581">
            <v>-16.400000000139698</v>
          </cell>
          <cell r="DK581">
            <v>-13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-151.40000000223517</v>
          </cell>
          <cell r="DS581">
            <v>-3.400000000372529</v>
          </cell>
          <cell r="DT581">
            <v>-15</v>
          </cell>
          <cell r="DU581">
            <v>-12.900000000139698</v>
          </cell>
          <cell r="DV581">
            <v>-45.800000000046566</v>
          </cell>
          <cell r="DW581">
            <v>-55</v>
          </cell>
          <cell r="DX581">
            <v>0</v>
          </cell>
          <cell r="DY581">
            <v>0</v>
          </cell>
          <cell r="DZ581">
            <v>0</v>
          </cell>
          <cell r="EA581">
            <v>-3.2999999998137355</v>
          </cell>
          <cell r="EB581">
            <v>-16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-3151.2999999998137</v>
          </cell>
          <cell r="G583">
            <v>-1796.6999999999534</v>
          </cell>
          <cell r="H583">
            <v>-1724.5</v>
          </cell>
          <cell r="I583">
            <v>-495</v>
          </cell>
          <cell r="J583">
            <v>0</v>
          </cell>
          <cell r="K583">
            <v>-466.36000000010245</v>
          </cell>
          <cell r="L583">
            <v>-503.5</v>
          </cell>
          <cell r="M583">
            <v>-1537.5</v>
          </cell>
          <cell r="N583">
            <v>299.19999999995343</v>
          </cell>
          <cell r="O583">
            <v>-647.69999999995343</v>
          </cell>
          <cell r="P583">
            <v>-248.10000000009313</v>
          </cell>
          <cell r="Q583">
            <v>-2298</v>
          </cell>
          <cell r="R583">
            <v>-12137.499999996275</v>
          </cell>
          <cell r="S583">
            <v>-1429.7000000001863</v>
          </cell>
          <cell r="T583">
            <v>-1668</v>
          </cell>
          <cell r="U583">
            <v>-1806.5999999996275</v>
          </cell>
          <cell r="V583">
            <v>-588.19999999995343</v>
          </cell>
          <cell r="W583">
            <v>0</v>
          </cell>
          <cell r="X583">
            <v>0</v>
          </cell>
          <cell r="Y583">
            <v>-1383.3999999999069</v>
          </cell>
          <cell r="Z583">
            <v>-1193.7000000001863</v>
          </cell>
          <cell r="AA583">
            <v>-2045.3999999999069</v>
          </cell>
          <cell r="AB583">
            <v>-1254.6000000000931</v>
          </cell>
          <cell r="AC583">
            <v>-324.60000000009313</v>
          </cell>
          <cell r="AD583">
            <v>-443.30000000004657</v>
          </cell>
          <cell r="AE583">
            <v>-11284.740000002086</v>
          </cell>
          <cell r="AF583">
            <v>-787</v>
          </cell>
          <cell r="AG583">
            <v>-820.39999999990687</v>
          </cell>
          <cell r="AH583">
            <v>-2516.7999999998137</v>
          </cell>
          <cell r="AI583">
            <v>-1171.8999999999069</v>
          </cell>
          <cell r="AJ583">
            <v>-58.779999999998836</v>
          </cell>
          <cell r="AK583">
            <v>0</v>
          </cell>
          <cell r="AL583">
            <v>-1429</v>
          </cell>
          <cell r="AM583">
            <v>-1477.2999999998137</v>
          </cell>
          <cell r="AN583">
            <v>-1433.5</v>
          </cell>
          <cell r="AO583">
            <v>-917.5</v>
          </cell>
          <cell r="AP583">
            <v>-16.860000000102445</v>
          </cell>
          <cell r="AQ583">
            <v>-655.70000000018626</v>
          </cell>
          <cell r="AR583">
            <v>-9803.4400000013411</v>
          </cell>
          <cell r="AS583">
            <v>-1284.4000000001397</v>
          </cell>
          <cell r="AT583">
            <v>-432.19999999995343</v>
          </cell>
          <cell r="AU583">
            <v>-1531</v>
          </cell>
          <cell r="AV583">
            <v>-1203.6999999999534</v>
          </cell>
          <cell r="AW583">
            <v>0</v>
          </cell>
          <cell r="AX583">
            <v>-485.43999999994412</v>
          </cell>
          <cell r="AY583">
            <v>-1339.2999999998137</v>
          </cell>
          <cell r="AZ583">
            <v>-1373.8000000000466</v>
          </cell>
          <cell r="BA583">
            <v>-400.9000000001397</v>
          </cell>
          <cell r="BB583">
            <v>-1126</v>
          </cell>
          <cell r="BC583">
            <v>-183.69999999995343</v>
          </cell>
          <cell r="BD583">
            <v>-443</v>
          </cell>
          <cell r="BE583">
            <v>-7424.3000000007451</v>
          </cell>
          <cell r="BF583">
            <v>-766.5</v>
          </cell>
          <cell r="BG583">
            <v>-411.30000000004657</v>
          </cell>
          <cell r="BH583">
            <v>-1797.5</v>
          </cell>
          <cell r="BI583">
            <v>-836.60000000009313</v>
          </cell>
          <cell r="BJ583">
            <v>0</v>
          </cell>
          <cell r="BK583">
            <v>-767.5</v>
          </cell>
          <cell r="BL583">
            <v>602.5</v>
          </cell>
          <cell r="BM583">
            <v>-1939.3000000000466</v>
          </cell>
          <cell r="BN583">
            <v>-916.59999999962747</v>
          </cell>
          <cell r="BO583">
            <v>-425.80000000004657</v>
          </cell>
          <cell r="BP583">
            <v>-159.59999999997672</v>
          </cell>
          <cell r="BQ583">
            <v>-6.1000000000931323</v>
          </cell>
          <cell r="BR583">
            <v>-8919.9950000010431</v>
          </cell>
          <cell r="BS583">
            <v>-508.10000000009313</v>
          </cell>
          <cell r="BT583">
            <v>-238.19999999995343</v>
          </cell>
          <cell r="BU583">
            <v>-1609.5</v>
          </cell>
          <cell r="BV583">
            <v>-1021.8999999999069</v>
          </cell>
          <cell r="BW583">
            <v>-56.194999999999709</v>
          </cell>
          <cell r="BX583">
            <v>-650.09999999997672</v>
          </cell>
          <cell r="BY583">
            <v>-702.60000000009313</v>
          </cell>
          <cell r="BZ583">
            <v>-2034.5</v>
          </cell>
          <cell r="CA583">
            <v>-1029</v>
          </cell>
          <cell r="CB583">
            <v>-1013.9000000001397</v>
          </cell>
          <cell r="CC583">
            <v>-56</v>
          </cell>
          <cell r="CD583">
            <v>0</v>
          </cell>
          <cell r="CE583">
            <v>-6484.1500000003725</v>
          </cell>
          <cell r="CF583">
            <v>0</v>
          </cell>
          <cell r="CG583">
            <v>-113.80000000004657</v>
          </cell>
          <cell r="CH583">
            <v>-173.89999999990687</v>
          </cell>
          <cell r="CI583">
            <v>-2143.8000000000466</v>
          </cell>
          <cell r="CJ583">
            <v>-59.850000000005821</v>
          </cell>
          <cell r="CK583">
            <v>-918.59999999997672</v>
          </cell>
          <cell r="CL583">
            <v>-204.39999999990687</v>
          </cell>
          <cell r="CM583">
            <v>-1310.7999999998137</v>
          </cell>
          <cell r="CN583">
            <v>-841</v>
          </cell>
          <cell r="CO583">
            <v>-358.60000000009313</v>
          </cell>
          <cell r="CP583">
            <v>0</v>
          </cell>
          <cell r="CQ583">
            <v>-359.39999999990687</v>
          </cell>
          <cell r="CR583">
            <v>-3698.0999999977648</v>
          </cell>
          <cell r="CS583">
            <v>-615</v>
          </cell>
          <cell r="CT583">
            <v>-270</v>
          </cell>
          <cell r="CU583">
            <v>-237.29999999981374</v>
          </cell>
          <cell r="CV583">
            <v>-697.10000000009313</v>
          </cell>
          <cell r="CW583">
            <v>0</v>
          </cell>
          <cell r="CX583">
            <v>-233.09999999997672</v>
          </cell>
          <cell r="CY583">
            <v>-351</v>
          </cell>
          <cell r="CZ583">
            <v>0</v>
          </cell>
          <cell r="DA583">
            <v>-712.29999999981374</v>
          </cell>
          <cell r="DB583">
            <v>-400.89999999990687</v>
          </cell>
          <cell r="DC583">
            <v>0</v>
          </cell>
          <cell r="DD583">
            <v>-181.39999999990687</v>
          </cell>
          <cell r="DE583">
            <v>-2616.9400000013411</v>
          </cell>
          <cell r="DF583">
            <v>-112.89999999990687</v>
          </cell>
          <cell r="DG583">
            <v>-99.199999999953434</v>
          </cell>
          <cell r="DH583">
            <v>-376.19999999995343</v>
          </cell>
          <cell r="DI583">
            <v>-163.10000000009313</v>
          </cell>
          <cell r="DJ583">
            <v>0</v>
          </cell>
          <cell r="DK583">
            <v>-366.93999999994412</v>
          </cell>
          <cell r="DL583">
            <v>-213.60000000009313</v>
          </cell>
          <cell r="DM583">
            <v>-347.5</v>
          </cell>
          <cell r="DN583">
            <v>-840</v>
          </cell>
          <cell r="DO583">
            <v>-97.5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-2001.1669999998994</v>
          </cell>
          <cell r="G585">
            <v>-1705.8249999999534</v>
          </cell>
          <cell r="H585">
            <v>-742.43499999982305</v>
          </cell>
          <cell r="I585">
            <v>-7.8169999999990978</v>
          </cell>
          <cell r="J585">
            <v>0</v>
          </cell>
          <cell r="K585">
            <v>-1333.4650000003166</v>
          </cell>
          <cell r="L585">
            <v>-899.3499999998603</v>
          </cell>
          <cell r="M585">
            <v>-479.76600000006147</v>
          </cell>
          <cell r="N585">
            <v>-548.10000000009313</v>
          </cell>
          <cell r="O585">
            <v>-216.69999999995343</v>
          </cell>
          <cell r="P585">
            <v>-3332.5100000000093</v>
          </cell>
          <cell r="Q585">
            <v>-2291.7800000002608</v>
          </cell>
          <cell r="R585">
            <v>-11738.058000002056</v>
          </cell>
          <cell r="S585">
            <v>-1442.5529999998398</v>
          </cell>
          <cell r="T585">
            <v>-5382.8029999998398</v>
          </cell>
          <cell r="U585">
            <v>-1198.3000000000466</v>
          </cell>
          <cell r="V585">
            <v>0</v>
          </cell>
          <cell r="W585">
            <v>0</v>
          </cell>
          <cell r="X585">
            <v>-191.96999999997206</v>
          </cell>
          <cell r="Y585">
            <v>-579.91000000014901</v>
          </cell>
          <cell r="Z585">
            <v>-658.51000000000931</v>
          </cell>
          <cell r="AA585">
            <v>172.0999999998603</v>
          </cell>
          <cell r="AB585">
            <v>-330.08600000001024</v>
          </cell>
          <cell r="AC585">
            <v>-2065.1510000000708</v>
          </cell>
          <cell r="AD585">
            <v>-60.875</v>
          </cell>
          <cell r="AE585">
            <v>-5078.8310000021011</v>
          </cell>
          <cell r="AF585">
            <v>0</v>
          </cell>
          <cell r="AG585">
            <v>-55.19999999999709</v>
          </cell>
          <cell r="AH585">
            <v>0</v>
          </cell>
          <cell r="AI585">
            <v>0</v>
          </cell>
          <cell r="AJ585">
            <v>0</v>
          </cell>
          <cell r="AK585">
            <v>-613.55999999993946</v>
          </cell>
          <cell r="AL585">
            <v>-719.5999999998603</v>
          </cell>
          <cell r="AM585">
            <v>-690.29999999981374</v>
          </cell>
          <cell r="AN585">
            <v>-884.80000000004657</v>
          </cell>
          <cell r="AO585">
            <v>-366.79999999993015</v>
          </cell>
          <cell r="AP585">
            <v>-1715.1999999999534</v>
          </cell>
          <cell r="AQ585">
            <v>-33.371000000006461</v>
          </cell>
          <cell r="AR585">
            <v>-3983.1219999995083</v>
          </cell>
          <cell r="AS585">
            <v>-48.160000000003492</v>
          </cell>
          <cell r="AT585">
            <v>0</v>
          </cell>
          <cell r="AU585">
            <v>0</v>
          </cell>
          <cell r="AV585">
            <v>0</v>
          </cell>
          <cell r="AW585">
            <v>-7.0859999999993306</v>
          </cell>
          <cell r="AX585">
            <v>-753.51000000000931</v>
          </cell>
          <cell r="AY585">
            <v>-702.20000000018626</v>
          </cell>
          <cell r="AZ585">
            <v>-697.99399999994785</v>
          </cell>
          <cell r="BA585">
            <v>-422.78000000002794</v>
          </cell>
          <cell r="BB585">
            <v>-246.43999999994412</v>
          </cell>
          <cell r="BC585">
            <v>-1104.9520000000484</v>
          </cell>
          <cell r="BD585">
            <v>0</v>
          </cell>
          <cell r="BE585">
            <v>-3534.8310000002384</v>
          </cell>
          <cell r="BF585">
            <v>-12.141999999999825</v>
          </cell>
          <cell r="BG585">
            <v>0</v>
          </cell>
          <cell r="BH585">
            <v>0</v>
          </cell>
          <cell r="BI585">
            <v>0</v>
          </cell>
          <cell r="BJ585">
            <v>-9.2019999999974971</v>
          </cell>
          <cell r="BK585">
            <v>-471.60700000007637</v>
          </cell>
          <cell r="BL585">
            <v>-520.03599999984726</v>
          </cell>
          <cell r="BM585">
            <v>-324.71399999991991</v>
          </cell>
          <cell r="BN585">
            <v>-575.37000000011176</v>
          </cell>
          <cell r="BO585">
            <v>-211.1600000000326</v>
          </cell>
          <cell r="BP585">
            <v>-1410.6000000000931</v>
          </cell>
          <cell r="BQ585">
            <v>0</v>
          </cell>
          <cell r="BR585">
            <v>-2447.2129999995232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-9.202000000001135</v>
          </cell>
          <cell r="BX585">
            <v>-441.08999999985099</v>
          </cell>
          <cell r="BY585">
            <v>-208.34600000013597</v>
          </cell>
          <cell r="BZ585">
            <v>-208.37999999988824</v>
          </cell>
          <cell r="CA585">
            <v>-295.19499999983236</v>
          </cell>
          <cell r="CB585">
            <v>-234.5</v>
          </cell>
          <cell r="CC585">
            <v>-1050.5</v>
          </cell>
          <cell r="CD585">
            <v>0</v>
          </cell>
          <cell r="CE585">
            <v>-2332.2170000001788</v>
          </cell>
          <cell r="CF585">
            <v>-102.96500000000015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-406.94599999999627</v>
          </cell>
          <cell r="CL585">
            <v>-249.64000000036322</v>
          </cell>
          <cell r="CM585">
            <v>-264</v>
          </cell>
          <cell r="CN585">
            <v>-252.18599999998696</v>
          </cell>
          <cell r="CO585">
            <v>-180.78000000002794</v>
          </cell>
          <cell r="CP585">
            <v>-875.69999999995343</v>
          </cell>
          <cell r="CQ585">
            <v>0</v>
          </cell>
          <cell r="CR585">
            <v>-2903.0360000003129</v>
          </cell>
          <cell r="CS585">
            <v>-24.402000000001863</v>
          </cell>
          <cell r="CT585">
            <v>0</v>
          </cell>
          <cell r="CU585">
            <v>-27.003999999998996</v>
          </cell>
          <cell r="CV585">
            <v>0</v>
          </cell>
          <cell r="CW585">
            <v>0</v>
          </cell>
          <cell r="CX585">
            <v>-402.5</v>
          </cell>
          <cell r="CY585">
            <v>-505.23999999999069</v>
          </cell>
          <cell r="CZ585">
            <v>-399.58999999985099</v>
          </cell>
          <cell r="DA585">
            <v>-433.70999999996275</v>
          </cell>
          <cell r="DB585">
            <v>-221.18999999994412</v>
          </cell>
          <cell r="DC585">
            <v>-889.4000000001397</v>
          </cell>
          <cell r="DD585">
            <v>0</v>
          </cell>
          <cell r="DE585">
            <v>-2852.2970000002533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-9.2010000000009313</v>
          </cell>
          <cell r="DK585">
            <v>-397.69999999995343</v>
          </cell>
          <cell r="DL585">
            <v>-480.12000000011176</v>
          </cell>
          <cell r="DM585">
            <v>-442.80999999982305</v>
          </cell>
          <cell r="DN585">
            <v>-562.00599999981932</v>
          </cell>
          <cell r="DO585">
            <v>-186.76000000000931</v>
          </cell>
          <cell r="DP585">
            <v>-773.69999999995343</v>
          </cell>
          <cell r="DQ585">
            <v>0</v>
          </cell>
          <cell r="DR585">
            <v>-2672.3450000006706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-413.70000000018626</v>
          </cell>
          <cell r="DY585">
            <v>-492.39999999990687</v>
          </cell>
          <cell r="DZ585">
            <v>-362.5</v>
          </cell>
          <cell r="EA585">
            <v>-632.29500000015832</v>
          </cell>
          <cell r="EB585">
            <v>-217.05000000004657</v>
          </cell>
          <cell r="EC585">
            <v>-554.39999999990687</v>
          </cell>
          <cell r="ED585">
            <v>0</v>
          </cell>
        </row>
        <row r="586">
          <cell r="F586">
            <v>0</v>
          </cell>
          <cell r="G586">
            <v>367.79300000000148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-13.89100000000326</v>
          </cell>
          <cell r="J587">
            <v>-4.6980000000039581</v>
          </cell>
          <cell r="K587">
            <v>-807.18700000000536</v>
          </cell>
          <cell r="L587">
            <v>-20.690000000002328</v>
          </cell>
          <cell r="M587">
            <v>-191.06599999999162</v>
          </cell>
          <cell r="N587">
            <v>-31.840000000025611</v>
          </cell>
          <cell r="O587">
            <v>0</v>
          </cell>
          <cell r="P587">
            <v>0</v>
          </cell>
          <cell r="Q587">
            <v>0</v>
          </cell>
          <cell r="R587">
            <v>329.65900000021793</v>
          </cell>
          <cell r="S587">
            <v>0</v>
          </cell>
          <cell r="T587">
            <v>0</v>
          </cell>
          <cell r="U587">
            <v>-9.9999998928979039E-4</v>
          </cell>
          <cell r="V587">
            <v>0</v>
          </cell>
          <cell r="W587">
            <v>0</v>
          </cell>
          <cell r="X587">
            <v>0</v>
          </cell>
          <cell r="Y587">
            <v>-24.24199999999837</v>
          </cell>
          <cell r="Z587">
            <v>249.47599999996601</v>
          </cell>
          <cell r="AA587">
            <v>104.42600000000675</v>
          </cell>
          <cell r="AB587">
            <v>0</v>
          </cell>
          <cell r="AC587">
            <v>0</v>
          </cell>
          <cell r="AD587">
            <v>0</v>
          </cell>
          <cell r="AE587">
            <v>752.04000000003725</v>
          </cell>
          <cell r="AF587">
            <v>-1.0000000009313226E-2</v>
          </cell>
          <cell r="AG587">
            <v>0</v>
          </cell>
          <cell r="AH587">
            <v>645.74900000001071</v>
          </cell>
          <cell r="AI587">
            <v>0</v>
          </cell>
          <cell r="AJ587">
            <v>0</v>
          </cell>
          <cell r="AK587">
            <v>0</v>
          </cell>
          <cell r="AL587">
            <v>-198.69500000000698</v>
          </cell>
          <cell r="AM587">
            <v>55.495999999984633</v>
          </cell>
          <cell r="AN587">
            <v>-73.375</v>
          </cell>
          <cell r="AO587">
            <v>0</v>
          </cell>
          <cell r="AP587">
            <v>0</v>
          </cell>
          <cell r="AQ587">
            <v>322.875</v>
          </cell>
          <cell r="AR587">
            <v>219.05799999996088</v>
          </cell>
          <cell r="AS587">
            <v>484.31299999999464</v>
          </cell>
          <cell r="AT587">
            <v>0</v>
          </cell>
          <cell r="AU587">
            <v>0</v>
          </cell>
          <cell r="AV587">
            <v>0</v>
          </cell>
          <cell r="AW587">
            <v>-2.25</v>
          </cell>
          <cell r="AX587">
            <v>0</v>
          </cell>
          <cell r="AY587">
            <v>-40.959999999962747</v>
          </cell>
          <cell r="AZ587">
            <v>-130.21999999997206</v>
          </cell>
          <cell r="BA587">
            <v>-89.465000000025611</v>
          </cell>
          <cell r="BB587">
            <v>0</v>
          </cell>
          <cell r="BC587">
            <v>0</v>
          </cell>
          <cell r="BD587">
            <v>-2.360000000015134</v>
          </cell>
          <cell r="BE587">
            <v>105.03899999987334</v>
          </cell>
          <cell r="BF587">
            <v>0</v>
          </cell>
          <cell r="BG587">
            <v>0</v>
          </cell>
          <cell r="BH587">
            <v>0</v>
          </cell>
          <cell r="BI587">
            <v>322.875</v>
          </cell>
          <cell r="BJ587">
            <v>-4.614000000001397</v>
          </cell>
          <cell r="BK587">
            <v>161.43700000000536</v>
          </cell>
          <cell r="BL587">
            <v>-41.937000000034459</v>
          </cell>
          <cell r="BM587">
            <v>-123.06400000001304</v>
          </cell>
          <cell r="BN587">
            <v>-45.840999999956694</v>
          </cell>
          <cell r="BO587">
            <v>0</v>
          </cell>
          <cell r="BP587">
            <v>-161.43700000000536</v>
          </cell>
          <cell r="BQ587">
            <v>-2.3799999999755528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-126.5800000000163</v>
          </cell>
          <cell r="G588">
            <v>-112</v>
          </cell>
          <cell r="H588">
            <v>-116.29999999998836</v>
          </cell>
          <cell r="I588">
            <v>235.26999999996042</v>
          </cell>
          <cell r="J588">
            <v>0</v>
          </cell>
          <cell r="K588">
            <v>-27.650000000023283</v>
          </cell>
          <cell r="L588">
            <v>-119.39999999990687</v>
          </cell>
          <cell r="M588">
            <v>-86.450000000069849</v>
          </cell>
          <cell r="N588">
            <v>197.89999999990687</v>
          </cell>
          <cell r="O588">
            <v>-143.10000000009313</v>
          </cell>
          <cell r="P588">
            <v>-164.5</v>
          </cell>
          <cell r="Q588">
            <v>-130.25</v>
          </cell>
          <cell r="R588">
            <v>-730.41999999899417</v>
          </cell>
          <cell r="S588">
            <v>-70.069999999948777</v>
          </cell>
          <cell r="T588">
            <v>35.600000000093132</v>
          </cell>
          <cell r="U588">
            <v>-87.869999999995343</v>
          </cell>
          <cell r="V588">
            <v>0</v>
          </cell>
          <cell r="W588">
            <v>0</v>
          </cell>
          <cell r="X588">
            <v>-26.080000000016298</v>
          </cell>
          <cell r="Y588">
            <v>-86.300000000046566</v>
          </cell>
          <cell r="Z588">
            <v>-87.149999999906868</v>
          </cell>
          <cell r="AA588">
            <v>0</v>
          </cell>
          <cell r="AB588">
            <v>-233.89999999990687</v>
          </cell>
          <cell r="AC588">
            <v>-88.75</v>
          </cell>
          <cell r="AD588">
            <v>-85.900000000023283</v>
          </cell>
          <cell r="AE588">
            <v>-583.98000000044703</v>
          </cell>
          <cell r="AF588">
            <v>-127.35000000009313</v>
          </cell>
          <cell r="AG588">
            <v>-101.75</v>
          </cell>
          <cell r="AH588">
            <v>-56.199999999953434</v>
          </cell>
          <cell r="AI588">
            <v>-24.430000000051223</v>
          </cell>
          <cell r="AJ588">
            <v>0</v>
          </cell>
          <cell r="AK588">
            <v>0</v>
          </cell>
          <cell r="AL588">
            <v>-50.650000000023283</v>
          </cell>
          <cell r="AM588">
            <v>0</v>
          </cell>
          <cell r="AN588">
            <v>-29.199999999953434</v>
          </cell>
          <cell r="AO588">
            <v>-55.349999999976717</v>
          </cell>
          <cell r="AP588">
            <v>-78.549999999930151</v>
          </cell>
          <cell r="AQ588">
            <v>-60.5</v>
          </cell>
          <cell r="AR588">
            <v>-855.35499999951571</v>
          </cell>
          <cell r="AS588">
            <v>-143.13000000000466</v>
          </cell>
          <cell r="AT588">
            <v>-73.599999999976717</v>
          </cell>
          <cell r="AU588">
            <v>-158.75</v>
          </cell>
          <cell r="AV588">
            <v>-29.025000000023283</v>
          </cell>
          <cell r="AW588">
            <v>0</v>
          </cell>
          <cell r="AX588">
            <v>0</v>
          </cell>
          <cell r="AY588">
            <v>-214.19999999995343</v>
          </cell>
          <cell r="AZ588">
            <v>0</v>
          </cell>
          <cell r="BA588">
            <v>-12.350000000093132</v>
          </cell>
          <cell r="BB588">
            <v>-57.550000000046566</v>
          </cell>
          <cell r="BC588">
            <v>-86.5</v>
          </cell>
          <cell r="BD588">
            <v>-80.25</v>
          </cell>
          <cell r="BE588">
            <v>-569.06499999947846</v>
          </cell>
          <cell r="BF588">
            <v>-58.90500000002794</v>
          </cell>
          <cell r="BG588">
            <v>-57</v>
          </cell>
          <cell r="BH588">
            <v>-115.4199999999837</v>
          </cell>
          <cell r="BI588">
            <v>-28.200000000011642</v>
          </cell>
          <cell r="BJ588">
            <v>0</v>
          </cell>
          <cell r="BK588">
            <v>0</v>
          </cell>
          <cell r="BL588">
            <v>-58.700000000069849</v>
          </cell>
          <cell r="BM588">
            <v>0</v>
          </cell>
          <cell r="BN588">
            <v>0</v>
          </cell>
          <cell r="BO588">
            <v>-106.14999999990687</v>
          </cell>
          <cell r="BP588">
            <v>-94.75</v>
          </cell>
          <cell r="BQ588">
            <v>-49.939999999944121</v>
          </cell>
          <cell r="BR588">
            <v>-645.02000000048429</v>
          </cell>
          <cell r="BS588">
            <v>-203.75</v>
          </cell>
          <cell r="BT588">
            <v>-108.75</v>
          </cell>
          <cell r="BU588">
            <v>-27.700000000069849</v>
          </cell>
          <cell r="BV588">
            <v>-29</v>
          </cell>
          <cell r="BW588">
            <v>0</v>
          </cell>
          <cell r="BX588">
            <v>-27.769999999960419</v>
          </cell>
          <cell r="BY588">
            <v>-52</v>
          </cell>
          <cell r="BZ588">
            <v>-30.099999999976717</v>
          </cell>
          <cell r="CA588">
            <v>-45.700000000069849</v>
          </cell>
          <cell r="CB588">
            <v>-120.25</v>
          </cell>
          <cell r="CC588">
            <v>0</v>
          </cell>
          <cell r="CD588">
            <v>0</v>
          </cell>
          <cell r="CE588">
            <v>-595.45000000018626</v>
          </cell>
          <cell r="CF588">
            <v>0</v>
          </cell>
          <cell r="CG588">
            <v>-94.330000000016298</v>
          </cell>
          <cell r="CH588">
            <v>-115.80000000004657</v>
          </cell>
          <cell r="CI588">
            <v>-48.519999999960419</v>
          </cell>
          <cell r="CJ588">
            <v>0</v>
          </cell>
          <cell r="CK588">
            <v>-47.050000000046566</v>
          </cell>
          <cell r="CL588">
            <v>-29.449999999953434</v>
          </cell>
          <cell r="CM588">
            <v>-31.949999999953434</v>
          </cell>
          <cell r="CN588">
            <v>-31.5</v>
          </cell>
          <cell r="CO588">
            <v>-3.6999999999534339</v>
          </cell>
          <cell r="CP588">
            <v>0</v>
          </cell>
          <cell r="CQ588">
            <v>-193.14999999990687</v>
          </cell>
          <cell r="CR588">
            <v>-363.74500000011176</v>
          </cell>
          <cell r="CS588">
            <v>0</v>
          </cell>
          <cell r="CT588">
            <v>0</v>
          </cell>
          <cell r="CU588">
            <v>-83.75</v>
          </cell>
          <cell r="CV588">
            <v>-12.019999999960419</v>
          </cell>
          <cell r="CW588">
            <v>0</v>
          </cell>
          <cell r="CX588">
            <v>-145.92499999998836</v>
          </cell>
          <cell r="CY588">
            <v>0</v>
          </cell>
          <cell r="CZ588">
            <v>0</v>
          </cell>
          <cell r="DA588">
            <v>-59.25</v>
          </cell>
          <cell r="DB588">
            <v>-27.5</v>
          </cell>
          <cell r="DC588">
            <v>0</v>
          </cell>
          <cell r="DD588">
            <v>-35.299999999988358</v>
          </cell>
          <cell r="DE588">
            <v>-461.81499999947846</v>
          </cell>
          <cell r="DF588">
            <v>-109.95000000001164</v>
          </cell>
          <cell r="DG588">
            <v>-64.549999999988358</v>
          </cell>
          <cell r="DH588">
            <v>-28.450000000011642</v>
          </cell>
          <cell r="DI588">
            <v>-29</v>
          </cell>
          <cell r="DJ588">
            <v>0</v>
          </cell>
          <cell r="DK588">
            <v>0</v>
          </cell>
          <cell r="DL588">
            <v>0</v>
          </cell>
          <cell r="DM588">
            <v>-29.699999999953434</v>
          </cell>
          <cell r="DN588">
            <v>-29.949999999953434</v>
          </cell>
          <cell r="DO588">
            <v>-114.59999999997672</v>
          </cell>
          <cell r="DP588">
            <v>-2.9249999999883585</v>
          </cell>
          <cell r="DQ588">
            <v>-52.689999999944121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-2824</v>
          </cell>
          <cell r="G589">
            <v>-2835.7000000001863</v>
          </cell>
          <cell r="H589">
            <v>-1476.1999999999534</v>
          </cell>
          <cell r="I589">
            <v>-359.60000000009313</v>
          </cell>
          <cell r="J589">
            <v>-1594.3999999999069</v>
          </cell>
          <cell r="K589">
            <v>-1116.1999999999534</v>
          </cell>
          <cell r="L589">
            <v>-1252.7999999998137</v>
          </cell>
          <cell r="M589">
            <v>-1826.7999999998137</v>
          </cell>
          <cell r="N589">
            <v>-1148.3999999999069</v>
          </cell>
          <cell r="O589">
            <v>-392.5</v>
          </cell>
          <cell r="P589">
            <v>-3032</v>
          </cell>
          <cell r="Q589">
            <v>-2268.2000000001863</v>
          </cell>
          <cell r="R589">
            <v>-47749.89999999851</v>
          </cell>
          <cell r="S589">
            <v>-33197.700000000186</v>
          </cell>
          <cell r="T589">
            <v>-842.29999999981374</v>
          </cell>
          <cell r="U589">
            <v>-1698.6999999999534</v>
          </cell>
          <cell r="V589">
            <v>-553</v>
          </cell>
          <cell r="W589">
            <v>-1242</v>
          </cell>
          <cell r="X589">
            <v>-124.5</v>
          </cell>
          <cell r="Y589">
            <v>-2502</v>
          </cell>
          <cell r="Z589">
            <v>-1845.2999999998137</v>
          </cell>
          <cell r="AA589">
            <v>-1415.6000000000931</v>
          </cell>
          <cell r="AB589">
            <v>-545.5</v>
          </cell>
          <cell r="AC589">
            <v>-2564.7999999998137</v>
          </cell>
          <cell r="AD589">
            <v>-1218.5</v>
          </cell>
          <cell r="AE589">
            <v>-12991.099999997765</v>
          </cell>
          <cell r="AF589">
            <v>-1290</v>
          </cell>
          <cell r="AG589">
            <v>-1108.8000000000466</v>
          </cell>
          <cell r="AH589">
            <v>-463.30000000004657</v>
          </cell>
          <cell r="AI589">
            <v>-193.39999999990687</v>
          </cell>
          <cell r="AJ589">
            <v>-818.10000000009313</v>
          </cell>
          <cell r="AK589">
            <v>-917</v>
          </cell>
          <cell r="AL589">
            <v>-2166</v>
          </cell>
          <cell r="AM589">
            <v>-1400.7999999998137</v>
          </cell>
          <cell r="AN589">
            <v>-1146.8999999999069</v>
          </cell>
          <cell r="AO589">
            <v>-292.40000000002328</v>
          </cell>
          <cell r="AP589">
            <v>-1824.5999999996275</v>
          </cell>
          <cell r="AQ589">
            <v>-1369.7999999998137</v>
          </cell>
          <cell r="AR589">
            <v>-11181.690000001341</v>
          </cell>
          <cell r="AS589">
            <v>-888.10000000009313</v>
          </cell>
          <cell r="AT589">
            <v>-758.39999999990687</v>
          </cell>
          <cell r="AU589">
            <v>-531</v>
          </cell>
          <cell r="AV589">
            <v>-330.30000000004657</v>
          </cell>
          <cell r="AW589">
            <v>-584</v>
          </cell>
          <cell r="AX589">
            <v>-424</v>
          </cell>
          <cell r="AY589">
            <v>-1852.2999999998137</v>
          </cell>
          <cell r="AZ589">
            <v>-1660.7999999998137</v>
          </cell>
          <cell r="BA589">
            <v>-383.60000000009313</v>
          </cell>
          <cell r="BB589">
            <v>-423.68999999994412</v>
          </cell>
          <cell r="BC589">
            <v>-1809.5</v>
          </cell>
          <cell r="BD589">
            <v>-1536</v>
          </cell>
          <cell r="BE589">
            <v>-9169.339999999851</v>
          </cell>
          <cell r="BF589">
            <v>-1354</v>
          </cell>
          <cell r="BG589">
            <v>-942.5999999998603</v>
          </cell>
          <cell r="BH589">
            <v>-301.9000000001397</v>
          </cell>
          <cell r="BI589">
            <v>5</v>
          </cell>
          <cell r="BJ589">
            <v>-633.5</v>
          </cell>
          <cell r="BK589">
            <v>-1268.6000000000931</v>
          </cell>
          <cell r="BL589">
            <v>523.29999999981374</v>
          </cell>
          <cell r="BM589">
            <v>-1465</v>
          </cell>
          <cell r="BN589">
            <v>-687.5</v>
          </cell>
          <cell r="BO589">
            <v>-237.54000000003725</v>
          </cell>
          <cell r="BP589">
            <v>-1877</v>
          </cell>
          <cell r="BQ589">
            <v>-930</v>
          </cell>
          <cell r="BR589">
            <v>-7790.3100000023842</v>
          </cell>
          <cell r="BS589">
            <v>-849.70000000018626</v>
          </cell>
          <cell r="BT589">
            <v>-758.39999999990687</v>
          </cell>
          <cell r="BU589">
            <v>-397.70000000018626</v>
          </cell>
          <cell r="BV589">
            <v>-353.5999999998603</v>
          </cell>
          <cell r="BW589">
            <v>-662.19999999995343</v>
          </cell>
          <cell r="BX589">
            <v>-704.89999999990687</v>
          </cell>
          <cell r="BY589">
            <v>-836.29999999981374</v>
          </cell>
          <cell r="BZ589">
            <v>-634.5</v>
          </cell>
          <cell r="CA589">
            <v>-631</v>
          </cell>
          <cell r="CB589">
            <v>-298.81000000005588</v>
          </cell>
          <cell r="CC589">
            <v>-930.70000000018626</v>
          </cell>
          <cell r="CD589">
            <v>-732.5</v>
          </cell>
          <cell r="CE589">
            <v>-7920.6000000014901</v>
          </cell>
          <cell r="CF589">
            <v>-501.20000000018626</v>
          </cell>
          <cell r="CG589">
            <v>-715.20000000018626</v>
          </cell>
          <cell r="CH589">
            <v>-434.0999999998603</v>
          </cell>
          <cell r="CI589">
            <v>-344</v>
          </cell>
          <cell r="CJ589">
            <v>-443</v>
          </cell>
          <cell r="CK589">
            <v>-934.70000000018626</v>
          </cell>
          <cell r="CL589">
            <v>-652.20000000018626</v>
          </cell>
          <cell r="CM589">
            <v>-711</v>
          </cell>
          <cell r="CN589">
            <v>-805.10000000009313</v>
          </cell>
          <cell r="CO589">
            <v>-241.29999999993015</v>
          </cell>
          <cell r="CP589">
            <v>-1070.5999999996275</v>
          </cell>
          <cell r="CQ589">
            <v>-1068.2000000001863</v>
          </cell>
          <cell r="CR589">
            <v>-6548.839999999851</v>
          </cell>
          <cell r="CS589">
            <v>-682.29999999981374</v>
          </cell>
          <cell r="CT589">
            <v>-633.80000000004657</v>
          </cell>
          <cell r="CU589">
            <v>-485.5</v>
          </cell>
          <cell r="CV589">
            <v>-194.60000000009313</v>
          </cell>
          <cell r="CW589">
            <v>-457</v>
          </cell>
          <cell r="CX589">
            <v>-527.70000000018626</v>
          </cell>
          <cell r="CY589">
            <v>-489.5</v>
          </cell>
          <cell r="CZ589">
            <v>-395</v>
          </cell>
          <cell r="DA589">
            <v>-942</v>
          </cell>
          <cell r="DB589">
            <v>-226.43999999994412</v>
          </cell>
          <cell r="DC589">
            <v>-610.29999999981374</v>
          </cell>
          <cell r="DD589">
            <v>-904.70000000018626</v>
          </cell>
          <cell r="DE589">
            <v>-8616.6999999992549</v>
          </cell>
          <cell r="DF589">
            <v>-922.10000000009313</v>
          </cell>
          <cell r="DG589">
            <v>-582.89999999990687</v>
          </cell>
          <cell r="DH589">
            <v>-330.5</v>
          </cell>
          <cell r="DI589">
            <v>-282.89999999990687</v>
          </cell>
          <cell r="DJ589">
            <v>-686.89999999990687</v>
          </cell>
          <cell r="DK589">
            <v>-825.69999999995343</v>
          </cell>
          <cell r="DL589">
            <v>-515.70000000018626</v>
          </cell>
          <cell r="DM589">
            <v>-545.29999999981374</v>
          </cell>
          <cell r="DN589">
            <v>-792.70000000018626</v>
          </cell>
          <cell r="DO589">
            <v>-537.80000000004657</v>
          </cell>
          <cell r="DP589">
            <v>-1693.2000000001863</v>
          </cell>
          <cell r="DQ589">
            <v>-901</v>
          </cell>
          <cell r="DR589">
            <v>-5386</v>
          </cell>
          <cell r="DS589">
            <v>-653</v>
          </cell>
          <cell r="DT589">
            <v>-486.19999999995343</v>
          </cell>
          <cell r="DU589">
            <v>-312.89999999990687</v>
          </cell>
          <cell r="DV589">
            <v>-395.5999999998603</v>
          </cell>
          <cell r="DW589">
            <v>-488.0999999998603</v>
          </cell>
          <cell r="DX589">
            <v>-360.20000000018626</v>
          </cell>
          <cell r="DY589">
            <v>-509.5</v>
          </cell>
          <cell r="DZ589">
            <v>-447.70000000018626</v>
          </cell>
          <cell r="EA589">
            <v>-253</v>
          </cell>
          <cell r="EB589">
            <v>-278.59999999997672</v>
          </cell>
          <cell r="EC589">
            <v>-513.79999999981374</v>
          </cell>
          <cell r="ED589">
            <v>-687.39999999990687</v>
          </cell>
        </row>
        <row r="590">
          <cell r="F590">
            <v>-1010.3999999999069</v>
          </cell>
          <cell r="G590">
            <v>-1126.3999999999069</v>
          </cell>
          <cell r="H590">
            <v>-958.10000000009313</v>
          </cell>
          <cell r="I590">
            <v>-68194.5</v>
          </cell>
          <cell r="J590">
            <v>-900</v>
          </cell>
          <cell r="K590">
            <v>1266.6000000000931</v>
          </cell>
          <cell r="L590">
            <v>-3461.1000000000931</v>
          </cell>
          <cell r="M590">
            <v>-1292.2039999999106</v>
          </cell>
          <cell r="N590">
            <v>-39555</v>
          </cell>
          <cell r="O590">
            <v>-874.20000000018626</v>
          </cell>
          <cell r="P590">
            <v>-2086.8000000000466</v>
          </cell>
          <cell r="Q590">
            <v>-1004</v>
          </cell>
          <cell r="R590">
            <v>21358.589999996126</v>
          </cell>
          <cell r="S590">
            <v>-197.0999999998603</v>
          </cell>
          <cell r="T590">
            <v>-1181.1000000000931</v>
          </cell>
          <cell r="U590">
            <v>-812.60000000009313</v>
          </cell>
          <cell r="V590">
            <v>-449.19999999995343</v>
          </cell>
          <cell r="W590">
            <v>-420.80000000004657</v>
          </cell>
          <cell r="X590">
            <v>-544.69999999995343</v>
          </cell>
          <cell r="Y590">
            <v>-1016.3999999999069</v>
          </cell>
          <cell r="Z590">
            <v>-967.70999999996275</v>
          </cell>
          <cell r="AA590">
            <v>28911.600000000093</v>
          </cell>
          <cell r="AB590">
            <v>-818.10000000009313</v>
          </cell>
          <cell r="AC590">
            <v>-739.60000000009313</v>
          </cell>
          <cell r="AD590">
            <v>-405.69999999995343</v>
          </cell>
          <cell r="AE590">
            <v>-4119.5560000017285</v>
          </cell>
          <cell r="AF590">
            <v>-311.19999999995343</v>
          </cell>
          <cell r="AG590">
            <v>-356.19999999995343</v>
          </cell>
          <cell r="AH590">
            <v>-207</v>
          </cell>
          <cell r="AI590">
            <v>-72.900000000139698</v>
          </cell>
          <cell r="AJ590">
            <v>-237.30000000004657</v>
          </cell>
          <cell r="AK590">
            <v>-204.10000000009313</v>
          </cell>
          <cell r="AL590">
            <v>-700.51000000000931</v>
          </cell>
          <cell r="AM590">
            <v>-659.32599999988452</v>
          </cell>
          <cell r="AN590">
            <v>-377.31999999983236</v>
          </cell>
          <cell r="AO590">
            <v>-282.60000000009313</v>
          </cell>
          <cell r="AP590">
            <v>-267.5999999998603</v>
          </cell>
          <cell r="AQ590">
            <v>-443.5</v>
          </cell>
          <cell r="AR590">
            <v>-4422.195000000298</v>
          </cell>
          <cell r="AS590">
            <v>-308</v>
          </cell>
          <cell r="AT590">
            <v>-316.5</v>
          </cell>
          <cell r="AU590">
            <v>-220.29999999981374</v>
          </cell>
          <cell r="AV590">
            <v>-93.299999999813735</v>
          </cell>
          <cell r="AW590">
            <v>-209.5999999998603</v>
          </cell>
          <cell r="AX590">
            <v>-79</v>
          </cell>
          <cell r="AY590">
            <v>-794.22999999998137</v>
          </cell>
          <cell r="AZ590">
            <v>-941.33499999996275</v>
          </cell>
          <cell r="BA590">
            <v>-481.22999999998137</v>
          </cell>
          <cell r="BB590">
            <v>-335.5999999998603</v>
          </cell>
          <cell r="BC590">
            <v>-323.19999999995343</v>
          </cell>
          <cell r="BD590">
            <v>-319.89999999990687</v>
          </cell>
          <cell r="BE590">
            <v>-11621.251000002027</v>
          </cell>
          <cell r="BF590">
            <v>-294.19999999995343</v>
          </cell>
          <cell r="BG590">
            <v>-449</v>
          </cell>
          <cell r="BH590">
            <v>-287.5</v>
          </cell>
          <cell r="BI590">
            <v>-119.60000000009313</v>
          </cell>
          <cell r="BJ590">
            <v>-202.39999999990687</v>
          </cell>
          <cell r="BK590">
            <v>-99.699999999953434</v>
          </cell>
          <cell r="BL590">
            <v>-8156.5999999998603</v>
          </cell>
          <cell r="BM590">
            <v>-767.53099999995902</v>
          </cell>
          <cell r="BN590">
            <v>-381.52000000001863</v>
          </cell>
          <cell r="BO590">
            <v>-261.69999999995343</v>
          </cell>
          <cell r="BP590">
            <v>-232</v>
          </cell>
          <cell r="BQ590">
            <v>-369.5</v>
          </cell>
          <cell r="BR590">
            <v>-2381.6600000075996</v>
          </cell>
          <cell r="BS590">
            <v>-214.39999999990687</v>
          </cell>
          <cell r="BT590">
            <v>-289</v>
          </cell>
          <cell r="BU590">
            <v>-136.19999999995343</v>
          </cell>
          <cell r="BV590">
            <v>-75</v>
          </cell>
          <cell r="BW590">
            <v>-156.30000000004657</v>
          </cell>
          <cell r="BX590">
            <v>-140.19999999995343</v>
          </cell>
          <cell r="BY590">
            <v>-190.29999999981374</v>
          </cell>
          <cell r="BZ590">
            <v>-336.10000000009313</v>
          </cell>
          <cell r="CA590">
            <v>-304.66000000014901</v>
          </cell>
          <cell r="CB590">
            <v>-174.5999999998603</v>
          </cell>
          <cell r="CC590">
            <v>-181.60000000009313</v>
          </cell>
          <cell r="CD590">
            <v>-183.30000000004657</v>
          </cell>
          <cell r="CE590">
            <v>-2633.7200000025332</v>
          </cell>
          <cell r="CF590">
            <v>-207</v>
          </cell>
          <cell r="CG590">
            <v>-300.39999999990687</v>
          </cell>
          <cell r="CH590">
            <v>-147.5</v>
          </cell>
          <cell r="CI590">
            <v>-83.199999999953434</v>
          </cell>
          <cell r="CJ590">
            <v>-200.39999999990687</v>
          </cell>
          <cell r="CK590">
            <v>-100.20000000018626</v>
          </cell>
          <cell r="CL590">
            <v>-245.5999999998603</v>
          </cell>
          <cell r="CM590">
            <v>-348.39999999990687</v>
          </cell>
          <cell r="CN590">
            <v>-350.21999999997206</v>
          </cell>
          <cell r="CO590">
            <v>-224.89999999990687</v>
          </cell>
          <cell r="CP590">
            <v>-219.4000000001397</v>
          </cell>
          <cell r="CQ590">
            <v>-206.5</v>
          </cell>
          <cell r="CR590">
            <v>-2668.1690000034869</v>
          </cell>
          <cell r="CS590">
            <v>-225</v>
          </cell>
          <cell r="CT590">
            <v>-307.30000000004657</v>
          </cell>
          <cell r="CU590">
            <v>-159.10000000009313</v>
          </cell>
          <cell r="CV590">
            <v>-94.300000000046566</v>
          </cell>
          <cell r="CW590">
            <v>-217.4000000001397</v>
          </cell>
          <cell r="CX590">
            <v>-108.79999999981374</v>
          </cell>
          <cell r="CY590">
            <v>-255.60400000005029</v>
          </cell>
          <cell r="CZ590">
            <v>-369.23500000010245</v>
          </cell>
          <cell r="DA590">
            <v>-362.22999999998137</v>
          </cell>
          <cell r="DB590">
            <v>-203.19999999995343</v>
          </cell>
          <cell r="DC590">
            <v>-157.39999999990687</v>
          </cell>
          <cell r="DD590">
            <v>-208.5999999998603</v>
          </cell>
          <cell r="DE590">
            <v>-772.60400000214577</v>
          </cell>
          <cell r="DF590">
            <v>-43.100000000093132</v>
          </cell>
          <cell r="DG590">
            <v>-119.60000000009313</v>
          </cell>
          <cell r="DH590">
            <v>-23.899999999906868</v>
          </cell>
          <cell r="DI590">
            <v>-9.8999999999068677</v>
          </cell>
          <cell r="DJ590">
            <v>-64.100000000093132</v>
          </cell>
          <cell r="DK590">
            <v>-14.399999999906868</v>
          </cell>
          <cell r="DL590">
            <v>-76.700000000186265</v>
          </cell>
          <cell r="DM590">
            <v>-154.39999999990687</v>
          </cell>
          <cell r="DN590">
            <v>-166.60400000005029</v>
          </cell>
          <cell r="DO590">
            <v>-32.900000000139698</v>
          </cell>
          <cell r="DP590">
            <v>-14</v>
          </cell>
          <cell r="DQ590">
            <v>-53</v>
          </cell>
          <cell r="DR590">
            <v>-1427.4200000017881</v>
          </cell>
          <cell r="DS590">
            <v>-102.39999999990687</v>
          </cell>
          <cell r="DT590">
            <v>-217.10000000009313</v>
          </cell>
          <cell r="DU590">
            <v>-71.199999999953434</v>
          </cell>
          <cell r="DV590">
            <v>-41.700000000186265</v>
          </cell>
          <cell r="DW590">
            <v>-85.699999999953434</v>
          </cell>
          <cell r="DX590">
            <v>-67.5</v>
          </cell>
          <cell r="DY590">
            <v>-103.79999999981374</v>
          </cell>
          <cell r="DZ590">
            <v>-287.19999999995343</v>
          </cell>
          <cell r="EA590">
            <v>-229.32000000006519</v>
          </cell>
          <cell r="EB590">
            <v>-53.600000000093132</v>
          </cell>
          <cell r="EC590">
            <v>-65.400000000139698</v>
          </cell>
          <cell r="ED590">
            <v>-102.5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-292.49699999997392</v>
          </cell>
          <cell r="S593">
            <v>-17.361999999997352</v>
          </cell>
          <cell r="T593">
            <v>-28.903999999998632</v>
          </cell>
          <cell r="U593">
            <v>-57.167999999997846</v>
          </cell>
          <cell r="V593">
            <v>-35.967000000000553</v>
          </cell>
          <cell r="W593">
            <v>-10</v>
          </cell>
          <cell r="X593">
            <v>-11.775000000001455</v>
          </cell>
          <cell r="Y593">
            <v>-6.3540000000029977</v>
          </cell>
          <cell r="Z593">
            <v>-10.496000000002823</v>
          </cell>
          <cell r="AA593">
            <v>-84.47099999999773</v>
          </cell>
          <cell r="AB593">
            <v>-30.000000000003638</v>
          </cell>
          <cell r="AC593">
            <v>0</v>
          </cell>
          <cell r="AD593">
            <v>0</v>
          </cell>
          <cell r="AE593">
            <v>-141.85900000002584</v>
          </cell>
          <cell r="AF593">
            <v>0</v>
          </cell>
          <cell r="AG593">
            <v>-13.579000000001543</v>
          </cell>
          <cell r="AH593">
            <v>0</v>
          </cell>
          <cell r="AI593">
            <v>-12.998999999999796</v>
          </cell>
          <cell r="AJ593">
            <v>-28.34400000000096</v>
          </cell>
          <cell r="AK593">
            <v>-22.931000000000495</v>
          </cell>
          <cell r="AL593">
            <v>-10</v>
          </cell>
          <cell r="AM593">
            <v>-2.0409999999974389</v>
          </cell>
          <cell r="AN593">
            <v>-33.604999999999563</v>
          </cell>
          <cell r="AO593">
            <v>-18.359999999996944</v>
          </cell>
          <cell r="AP593">
            <v>0</v>
          </cell>
          <cell r="AQ593">
            <v>0</v>
          </cell>
          <cell r="AR593">
            <v>-167.16800000000512</v>
          </cell>
          <cell r="AS593">
            <v>0</v>
          </cell>
          <cell r="AT593">
            <v>0</v>
          </cell>
          <cell r="AU593">
            <v>-38.634000000001834</v>
          </cell>
          <cell r="AV593">
            <v>-44.415000000000873</v>
          </cell>
          <cell r="AW593">
            <v>-17.134999999998399</v>
          </cell>
          <cell r="AX593">
            <v>-19.081999999998516</v>
          </cell>
          <cell r="AY593">
            <v>-10</v>
          </cell>
          <cell r="AZ593">
            <v>0</v>
          </cell>
          <cell r="BA593">
            <v>-37.902000000001863</v>
          </cell>
          <cell r="BB593">
            <v>0</v>
          </cell>
          <cell r="BC593">
            <v>0</v>
          </cell>
          <cell r="BD593">
            <v>0</v>
          </cell>
          <cell r="BE593">
            <v>-126.21000000002095</v>
          </cell>
          <cell r="BF593">
            <v>0</v>
          </cell>
          <cell r="BG593">
            <v>0</v>
          </cell>
          <cell r="BH593">
            <v>-21.509000000005472</v>
          </cell>
          <cell r="BI593">
            <v>-28.30000000000291</v>
          </cell>
          <cell r="BJ593">
            <v>-33.35200000000259</v>
          </cell>
          <cell r="BK593">
            <v>-12.753000000000611</v>
          </cell>
          <cell r="BL593">
            <v>0</v>
          </cell>
          <cell r="BM593">
            <v>-10</v>
          </cell>
          <cell r="BN593">
            <v>-0.29600000000209548</v>
          </cell>
          <cell r="BO593">
            <v>-19.999999999996362</v>
          </cell>
          <cell r="BP593">
            <v>0</v>
          </cell>
          <cell r="BQ593">
            <v>0</v>
          </cell>
          <cell r="BR593">
            <v>-74.281000000017229</v>
          </cell>
          <cell r="BS593">
            <v>0</v>
          </cell>
          <cell r="BT593">
            <v>-10</v>
          </cell>
          <cell r="BU593">
            <v>-10</v>
          </cell>
          <cell r="BV593">
            <v>-26.011999999998807</v>
          </cell>
          <cell r="BW593">
            <v>0</v>
          </cell>
          <cell r="BX593">
            <v>-8.0830000000023574</v>
          </cell>
          <cell r="BY593">
            <v>0</v>
          </cell>
          <cell r="BZ593">
            <v>0</v>
          </cell>
          <cell r="CA593">
            <v>-15.652999999998428</v>
          </cell>
          <cell r="CB593">
            <v>-4.532999999999447</v>
          </cell>
          <cell r="CC593">
            <v>0</v>
          </cell>
          <cell r="CD593">
            <v>0</v>
          </cell>
          <cell r="CE593">
            <v>-18.15500000002794</v>
          </cell>
          <cell r="CF593">
            <v>0</v>
          </cell>
          <cell r="CG593">
            <v>0</v>
          </cell>
          <cell r="CH593">
            <v>0</v>
          </cell>
          <cell r="CI593">
            <v>-18.155000000002474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1E-3</v>
          </cell>
          <cell r="H604">
            <v>2E-3</v>
          </cell>
          <cell r="I604">
            <v>3.0000000000000001E-3</v>
          </cell>
          <cell r="J604">
            <v>5.0000000000000001E-3</v>
          </cell>
          <cell r="K604">
            <v>4.0000000000000001E-3</v>
          </cell>
          <cell r="L604">
            <v>1E-3</v>
          </cell>
          <cell r="M604">
            <v>2E-3</v>
          </cell>
          <cell r="N604">
            <v>-2E-3</v>
          </cell>
          <cell r="O604">
            <v>2E-3</v>
          </cell>
          <cell r="P604">
            <v>0</v>
          </cell>
          <cell r="Q604">
            <v>0</v>
          </cell>
          <cell r="R604">
            <v>2E-3</v>
          </cell>
          <cell r="S604">
            <v>0</v>
          </cell>
          <cell r="T604">
            <v>2E-3</v>
          </cell>
          <cell r="U604">
            <v>2E-3</v>
          </cell>
          <cell r="V604">
            <v>2E-3</v>
          </cell>
          <cell r="W604">
            <v>3.0000000000000001E-3</v>
          </cell>
          <cell r="X604">
            <v>2E-3</v>
          </cell>
          <cell r="Y604">
            <v>1E-3</v>
          </cell>
          <cell r="Z604">
            <v>0</v>
          </cell>
          <cell r="AA604">
            <v>4.0000000000000001E-3</v>
          </cell>
          <cell r="AB604">
            <v>1E-3</v>
          </cell>
          <cell r="AC604">
            <v>1E-3</v>
          </cell>
          <cell r="AD604">
            <v>0</v>
          </cell>
          <cell r="AE604">
            <v>1E-3</v>
          </cell>
          <cell r="AF604">
            <v>0</v>
          </cell>
          <cell r="AG604">
            <v>1E-3</v>
          </cell>
          <cell r="AH604">
            <v>2E-3</v>
          </cell>
          <cell r="AI604">
            <v>3.0000000000000001E-3</v>
          </cell>
          <cell r="AJ604">
            <v>1E-3</v>
          </cell>
          <cell r="AK604">
            <v>4.0000000000000001E-3</v>
          </cell>
          <cell r="AL604">
            <v>1E-3</v>
          </cell>
          <cell r="AM604">
            <v>1E-3</v>
          </cell>
          <cell r="AN604">
            <v>1E-3</v>
          </cell>
          <cell r="AO604">
            <v>1E-3</v>
          </cell>
          <cell r="AP604">
            <v>1E-3</v>
          </cell>
          <cell r="AQ604">
            <v>0</v>
          </cell>
          <cell r="AR604">
            <v>1E-3</v>
          </cell>
          <cell r="AS604">
            <v>0</v>
          </cell>
          <cell r="AT604">
            <v>0</v>
          </cell>
          <cell r="AU604">
            <v>2E-3</v>
          </cell>
          <cell r="AV604">
            <v>3.0000000000000001E-3</v>
          </cell>
          <cell r="AW604">
            <v>2E-3</v>
          </cell>
          <cell r="AX604">
            <v>3.0000000000000001E-3</v>
          </cell>
          <cell r="AY604">
            <v>0</v>
          </cell>
          <cell r="AZ604">
            <v>0</v>
          </cell>
          <cell r="BA604">
            <v>3.0000000000000001E-3</v>
          </cell>
          <cell r="BB604">
            <v>1E-3</v>
          </cell>
          <cell r="BC604">
            <v>1E-3</v>
          </cell>
          <cell r="BD604">
            <v>0</v>
          </cell>
          <cell r="BE604">
            <v>1E-3</v>
          </cell>
          <cell r="BF604">
            <v>0</v>
          </cell>
          <cell r="BG604">
            <v>0</v>
          </cell>
          <cell r="BH604">
            <v>3.0000000000000001E-3</v>
          </cell>
          <cell r="BI604">
            <v>3.0000000000000001E-3</v>
          </cell>
          <cell r="BJ604">
            <v>1E-3</v>
          </cell>
          <cell r="BK604">
            <v>2E-3</v>
          </cell>
          <cell r="BL604">
            <v>0</v>
          </cell>
          <cell r="BM604">
            <v>0</v>
          </cell>
          <cell r="BN604">
            <v>3.0000000000000001E-3</v>
          </cell>
          <cell r="BO604">
            <v>0</v>
          </cell>
          <cell r="BP604">
            <v>0</v>
          </cell>
          <cell r="BQ604">
            <v>0</v>
          </cell>
          <cell r="BR604">
            <v>1E-3</v>
          </cell>
          <cell r="BS604">
            <v>0</v>
          </cell>
          <cell r="BT604">
            <v>0</v>
          </cell>
          <cell r="BU604">
            <v>2E-3</v>
          </cell>
          <cell r="BV604">
            <v>2E-3</v>
          </cell>
          <cell r="BW604">
            <v>1E-3</v>
          </cell>
          <cell r="BX604">
            <v>1E-3</v>
          </cell>
          <cell r="BY604">
            <v>0</v>
          </cell>
          <cell r="BZ604">
            <v>0</v>
          </cell>
          <cell r="CA604">
            <v>1E-3</v>
          </cell>
          <cell r="CB604">
            <v>1E-3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1E-3</v>
          </cell>
          <cell r="CJ604">
            <v>1E-3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1E-3</v>
          </cell>
          <cell r="G605">
            <v>1E-3</v>
          </cell>
          <cell r="H605">
            <v>1E-3</v>
          </cell>
          <cell r="I605">
            <v>-1E-3</v>
          </cell>
          <cell r="J605">
            <v>2E-3</v>
          </cell>
          <cell r="K605">
            <v>1E-3</v>
          </cell>
          <cell r="L605">
            <v>1E-3</v>
          </cell>
          <cell r="M605">
            <v>0</v>
          </cell>
          <cell r="N605">
            <v>0</v>
          </cell>
          <cell r="O605">
            <v>1E-3</v>
          </cell>
          <cell r="P605">
            <v>1E-3</v>
          </cell>
          <cell r="Q605">
            <v>1E-3</v>
          </cell>
          <cell r="R605">
            <v>1E-3</v>
          </cell>
          <cell r="S605">
            <v>1E-3</v>
          </cell>
          <cell r="T605">
            <v>1E-3</v>
          </cell>
          <cell r="U605">
            <v>0</v>
          </cell>
          <cell r="V605">
            <v>1E-3</v>
          </cell>
          <cell r="W605">
            <v>2E-3</v>
          </cell>
          <cell r="X605">
            <v>1E-3</v>
          </cell>
          <cell r="Y605">
            <v>1E-3</v>
          </cell>
          <cell r="Z605">
            <v>1E-3</v>
          </cell>
          <cell r="AA605">
            <v>1E-3</v>
          </cell>
          <cell r="AB605">
            <v>0</v>
          </cell>
          <cell r="AC605">
            <v>1E-3</v>
          </cell>
          <cell r="AD605">
            <v>1E-3</v>
          </cell>
          <cell r="AE605">
            <v>1E-3</v>
          </cell>
          <cell r="AF605">
            <v>0</v>
          </cell>
          <cell r="AG605">
            <v>1E-3</v>
          </cell>
          <cell r="AH605">
            <v>1E-3</v>
          </cell>
          <cell r="AI605">
            <v>1E-3</v>
          </cell>
          <cell r="AJ605">
            <v>2E-3</v>
          </cell>
          <cell r="AK605">
            <v>2E-3</v>
          </cell>
          <cell r="AL605">
            <v>1E-3</v>
          </cell>
          <cell r="AM605">
            <v>1E-3</v>
          </cell>
          <cell r="AN605">
            <v>0</v>
          </cell>
          <cell r="AO605">
            <v>1E-3</v>
          </cell>
          <cell r="AP605">
            <v>0</v>
          </cell>
          <cell r="AQ605">
            <v>0</v>
          </cell>
          <cell r="AR605">
            <v>1E-3</v>
          </cell>
          <cell r="AS605">
            <v>0</v>
          </cell>
          <cell r="AT605">
            <v>1E-3</v>
          </cell>
          <cell r="AU605">
            <v>1E-3</v>
          </cell>
          <cell r="AV605">
            <v>2E-3</v>
          </cell>
          <cell r="AW605">
            <v>1E-3</v>
          </cell>
          <cell r="AX605">
            <v>0</v>
          </cell>
          <cell r="AY605">
            <v>1E-3</v>
          </cell>
          <cell r="AZ605">
            <v>1E-3</v>
          </cell>
          <cell r="BA605">
            <v>0</v>
          </cell>
          <cell r="BB605">
            <v>1E-3</v>
          </cell>
          <cell r="BC605">
            <v>1E-3</v>
          </cell>
          <cell r="BD605">
            <v>0</v>
          </cell>
          <cell r="BE605">
            <v>1E-3</v>
          </cell>
          <cell r="BF605">
            <v>0</v>
          </cell>
          <cell r="BG605">
            <v>1E-3</v>
          </cell>
          <cell r="BH605">
            <v>1E-3</v>
          </cell>
          <cell r="BI605">
            <v>1E-3</v>
          </cell>
          <cell r="BJ605">
            <v>1E-3</v>
          </cell>
          <cell r="BK605">
            <v>1E-3</v>
          </cell>
          <cell r="BL605">
            <v>0</v>
          </cell>
          <cell r="BM605">
            <v>0</v>
          </cell>
          <cell r="BN605">
            <v>0</v>
          </cell>
          <cell r="BO605">
            <v>1E-3</v>
          </cell>
          <cell r="BP605">
            <v>1E-3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1E-3</v>
          </cell>
          <cell r="BV605">
            <v>1E-3</v>
          </cell>
          <cell r="BW605">
            <v>1E-3</v>
          </cell>
          <cell r="BX605">
            <v>1E-3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1E-3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1E-3</v>
          </cell>
          <cell r="G607">
            <v>2E-3</v>
          </cell>
          <cell r="H607">
            <v>1E-3</v>
          </cell>
          <cell r="I607">
            <v>-1E-3</v>
          </cell>
          <cell r="J607">
            <v>1E-3</v>
          </cell>
          <cell r="K607">
            <v>1E-3</v>
          </cell>
          <cell r="L607">
            <v>2E-3</v>
          </cell>
          <cell r="M607">
            <v>2E-3</v>
          </cell>
          <cell r="N607">
            <v>-1E-3</v>
          </cell>
          <cell r="O607">
            <v>0</v>
          </cell>
          <cell r="P607">
            <v>3.0000000000000001E-3</v>
          </cell>
          <cell r="Q607">
            <v>1E-3</v>
          </cell>
          <cell r="R607">
            <v>1E-3</v>
          </cell>
          <cell r="S607">
            <v>1E-3</v>
          </cell>
          <cell r="T607">
            <v>0</v>
          </cell>
          <cell r="U607">
            <v>1E-3</v>
          </cell>
          <cell r="V607">
            <v>1E-3</v>
          </cell>
          <cell r="W607">
            <v>1E-3</v>
          </cell>
          <cell r="X607">
            <v>0</v>
          </cell>
          <cell r="Y607">
            <v>1E-3</v>
          </cell>
          <cell r="Z607">
            <v>1E-3</v>
          </cell>
          <cell r="AA607">
            <v>3.0000000000000001E-3</v>
          </cell>
          <cell r="AB607">
            <v>1E-3</v>
          </cell>
          <cell r="AC607">
            <v>1E-3</v>
          </cell>
          <cell r="AD607">
            <v>1E-3</v>
          </cell>
          <cell r="AE607">
            <v>1E-3</v>
          </cell>
          <cell r="AF607">
            <v>1E-3</v>
          </cell>
          <cell r="AG607">
            <v>1E-3</v>
          </cell>
          <cell r="AH607">
            <v>0</v>
          </cell>
          <cell r="AI607">
            <v>0</v>
          </cell>
          <cell r="AJ607">
            <v>2E-3</v>
          </cell>
          <cell r="AK607">
            <v>0</v>
          </cell>
          <cell r="AL607">
            <v>1E-3</v>
          </cell>
          <cell r="AM607">
            <v>1E-3</v>
          </cell>
          <cell r="AN607">
            <v>1E-3</v>
          </cell>
          <cell r="AO607">
            <v>0</v>
          </cell>
          <cell r="AP607">
            <v>1E-3</v>
          </cell>
          <cell r="AQ607">
            <v>1E-3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1E-3</v>
          </cell>
          <cell r="G608">
            <v>1E-3</v>
          </cell>
          <cell r="H608">
            <v>1E-3</v>
          </cell>
          <cell r="I608">
            <v>-1E-3</v>
          </cell>
          <cell r="J608">
            <v>1E-3</v>
          </cell>
          <cell r="K608">
            <v>1E-3</v>
          </cell>
          <cell r="L608">
            <v>1E-3</v>
          </cell>
          <cell r="M608">
            <v>1E-3</v>
          </cell>
          <cell r="N608">
            <v>0</v>
          </cell>
          <cell r="O608">
            <v>1E-3</v>
          </cell>
          <cell r="P608">
            <v>1E-3</v>
          </cell>
          <cell r="Q608">
            <v>1E-3</v>
          </cell>
          <cell r="R608">
            <v>1E-3</v>
          </cell>
          <cell r="S608">
            <v>1E-3</v>
          </cell>
          <cell r="T608">
            <v>1E-3</v>
          </cell>
          <cell r="U608">
            <v>1E-3</v>
          </cell>
          <cell r="V608">
            <v>1E-3</v>
          </cell>
          <cell r="W608">
            <v>1E-3</v>
          </cell>
          <cell r="X608">
            <v>1E-3</v>
          </cell>
          <cell r="Y608">
            <v>1E-3</v>
          </cell>
          <cell r="Z608">
            <v>1E-3</v>
          </cell>
          <cell r="AA608">
            <v>1E-3</v>
          </cell>
          <cell r="AB608">
            <v>0</v>
          </cell>
          <cell r="AC608">
            <v>1E-3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1E-3</v>
          </cell>
          <cell r="AI608">
            <v>1E-3</v>
          </cell>
          <cell r="AJ608">
            <v>1E-3</v>
          </cell>
          <cell r="AK608">
            <v>1E-3</v>
          </cell>
          <cell r="AL608">
            <v>1E-3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1E-3</v>
          </cell>
          <cell r="AV608">
            <v>1E-3</v>
          </cell>
          <cell r="AW608">
            <v>1E-3</v>
          </cell>
          <cell r="AX608">
            <v>1E-3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1E-3</v>
          </cell>
          <cell r="BI608">
            <v>1E-3</v>
          </cell>
          <cell r="BJ608">
            <v>1E-3</v>
          </cell>
          <cell r="BK608">
            <v>1E-3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1E-3</v>
          </cell>
          <cell r="BV608">
            <v>1E-3</v>
          </cell>
          <cell r="BW608">
            <v>1E-3</v>
          </cell>
          <cell r="BX608">
            <v>1E-3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1E-3</v>
          </cell>
          <cell r="CJ608">
            <v>0</v>
          </cell>
          <cell r="CK608">
            <v>1E-3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1E-3</v>
          </cell>
          <cell r="G609">
            <v>1E-3</v>
          </cell>
          <cell r="H609">
            <v>2E-3</v>
          </cell>
          <cell r="I609">
            <v>2E-3</v>
          </cell>
          <cell r="J609">
            <v>3.0000000000000001E-3</v>
          </cell>
          <cell r="K609">
            <v>3.0000000000000001E-3</v>
          </cell>
          <cell r="L609">
            <v>1E-3</v>
          </cell>
          <cell r="M609">
            <v>1E-3</v>
          </cell>
          <cell r="N609">
            <v>-3.0000000000000001E-3</v>
          </cell>
          <cell r="O609">
            <v>2E-3</v>
          </cell>
          <cell r="P609">
            <v>1E-3</v>
          </cell>
          <cell r="Q609">
            <v>1E-3</v>
          </cell>
          <cell r="R609">
            <v>1E-3</v>
          </cell>
          <cell r="S609">
            <v>1E-3</v>
          </cell>
          <cell r="T609">
            <v>1E-3</v>
          </cell>
          <cell r="U609">
            <v>2E-3</v>
          </cell>
          <cell r="V609">
            <v>2E-3</v>
          </cell>
          <cell r="W609">
            <v>2E-3</v>
          </cell>
          <cell r="X609">
            <v>2E-3</v>
          </cell>
          <cell r="Y609">
            <v>0</v>
          </cell>
          <cell r="Z609">
            <v>1E-3</v>
          </cell>
          <cell r="AA609">
            <v>2E-3</v>
          </cell>
          <cell r="AB609">
            <v>1E-3</v>
          </cell>
          <cell r="AC609">
            <v>0</v>
          </cell>
          <cell r="AD609">
            <v>0</v>
          </cell>
          <cell r="AE609">
            <v>1E-3</v>
          </cell>
          <cell r="AF609">
            <v>0</v>
          </cell>
          <cell r="AG609">
            <v>1E-3</v>
          </cell>
          <cell r="AH609">
            <v>1E-3</v>
          </cell>
          <cell r="AI609">
            <v>2E-3</v>
          </cell>
          <cell r="AJ609">
            <v>2E-3</v>
          </cell>
          <cell r="AK609">
            <v>2E-3</v>
          </cell>
          <cell r="AL609">
            <v>1E-3</v>
          </cell>
          <cell r="AM609">
            <v>1E-3</v>
          </cell>
          <cell r="AN609">
            <v>1E-3</v>
          </cell>
          <cell r="AO609">
            <v>1E-3</v>
          </cell>
          <cell r="AP609">
            <v>1E-3</v>
          </cell>
          <cell r="AQ609">
            <v>0</v>
          </cell>
          <cell r="AR609">
            <v>1E-3</v>
          </cell>
          <cell r="AS609">
            <v>0</v>
          </cell>
          <cell r="AT609">
            <v>0</v>
          </cell>
          <cell r="AU609">
            <v>1E-3</v>
          </cell>
          <cell r="AV609">
            <v>2E-3</v>
          </cell>
          <cell r="AW609">
            <v>2E-3</v>
          </cell>
          <cell r="AX609">
            <v>2E-3</v>
          </cell>
          <cell r="AY609">
            <v>1E-3</v>
          </cell>
          <cell r="AZ609">
            <v>1E-3</v>
          </cell>
          <cell r="BA609">
            <v>1E-3</v>
          </cell>
          <cell r="BB609">
            <v>1E-3</v>
          </cell>
          <cell r="BC609">
            <v>1E-3</v>
          </cell>
          <cell r="BD609">
            <v>0</v>
          </cell>
          <cell r="BE609">
            <v>1E-3</v>
          </cell>
          <cell r="BF609">
            <v>0</v>
          </cell>
          <cell r="BG609">
            <v>0</v>
          </cell>
          <cell r="BH609">
            <v>1E-3</v>
          </cell>
          <cell r="BI609">
            <v>2E-3</v>
          </cell>
          <cell r="BJ609">
            <v>2E-3</v>
          </cell>
          <cell r="BK609">
            <v>2E-3</v>
          </cell>
          <cell r="BL609">
            <v>1E-3</v>
          </cell>
          <cell r="BM609">
            <v>1E-3</v>
          </cell>
          <cell r="BN609">
            <v>1E-3</v>
          </cell>
          <cell r="BO609">
            <v>1E-3</v>
          </cell>
          <cell r="BP609">
            <v>0</v>
          </cell>
          <cell r="BQ609">
            <v>0</v>
          </cell>
          <cell r="BR609">
            <v>1E-3</v>
          </cell>
          <cell r="BS609">
            <v>0</v>
          </cell>
          <cell r="BT609">
            <v>0</v>
          </cell>
          <cell r="BU609">
            <v>1E-3</v>
          </cell>
          <cell r="BV609">
            <v>2E-3</v>
          </cell>
          <cell r="BW609">
            <v>2E-3</v>
          </cell>
          <cell r="BX609">
            <v>2E-3</v>
          </cell>
          <cell r="BY609">
            <v>0</v>
          </cell>
          <cell r="BZ609">
            <v>0</v>
          </cell>
          <cell r="CA609">
            <v>2E-3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1E-3</v>
          </cell>
          <cell r="CI609">
            <v>1E-3</v>
          </cell>
          <cell r="CJ609">
            <v>0</v>
          </cell>
          <cell r="CK609">
            <v>1E-3</v>
          </cell>
          <cell r="CL609">
            <v>0</v>
          </cell>
          <cell r="CM609">
            <v>0</v>
          </cell>
          <cell r="CN609">
            <v>1E-3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3.0000000000000001E-3</v>
          </cell>
          <cell r="G610">
            <v>3.0000000000000001E-3</v>
          </cell>
          <cell r="H610">
            <v>2E-3</v>
          </cell>
          <cell r="I610">
            <v>-4.0000000000000001E-3</v>
          </cell>
          <cell r="J610">
            <v>2E-3</v>
          </cell>
          <cell r="K610">
            <v>1E-3</v>
          </cell>
          <cell r="L610">
            <v>1E-3</v>
          </cell>
          <cell r="M610">
            <v>2E-3</v>
          </cell>
          <cell r="N610">
            <v>0</v>
          </cell>
          <cell r="O610">
            <v>1E-3</v>
          </cell>
          <cell r="P610">
            <v>3.0000000000000001E-3</v>
          </cell>
          <cell r="Q610">
            <v>3.0000000000000001E-3</v>
          </cell>
          <cell r="R610">
            <v>1E-3</v>
          </cell>
          <cell r="S610">
            <v>2E-3</v>
          </cell>
          <cell r="T610">
            <v>2E-3</v>
          </cell>
          <cell r="U610">
            <v>2E-3</v>
          </cell>
          <cell r="V610">
            <v>1E-3</v>
          </cell>
          <cell r="W610">
            <v>2E-3</v>
          </cell>
          <cell r="X610">
            <v>1E-3</v>
          </cell>
          <cell r="Y610">
            <v>1E-3</v>
          </cell>
          <cell r="Z610">
            <v>1E-3</v>
          </cell>
          <cell r="AA610">
            <v>1E-3</v>
          </cell>
          <cell r="AB610">
            <v>1E-3</v>
          </cell>
          <cell r="AC610">
            <v>2E-3</v>
          </cell>
          <cell r="AD610">
            <v>1E-3</v>
          </cell>
          <cell r="AE610">
            <v>1E-3</v>
          </cell>
          <cell r="AF610">
            <v>1E-3</v>
          </cell>
          <cell r="AG610">
            <v>1E-3</v>
          </cell>
          <cell r="AH610">
            <v>1E-3</v>
          </cell>
          <cell r="AI610">
            <v>1E-3</v>
          </cell>
          <cell r="AJ610">
            <v>2E-3</v>
          </cell>
          <cell r="AK610">
            <v>2E-3</v>
          </cell>
          <cell r="AL610">
            <v>1E-3</v>
          </cell>
          <cell r="AM610">
            <v>1E-3</v>
          </cell>
          <cell r="AN610">
            <v>1E-3</v>
          </cell>
          <cell r="AO610">
            <v>1E-3</v>
          </cell>
          <cell r="AP610">
            <v>1E-3</v>
          </cell>
          <cell r="AQ610">
            <v>1E-3</v>
          </cell>
          <cell r="AR610">
            <v>1E-3</v>
          </cell>
          <cell r="AS610">
            <v>1E-3</v>
          </cell>
          <cell r="AT610">
            <v>1E-3</v>
          </cell>
          <cell r="AU610">
            <v>1E-3</v>
          </cell>
          <cell r="AV610">
            <v>1E-3</v>
          </cell>
          <cell r="AW610">
            <v>2E-3</v>
          </cell>
          <cell r="AX610">
            <v>1E-3</v>
          </cell>
          <cell r="AY610">
            <v>1E-3</v>
          </cell>
          <cell r="AZ610">
            <v>1E-3</v>
          </cell>
          <cell r="BA610">
            <v>0</v>
          </cell>
          <cell r="BB610">
            <v>1E-3</v>
          </cell>
          <cell r="BC610">
            <v>1E-3</v>
          </cell>
          <cell r="BD610">
            <v>0</v>
          </cell>
          <cell r="BE610">
            <v>1E-3</v>
          </cell>
          <cell r="BF610">
            <v>0</v>
          </cell>
          <cell r="BG610">
            <v>0</v>
          </cell>
          <cell r="BH610">
            <v>1E-3</v>
          </cell>
          <cell r="BI610">
            <v>1E-3</v>
          </cell>
          <cell r="BJ610">
            <v>2E-3</v>
          </cell>
          <cell r="BK610">
            <v>2E-3</v>
          </cell>
          <cell r="BL610">
            <v>1E-3</v>
          </cell>
          <cell r="BM610">
            <v>1E-3</v>
          </cell>
          <cell r="BN610">
            <v>0</v>
          </cell>
          <cell r="BO610">
            <v>1E-3</v>
          </cell>
          <cell r="BP610">
            <v>1E-3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1E-3</v>
          </cell>
          <cell r="BX610">
            <v>1E-3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1E-3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8.9999999999999993E-3</v>
          </cell>
          <cell r="G611">
            <v>7.0000000000000001E-3</v>
          </cell>
          <cell r="H611">
            <v>5.0000000000000001E-3</v>
          </cell>
          <cell r="I611">
            <v>-1E-3</v>
          </cell>
          <cell r="J611">
            <v>6.0000000000000001E-3</v>
          </cell>
          <cell r="K611">
            <v>6.0000000000000001E-3</v>
          </cell>
          <cell r="L611">
            <v>4.0000000000000001E-3</v>
          </cell>
          <cell r="M611">
            <v>5.0000000000000001E-3</v>
          </cell>
          <cell r="N611">
            <v>-2E-3</v>
          </cell>
          <cell r="O611">
            <v>6.0000000000000001E-3</v>
          </cell>
          <cell r="P611">
            <v>1.0999999999999999E-2</v>
          </cell>
          <cell r="Q611">
            <v>7.0000000000000001E-3</v>
          </cell>
          <cell r="R611">
            <v>6.0000000000000001E-3</v>
          </cell>
          <cell r="S611">
            <v>8.0000000000000002E-3</v>
          </cell>
          <cell r="T611">
            <v>5.0000000000000001E-3</v>
          </cell>
          <cell r="U611">
            <v>6.0000000000000001E-3</v>
          </cell>
          <cell r="V611">
            <v>6.0000000000000001E-3</v>
          </cell>
          <cell r="W611">
            <v>8.0000000000000002E-3</v>
          </cell>
          <cell r="X611">
            <v>8.9999999999999993E-3</v>
          </cell>
          <cell r="Y611">
            <v>4.0000000000000001E-3</v>
          </cell>
          <cell r="Z611">
            <v>4.0000000000000001E-3</v>
          </cell>
          <cell r="AA611">
            <v>3.0000000000000001E-3</v>
          </cell>
          <cell r="AB611">
            <v>4.0000000000000001E-3</v>
          </cell>
          <cell r="AC611">
            <v>0.01</v>
          </cell>
          <cell r="AD611">
            <v>3.0000000000000001E-3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1E-3</v>
          </cell>
          <cell r="K612">
            <v>1E-3</v>
          </cell>
          <cell r="L612">
            <v>0</v>
          </cell>
          <cell r="M612">
            <v>0</v>
          </cell>
          <cell r="N612">
            <v>-1E-3</v>
          </cell>
          <cell r="O612">
            <v>0</v>
          </cell>
          <cell r="P612">
            <v>0</v>
          </cell>
          <cell r="Q612">
            <v>0</v>
          </cell>
          <cell r="R612">
            <v>1E-3</v>
          </cell>
          <cell r="S612">
            <v>0</v>
          </cell>
          <cell r="T612">
            <v>0</v>
          </cell>
          <cell r="U612">
            <v>1E-3</v>
          </cell>
          <cell r="V612">
            <v>2E-3</v>
          </cell>
          <cell r="W612">
            <v>1E-3</v>
          </cell>
          <cell r="X612">
            <v>1E-3</v>
          </cell>
          <cell r="Y612">
            <v>0</v>
          </cell>
          <cell r="Z612">
            <v>0</v>
          </cell>
          <cell r="AA612">
            <v>2E-3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1E-3</v>
          </cell>
          <cell r="AI612">
            <v>1E-3</v>
          </cell>
          <cell r="AJ612">
            <v>1E-3</v>
          </cell>
          <cell r="AK612">
            <v>1E-3</v>
          </cell>
          <cell r="AL612">
            <v>0</v>
          </cell>
          <cell r="AM612">
            <v>0</v>
          </cell>
          <cell r="AN612">
            <v>1E-3</v>
          </cell>
          <cell r="AO612">
            <v>1E-3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1E-3</v>
          </cell>
          <cell r="AV612">
            <v>1E-3</v>
          </cell>
          <cell r="AW612">
            <v>1E-3</v>
          </cell>
          <cell r="AX612">
            <v>1E-3</v>
          </cell>
          <cell r="AY612">
            <v>0</v>
          </cell>
          <cell r="AZ612">
            <v>0</v>
          </cell>
          <cell r="BA612">
            <v>1E-3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1E-3</v>
          </cell>
          <cell r="BJ612">
            <v>0</v>
          </cell>
          <cell r="BK612">
            <v>1E-3</v>
          </cell>
          <cell r="BL612">
            <v>0</v>
          </cell>
          <cell r="BM612">
            <v>0</v>
          </cell>
          <cell r="BN612">
            <v>1E-3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1E-3</v>
          </cell>
          <cell r="BW612">
            <v>0</v>
          </cell>
          <cell r="BX612">
            <v>1E-3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4">
          <cell r="F614">
            <v>2E-3</v>
          </cell>
          <cell r="G614">
            <v>2E-3</v>
          </cell>
          <cell r="H614">
            <v>1E-3</v>
          </cell>
          <cell r="I614">
            <v>0</v>
          </cell>
          <cell r="J614">
            <v>0</v>
          </cell>
          <cell r="K614">
            <v>1E-3</v>
          </cell>
          <cell r="L614">
            <v>0</v>
          </cell>
          <cell r="M614">
            <v>1E-3</v>
          </cell>
          <cell r="N614">
            <v>0</v>
          </cell>
          <cell r="O614">
            <v>1E-3</v>
          </cell>
          <cell r="P614">
            <v>1E-3</v>
          </cell>
          <cell r="Q614">
            <v>2E-3</v>
          </cell>
          <cell r="R614">
            <v>1E-3</v>
          </cell>
          <cell r="S614">
            <v>1E-3</v>
          </cell>
          <cell r="T614">
            <v>2E-3</v>
          </cell>
          <cell r="U614">
            <v>1E-3</v>
          </cell>
          <cell r="V614">
            <v>1E-3</v>
          </cell>
          <cell r="W614">
            <v>0</v>
          </cell>
          <cell r="X614">
            <v>0</v>
          </cell>
          <cell r="Y614">
            <v>1E-3</v>
          </cell>
          <cell r="Z614">
            <v>1E-3</v>
          </cell>
          <cell r="AA614">
            <v>2E-3</v>
          </cell>
          <cell r="AB614">
            <v>1E-3</v>
          </cell>
          <cell r="AC614">
            <v>1E-3</v>
          </cell>
          <cell r="AD614">
            <v>1E-3</v>
          </cell>
          <cell r="AE614">
            <v>1E-3</v>
          </cell>
          <cell r="AF614">
            <v>1E-3</v>
          </cell>
          <cell r="AG614">
            <v>1E-3</v>
          </cell>
          <cell r="AH614">
            <v>2E-3</v>
          </cell>
          <cell r="AI614">
            <v>1E-3</v>
          </cell>
          <cell r="AJ614">
            <v>2E-3</v>
          </cell>
          <cell r="AK614">
            <v>0</v>
          </cell>
          <cell r="AL614">
            <v>1E-3</v>
          </cell>
          <cell r="AM614">
            <v>1E-3</v>
          </cell>
          <cell r="AN614">
            <v>1E-3</v>
          </cell>
          <cell r="AO614">
            <v>1E-3</v>
          </cell>
          <cell r="AP614">
            <v>0</v>
          </cell>
          <cell r="AQ614">
            <v>1E-3</v>
          </cell>
          <cell r="AR614">
            <v>1E-3</v>
          </cell>
          <cell r="AS614">
            <v>1E-3</v>
          </cell>
          <cell r="AT614">
            <v>1E-3</v>
          </cell>
          <cell r="AU614">
            <v>1E-3</v>
          </cell>
          <cell r="AV614">
            <v>1E-3</v>
          </cell>
          <cell r="AW614">
            <v>0</v>
          </cell>
          <cell r="AX614">
            <v>1E-3</v>
          </cell>
          <cell r="AY614">
            <v>1E-3</v>
          </cell>
          <cell r="AZ614">
            <v>1E-3</v>
          </cell>
          <cell r="BA614">
            <v>0</v>
          </cell>
          <cell r="BB614">
            <v>1E-3</v>
          </cell>
          <cell r="BC614">
            <v>0</v>
          </cell>
          <cell r="BD614">
            <v>1E-3</v>
          </cell>
          <cell r="BE614">
            <v>1E-3</v>
          </cell>
          <cell r="BF614">
            <v>1E-3</v>
          </cell>
          <cell r="BG614">
            <v>1E-3</v>
          </cell>
          <cell r="BH614">
            <v>1E-3</v>
          </cell>
          <cell r="BI614">
            <v>1E-3</v>
          </cell>
          <cell r="BJ614">
            <v>0</v>
          </cell>
          <cell r="BK614">
            <v>2E-3</v>
          </cell>
          <cell r="BL614">
            <v>-1E-3</v>
          </cell>
          <cell r="BM614">
            <v>2E-3</v>
          </cell>
          <cell r="BN614">
            <v>1E-3</v>
          </cell>
          <cell r="BO614">
            <v>0</v>
          </cell>
          <cell r="BP614">
            <v>0</v>
          </cell>
          <cell r="BQ614">
            <v>0</v>
          </cell>
          <cell r="BR614">
            <v>1E-3</v>
          </cell>
          <cell r="BS614">
            <v>0</v>
          </cell>
          <cell r="BT614">
            <v>0</v>
          </cell>
          <cell r="BU614">
            <v>1E-3</v>
          </cell>
          <cell r="BV614">
            <v>1E-3</v>
          </cell>
          <cell r="BW614">
            <v>3.0000000000000001E-3</v>
          </cell>
          <cell r="BX614">
            <v>1E-3</v>
          </cell>
          <cell r="BY614">
            <v>1E-3</v>
          </cell>
          <cell r="BZ614">
            <v>1E-3</v>
          </cell>
          <cell r="CA614">
            <v>1E-3</v>
          </cell>
          <cell r="CB614">
            <v>1E-3</v>
          </cell>
          <cell r="CC614">
            <v>0</v>
          </cell>
          <cell r="CD614">
            <v>0</v>
          </cell>
          <cell r="CE614">
            <v>1E-3</v>
          </cell>
          <cell r="CF614">
            <v>0</v>
          </cell>
          <cell r="CG614">
            <v>0</v>
          </cell>
          <cell r="CH614">
            <v>0</v>
          </cell>
          <cell r="CI614">
            <v>2E-3</v>
          </cell>
          <cell r="CJ614">
            <v>1E-3</v>
          </cell>
          <cell r="CK614">
            <v>2E-3</v>
          </cell>
          <cell r="CL614">
            <v>0</v>
          </cell>
          <cell r="CM614">
            <v>1E-3</v>
          </cell>
          <cell r="CN614">
            <v>1E-3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1E-3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1E-3</v>
          </cell>
          <cell r="DL614">
            <v>0</v>
          </cell>
          <cell r="DM614">
            <v>0</v>
          </cell>
          <cell r="DN614">
            <v>1E-3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2E-3</v>
          </cell>
          <cell r="G616">
            <v>2E-3</v>
          </cell>
          <cell r="H616">
            <v>1E-3</v>
          </cell>
          <cell r="I616">
            <v>0</v>
          </cell>
          <cell r="J616">
            <v>0</v>
          </cell>
          <cell r="K616">
            <v>1E-3</v>
          </cell>
          <cell r="L616">
            <v>1E-3</v>
          </cell>
          <cell r="M616">
            <v>0</v>
          </cell>
          <cell r="N616">
            <v>1E-3</v>
          </cell>
          <cell r="O616">
            <v>1E-3</v>
          </cell>
          <cell r="P616">
            <v>3.0000000000000001E-3</v>
          </cell>
          <cell r="Q616">
            <v>2E-3</v>
          </cell>
          <cell r="R616">
            <v>1E-3</v>
          </cell>
          <cell r="S616">
            <v>1E-3</v>
          </cell>
          <cell r="T616">
            <v>0</v>
          </cell>
          <cell r="U616">
            <v>2E-3</v>
          </cell>
          <cell r="V616">
            <v>0</v>
          </cell>
          <cell r="W616">
            <v>0</v>
          </cell>
          <cell r="X616">
            <v>1E-3</v>
          </cell>
          <cell r="Y616">
            <v>0</v>
          </cell>
          <cell r="Z616">
            <v>1E-3</v>
          </cell>
          <cell r="AA616">
            <v>0</v>
          </cell>
          <cell r="AB616">
            <v>1E-3</v>
          </cell>
          <cell r="AC616">
            <v>2E-3</v>
          </cell>
          <cell r="AD616">
            <v>0</v>
          </cell>
          <cell r="AE616">
            <v>1E-3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1E-3</v>
          </cell>
          <cell r="AL616">
            <v>1E-3</v>
          </cell>
          <cell r="AM616">
            <v>1E-3</v>
          </cell>
          <cell r="AN616">
            <v>1E-3</v>
          </cell>
          <cell r="AO616">
            <v>1E-3</v>
          </cell>
          <cell r="AP616">
            <v>2E-3</v>
          </cell>
          <cell r="AQ616">
            <v>0</v>
          </cell>
          <cell r="AR616">
            <v>1E-3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1E-3</v>
          </cell>
          <cell r="AY616">
            <v>1E-3</v>
          </cell>
          <cell r="AZ616">
            <v>0</v>
          </cell>
          <cell r="BA616">
            <v>0</v>
          </cell>
          <cell r="BB616">
            <v>1E-3</v>
          </cell>
          <cell r="BC616">
            <v>1E-3</v>
          </cell>
          <cell r="BD616">
            <v>0</v>
          </cell>
          <cell r="BE616">
            <v>1E-3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1E-3</v>
          </cell>
          <cell r="BL616">
            <v>0</v>
          </cell>
          <cell r="BM616">
            <v>0</v>
          </cell>
          <cell r="BN616">
            <v>1E-3</v>
          </cell>
          <cell r="BO616">
            <v>0</v>
          </cell>
          <cell r="BP616">
            <v>2E-3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1E-3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1E-3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1E-3</v>
          </cell>
          <cell r="CL616">
            <v>0</v>
          </cell>
          <cell r="CM616">
            <v>0</v>
          </cell>
          <cell r="CN616">
            <v>0</v>
          </cell>
          <cell r="CO616">
            <v>1E-3</v>
          </cell>
          <cell r="CP616">
            <v>1E-3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1E-3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1E-3</v>
          </cell>
          <cell r="DD616">
            <v>0</v>
          </cell>
          <cell r="DE616">
            <v>1E-3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1E-3</v>
          </cell>
          <cell r="DL616">
            <v>1E-3</v>
          </cell>
          <cell r="DM616">
            <v>0</v>
          </cell>
          <cell r="DN616">
            <v>1E-3</v>
          </cell>
          <cell r="DO616">
            <v>1E-3</v>
          </cell>
          <cell r="DP616">
            <v>1E-3</v>
          </cell>
          <cell r="DQ616">
            <v>0</v>
          </cell>
          <cell r="DR616">
            <v>1E-3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1E-3</v>
          </cell>
          <cell r="DY616">
            <v>1E-3</v>
          </cell>
          <cell r="DZ616">
            <v>0</v>
          </cell>
          <cell r="EA616">
            <v>1E-3</v>
          </cell>
          <cell r="EB616">
            <v>1E-3</v>
          </cell>
          <cell r="EC616">
            <v>1E-3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5.0000000000000001E-3</v>
          </cell>
          <cell r="J618">
            <v>1E-3</v>
          </cell>
          <cell r="K618">
            <v>0</v>
          </cell>
          <cell r="L618">
            <v>1E-3</v>
          </cell>
          <cell r="M618">
            <v>0.01</v>
          </cell>
          <cell r="N618">
            <v>2E-3</v>
          </cell>
          <cell r="O618">
            <v>0</v>
          </cell>
          <cell r="P618">
            <v>0</v>
          </cell>
          <cell r="Q618">
            <v>0</v>
          </cell>
          <cell r="R618">
            <v>1E-3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2E-3</v>
          </cell>
          <cell r="Z618">
            <v>4.0000000000000001E-3</v>
          </cell>
          <cell r="AA618">
            <v>4.0000000000000001E-3</v>
          </cell>
          <cell r="AB618">
            <v>0</v>
          </cell>
          <cell r="AC618">
            <v>0</v>
          </cell>
          <cell r="AD618">
            <v>0</v>
          </cell>
          <cell r="AE618">
            <v>2E-3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2E-3</v>
          </cell>
          <cell r="AM618">
            <v>5.0000000000000001E-3</v>
          </cell>
          <cell r="AN618">
            <v>4.0000000000000001E-3</v>
          </cell>
          <cell r="AO618">
            <v>0</v>
          </cell>
          <cell r="AP618">
            <v>0</v>
          </cell>
          <cell r="AQ618">
            <v>0</v>
          </cell>
          <cell r="AR618">
            <v>2E-3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2E-3</v>
          </cell>
          <cell r="AZ618">
            <v>5.0000000000000001E-3</v>
          </cell>
          <cell r="BA618">
            <v>5.0000000000000001E-3</v>
          </cell>
          <cell r="BB618">
            <v>0</v>
          </cell>
          <cell r="BC618">
            <v>0</v>
          </cell>
          <cell r="BD618">
            <v>0</v>
          </cell>
          <cell r="BE618">
            <v>2E-3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1E-3</v>
          </cell>
          <cell r="BK618">
            <v>0</v>
          </cell>
          <cell r="BL618">
            <v>2E-3</v>
          </cell>
          <cell r="BM618">
            <v>5.0000000000000001E-3</v>
          </cell>
          <cell r="BN618">
            <v>3.0000000000000001E-3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-1E-3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-1E-3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1E-3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1E-3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1E-3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1E-3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1E-3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2E-3</v>
          </cell>
          <cell r="G620">
            <v>2E-3</v>
          </cell>
          <cell r="H620">
            <v>2E-3</v>
          </cell>
          <cell r="I620">
            <v>0</v>
          </cell>
          <cell r="J620">
            <v>1E-3</v>
          </cell>
          <cell r="K620">
            <v>1E-3</v>
          </cell>
          <cell r="L620">
            <v>1E-3</v>
          </cell>
          <cell r="M620">
            <v>1E-3</v>
          </cell>
          <cell r="N620">
            <v>1E-3</v>
          </cell>
          <cell r="O620">
            <v>1E-3</v>
          </cell>
          <cell r="P620">
            <v>2E-3</v>
          </cell>
          <cell r="Q620">
            <v>2E-3</v>
          </cell>
          <cell r="R620">
            <v>2E-3</v>
          </cell>
          <cell r="S620">
            <v>3.0000000000000001E-3</v>
          </cell>
          <cell r="T620">
            <v>1E-3</v>
          </cell>
          <cell r="U620">
            <v>2E-3</v>
          </cell>
          <cell r="V620">
            <v>1E-3</v>
          </cell>
          <cell r="W620">
            <v>1E-3</v>
          </cell>
          <cell r="X620">
            <v>0</v>
          </cell>
          <cell r="Y620">
            <v>2E-3</v>
          </cell>
          <cell r="Z620">
            <v>1E-3</v>
          </cell>
          <cell r="AA620">
            <v>1E-3</v>
          </cell>
          <cell r="AB620">
            <v>1E-3</v>
          </cell>
          <cell r="AC620">
            <v>2E-3</v>
          </cell>
          <cell r="AD620">
            <v>1E-3</v>
          </cell>
          <cell r="AE620">
            <v>1E-3</v>
          </cell>
          <cell r="AF620">
            <v>1E-3</v>
          </cell>
          <cell r="AG620">
            <v>1E-3</v>
          </cell>
          <cell r="AH620">
            <v>1E-3</v>
          </cell>
          <cell r="AI620">
            <v>0</v>
          </cell>
          <cell r="AJ620">
            <v>1E-3</v>
          </cell>
          <cell r="AK620">
            <v>2E-3</v>
          </cell>
          <cell r="AL620">
            <v>2E-3</v>
          </cell>
          <cell r="AM620">
            <v>1E-3</v>
          </cell>
          <cell r="AN620">
            <v>1E-3</v>
          </cell>
          <cell r="AO620">
            <v>1E-3</v>
          </cell>
          <cell r="AP620">
            <v>1E-3</v>
          </cell>
          <cell r="AQ620">
            <v>1E-3</v>
          </cell>
          <cell r="AR620">
            <v>1E-3</v>
          </cell>
          <cell r="AS620">
            <v>1E-3</v>
          </cell>
          <cell r="AT620">
            <v>1E-3</v>
          </cell>
          <cell r="AU620">
            <v>1E-3</v>
          </cell>
          <cell r="AV620">
            <v>0</v>
          </cell>
          <cell r="AW620">
            <v>1E-3</v>
          </cell>
          <cell r="AX620">
            <v>0</v>
          </cell>
          <cell r="AY620">
            <v>1E-3</v>
          </cell>
          <cell r="AZ620">
            <v>1E-3</v>
          </cell>
          <cell r="BA620">
            <v>0</v>
          </cell>
          <cell r="BB620">
            <v>1E-3</v>
          </cell>
          <cell r="BC620">
            <v>1E-3</v>
          </cell>
          <cell r="BD620">
            <v>1E-3</v>
          </cell>
          <cell r="BE620">
            <v>1E-3</v>
          </cell>
          <cell r="BF620">
            <v>1E-3</v>
          </cell>
          <cell r="BG620">
            <v>1E-3</v>
          </cell>
          <cell r="BH620">
            <v>0</v>
          </cell>
          <cell r="BI620">
            <v>0</v>
          </cell>
          <cell r="BJ620">
            <v>1E-3</v>
          </cell>
          <cell r="BK620">
            <v>1E-3</v>
          </cell>
          <cell r="BL620">
            <v>0</v>
          </cell>
          <cell r="BM620">
            <v>1E-3</v>
          </cell>
          <cell r="BN620">
            <v>1E-3</v>
          </cell>
          <cell r="BO620">
            <v>0</v>
          </cell>
          <cell r="BP620">
            <v>1E-3</v>
          </cell>
          <cell r="BQ620">
            <v>1E-3</v>
          </cell>
          <cell r="BR620">
            <v>1E-3</v>
          </cell>
          <cell r="BS620">
            <v>1E-3</v>
          </cell>
          <cell r="BT620">
            <v>1E-3</v>
          </cell>
          <cell r="BU620">
            <v>0</v>
          </cell>
          <cell r="BV620">
            <v>0</v>
          </cell>
          <cell r="BW620">
            <v>1E-3</v>
          </cell>
          <cell r="BX620">
            <v>1E-3</v>
          </cell>
          <cell r="BY620">
            <v>1E-3</v>
          </cell>
          <cell r="BZ620">
            <v>0</v>
          </cell>
          <cell r="CA620">
            <v>1E-3</v>
          </cell>
          <cell r="CB620">
            <v>1E-3</v>
          </cell>
          <cell r="CC620">
            <v>1E-3</v>
          </cell>
          <cell r="CD620">
            <v>0</v>
          </cell>
          <cell r="CE620">
            <v>1E-3</v>
          </cell>
          <cell r="CF620">
            <v>0</v>
          </cell>
          <cell r="CG620">
            <v>1E-3</v>
          </cell>
          <cell r="CH620">
            <v>1E-3</v>
          </cell>
          <cell r="CI620">
            <v>0</v>
          </cell>
          <cell r="CJ620">
            <v>0</v>
          </cell>
          <cell r="CK620">
            <v>1E-3</v>
          </cell>
          <cell r="CL620">
            <v>1E-3</v>
          </cell>
          <cell r="CM620">
            <v>1E-3</v>
          </cell>
          <cell r="CN620">
            <v>1E-3</v>
          </cell>
          <cell r="CO620">
            <v>0</v>
          </cell>
          <cell r="CP620">
            <v>1E-3</v>
          </cell>
          <cell r="CQ620">
            <v>1E-3</v>
          </cell>
          <cell r="CR620">
            <v>0</v>
          </cell>
          <cell r="CS620">
            <v>0</v>
          </cell>
          <cell r="CT620">
            <v>0</v>
          </cell>
          <cell r="CU620">
            <v>1E-3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1E-3</v>
          </cell>
          <cell r="DB620">
            <v>0</v>
          </cell>
          <cell r="DC620">
            <v>0</v>
          </cell>
          <cell r="DD620">
            <v>1E-3</v>
          </cell>
          <cell r="DE620">
            <v>1E-3</v>
          </cell>
          <cell r="DF620">
            <v>1E-3</v>
          </cell>
          <cell r="DG620">
            <v>0</v>
          </cell>
          <cell r="DH620">
            <v>0</v>
          </cell>
          <cell r="DI620">
            <v>1E-3</v>
          </cell>
          <cell r="DJ620">
            <v>1E-3</v>
          </cell>
          <cell r="DK620">
            <v>1E-3</v>
          </cell>
          <cell r="DL620">
            <v>0</v>
          </cell>
          <cell r="DM620">
            <v>0</v>
          </cell>
          <cell r="DN620">
            <v>0</v>
          </cell>
          <cell r="DO620">
            <v>1E-3</v>
          </cell>
          <cell r="DP620">
            <v>1E-3</v>
          </cell>
          <cell r="DQ620">
            <v>1E-3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1E-3</v>
          </cell>
          <cell r="EC620">
            <v>0</v>
          </cell>
          <cell r="ED620">
            <v>1E-3</v>
          </cell>
          <cell r="EE620">
            <v>0</v>
          </cell>
        </row>
        <row r="621">
          <cell r="F621">
            <v>1E-3</v>
          </cell>
          <cell r="G621">
            <v>1E-3</v>
          </cell>
          <cell r="H621">
            <v>1E-3</v>
          </cell>
          <cell r="I621">
            <v>1E-3</v>
          </cell>
          <cell r="J621">
            <v>1E-3</v>
          </cell>
          <cell r="K621">
            <v>1E-3</v>
          </cell>
          <cell r="L621">
            <v>0</v>
          </cell>
          <cell r="M621">
            <v>1E-3</v>
          </cell>
          <cell r="N621">
            <v>-2E-3</v>
          </cell>
          <cell r="O621">
            <v>1E-3</v>
          </cell>
          <cell r="P621">
            <v>1E-3</v>
          </cell>
          <cell r="Q621">
            <v>1E-3</v>
          </cell>
          <cell r="R621">
            <v>0</v>
          </cell>
          <cell r="S621">
            <v>0</v>
          </cell>
          <cell r="T621">
            <v>1E-3</v>
          </cell>
          <cell r="U621">
            <v>1E-3</v>
          </cell>
          <cell r="V621">
            <v>0</v>
          </cell>
          <cell r="W621">
            <v>0</v>
          </cell>
          <cell r="X621">
            <v>1E-3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1E-3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1E-3</v>
          </cell>
          <cell r="AZ621">
            <v>1E-3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</row>
        <row r="709">
          <cell r="F709">
            <v>0</v>
          </cell>
          <cell r="G709">
            <v>-1E-3</v>
          </cell>
          <cell r="H709">
            <v>-1E-3</v>
          </cell>
          <cell r="I709">
            <v>-1E-3</v>
          </cell>
          <cell r="J709">
            <v>-2E-3</v>
          </cell>
          <cell r="K709">
            <v>-2E-3</v>
          </cell>
          <cell r="L709">
            <v>-1E-3</v>
          </cell>
          <cell r="M709">
            <v>-1E-3</v>
          </cell>
          <cell r="N709">
            <v>1E-3</v>
          </cell>
          <cell r="O709">
            <v>-1E-3</v>
          </cell>
          <cell r="P709">
            <v>0</v>
          </cell>
          <cell r="Q709">
            <v>0</v>
          </cell>
          <cell r="R709">
            <v>-1E-3</v>
          </cell>
          <cell r="S709">
            <v>0</v>
          </cell>
          <cell r="T709">
            <v>-2E-3</v>
          </cell>
          <cell r="U709">
            <v>-1E-3</v>
          </cell>
          <cell r="V709">
            <v>0</v>
          </cell>
          <cell r="W709">
            <v>-1E-3</v>
          </cell>
          <cell r="X709">
            <v>-1E-3</v>
          </cell>
          <cell r="Y709">
            <v>-1E-3</v>
          </cell>
          <cell r="Z709">
            <v>0</v>
          </cell>
          <cell r="AA709">
            <v>-3.0000000000000001E-3</v>
          </cell>
          <cell r="AB709">
            <v>0</v>
          </cell>
          <cell r="AC709">
            <v>0</v>
          </cell>
          <cell r="AD709">
            <v>0</v>
          </cell>
          <cell r="AE709">
            <v>-1E-3</v>
          </cell>
          <cell r="AF709">
            <v>0</v>
          </cell>
          <cell r="AG709">
            <v>-1E-3</v>
          </cell>
          <cell r="AH709">
            <v>-1E-3</v>
          </cell>
          <cell r="AI709">
            <v>-1E-3</v>
          </cell>
          <cell r="AJ709">
            <v>0</v>
          </cell>
          <cell r="AK709">
            <v>-2E-3</v>
          </cell>
          <cell r="AL709">
            <v>0</v>
          </cell>
          <cell r="AM709">
            <v>-1E-3</v>
          </cell>
          <cell r="AN709">
            <v>-1E-3</v>
          </cell>
          <cell r="AO709">
            <v>0</v>
          </cell>
          <cell r="AP709">
            <v>0</v>
          </cell>
          <cell r="AQ709">
            <v>0</v>
          </cell>
          <cell r="AR709">
            <v>-1E-3</v>
          </cell>
          <cell r="AS709">
            <v>0</v>
          </cell>
          <cell r="AT709">
            <v>0</v>
          </cell>
          <cell r="AU709">
            <v>-1E-3</v>
          </cell>
          <cell r="AV709">
            <v>-1E-3</v>
          </cell>
          <cell r="AW709">
            <v>-1E-3</v>
          </cell>
          <cell r="AX709">
            <v>-1E-3</v>
          </cell>
          <cell r="AY709">
            <v>0</v>
          </cell>
          <cell r="AZ709">
            <v>0</v>
          </cell>
          <cell r="BA709">
            <v>-1E-3</v>
          </cell>
          <cell r="BB709">
            <v>0</v>
          </cell>
          <cell r="BC709">
            <v>0</v>
          </cell>
          <cell r="BD709">
            <v>0</v>
          </cell>
          <cell r="BE709">
            <v>-1E-3</v>
          </cell>
          <cell r="BF709">
            <v>0</v>
          </cell>
          <cell r="BG709">
            <v>0</v>
          </cell>
          <cell r="BH709">
            <v>-2E-3</v>
          </cell>
          <cell r="BI709">
            <v>-1E-3</v>
          </cell>
          <cell r="BJ709">
            <v>0</v>
          </cell>
          <cell r="BK709">
            <v>-1E-3</v>
          </cell>
          <cell r="BL709">
            <v>0</v>
          </cell>
          <cell r="BM709">
            <v>0</v>
          </cell>
          <cell r="BN709">
            <v>-2E-3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-1E-3</v>
          </cell>
          <cell r="BV709">
            <v>-1E-3</v>
          </cell>
          <cell r="BW709">
            <v>0</v>
          </cell>
          <cell r="BX709">
            <v>-1E-3</v>
          </cell>
          <cell r="BY709">
            <v>0</v>
          </cell>
          <cell r="BZ709">
            <v>0</v>
          </cell>
          <cell r="CA709">
            <v>-1E-3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</row>
        <row r="710">
          <cell r="F710">
            <v>-1E-3</v>
          </cell>
          <cell r="G710">
            <v>-2E-3</v>
          </cell>
          <cell r="H710">
            <v>-1E-3</v>
          </cell>
          <cell r="I710">
            <v>0</v>
          </cell>
          <cell r="J710">
            <v>-1E-3</v>
          </cell>
          <cell r="K710">
            <v>-1E-3</v>
          </cell>
          <cell r="L710">
            <v>-1E-3</v>
          </cell>
          <cell r="M710">
            <v>0</v>
          </cell>
          <cell r="N710">
            <v>1E-3</v>
          </cell>
          <cell r="O710">
            <v>-1E-3</v>
          </cell>
          <cell r="P710">
            <v>-1E-3</v>
          </cell>
          <cell r="Q710">
            <v>-2E-3</v>
          </cell>
          <cell r="R710">
            <v>-1E-3</v>
          </cell>
          <cell r="S710">
            <v>-2E-3</v>
          </cell>
          <cell r="T710">
            <v>-1E-3</v>
          </cell>
          <cell r="U710">
            <v>0</v>
          </cell>
          <cell r="V710">
            <v>-1E-3</v>
          </cell>
          <cell r="W710">
            <v>-1E-3</v>
          </cell>
          <cell r="X710">
            <v>-1E-3</v>
          </cell>
          <cell r="Y710">
            <v>-1E-3</v>
          </cell>
          <cell r="Z710">
            <v>-1E-3</v>
          </cell>
          <cell r="AA710">
            <v>-2E-3</v>
          </cell>
          <cell r="AB710">
            <v>-1E-3</v>
          </cell>
          <cell r="AC710">
            <v>-2E-3</v>
          </cell>
          <cell r="AD710">
            <v>-2E-3</v>
          </cell>
          <cell r="AE710">
            <v>-1E-3</v>
          </cell>
          <cell r="AF710">
            <v>0</v>
          </cell>
          <cell r="AG710">
            <v>-1E-3</v>
          </cell>
          <cell r="AH710">
            <v>-2E-3</v>
          </cell>
          <cell r="AI710">
            <v>-1E-3</v>
          </cell>
          <cell r="AJ710">
            <v>-1E-3</v>
          </cell>
          <cell r="AK710">
            <v>-2E-3</v>
          </cell>
          <cell r="AL710">
            <v>-1E-3</v>
          </cell>
          <cell r="AM710">
            <v>-1E-3</v>
          </cell>
          <cell r="AN710">
            <v>-1E-3</v>
          </cell>
          <cell r="AO710">
            <v>-1E-3</v>
          </cell>
          <cell r="AP710">
            <v>-1E-3</v>
          </cell>
          <cell r="AQ710">
            <v>0</v>
          </cell>
          <cell r="AR710">
            <v>-1E-3</v>
          </cell>
          <cell r="AS710">
            <v>0</v>
          </cell>
          <cell r="AT710">
            <v>-1E-3</v>
          </cell>
          <cell r="AU710">
            <v>-1E-3</v>
          </cell>
          <cell r="AV710">
            <v>-2E-3</v>
          </cell>
          <cell r="AW710">
            <v>0</v>
          </cell>
          <cell r="AX710">
            <v>-1E-3</v>
          </cell>
          <cell r="AY710">
            <v>-2E-3</v>
          </cell>
          <cell r="AZ710">
            <v>-1E-3</v>
          </cell>
          <cell r="BA710">
            <v>-1E-3</v>
          </cell>
          <cell r="BB710">
            <v>-1E-3</v>
          </cell>
          <cell r="BC710">
            <v>-1E-3</v>
          </cell>
          <cell r="BD710">
            <v>0</v>
          </cell>
          <cell r="BE710">
            <v>-1E-3</v>
          </cell>
          <cell r="BF710">
            <v>0</v>
          </cell>
          <cell r="BG710">
            <v>-1E-3</v>
          </cell>
          <cell r="BH710">
            <v>-1E-3</v>
          </cell>
          <cell r="BI710">
            <v>-1E-3</v>
          </cell>
          <cell r="BJ710">
            <v>-1E-3</v>
          </cell>
          <cell r="BK710">
            <v>-2E-3</v>
          </cell>
          <cell r="BL710">
            <v>-1E-3</v>
          </cell>
          <cell r="BM710">
            <v>-1E-3</v>
          </cell>
          <cell r="BN710">
            <v>-1E-3</v>
          </cell>
          <cell r="BO710">
            <v>-1E-3</v>
          </cell>
          <cell r="BP710">
            <v>-1E-3</v>
          </cell>
          <cell r="BQ710">
            <v>0</v>
          </cell>
          <cell r="BR710">
            <v>-1E-3</v>
          </cell>
          <cell r="BS710">
            <v>0</v>
          </cell>
          <cell r="BT710">
            <v>-1E-3</v>
          </cell>
          <cell r="BU710">
            <v>-2E-3</v>
          </cell>
          <cell r="BV710">
            <v>-2E-3</v>
          </cell>
          <cell r="BW710">
            <v>-1E-3</v>
          </cell>
          <cell r="BX710">
            <v>-2E-3</v>
          </cell>
          <cell r="BY710">
            <v>0</v>
          </cell>
          <cell r="BZ710">
            <v>-1E-3</v>
          </cell>
          <cell r="CA710">
            <v>-1E-3</v>
          </cell>
          <cell r="CB710">
            <v>-1E-3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-1E-3</v>
          </cell>
          <cell r="CI710">
            <v>-2E-3</v>
          </cell>
          <cell r="CJ710">
            <v>0</v>
          </cell>
          <cell r="CK710">
            <v>-1E-3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</row>
        <row r="712">
          <cell r="F712">
            <v>0</v>
          </cell>
          <cell r="G712">
            <v>-1E-3</v>
          </cell>
          <cell r="H712">
            <v>-1E-3</v>
          </cell>
          <cell r="I712">
            <v>0</v>
          </cell>
          <cell r="J712">
            <v>0</v>
          </cell>
          <cell r="K712">
            <v>0</v>
          </cell>
          <cell r="L712">
            <v>-1E-3</v>
          </cell>
          <cell r="M712">
            <v>-1E-3</v>
          </cell>
          <cell r="N712">
            <v>0</v>
          </cell>
          <cell r="O712">
            <v>0</v>
          </cell>
          <cell r="P712">
            <v>-1E-3</v>
          </cell>
          <cell r="Q712">
            <v>-1E-3</v>
          </cell>
          <cell r="R712">
            <v>-1E-3</v>
          </cell>
          <cell r="S712">
            <v>-1E-3</v>
          </cell>
          <cell r="T712">
            <v>0</v>
          </cell>
          <cell r="U712">
            <v>0</v>
          </cell>
          <cell r="V712">
            <v>-1E-3</v>
          </cell>
          <cell r="W712">
            <v>-1E-3</v>
          </cell>
          <cell r="X712">
            <v>0</v>
          </cell>
          <cell r="Y712">
            <v>0</v>
          </cell>
          <cell r="Z712">
            <v>-1E-3</v>
          </cell>
          <cell r="AA712">
            <v>-1E-3</v>
          </cell>
          <cell r="AB712">
            <v>-1E-3</v>
          </cell>
          <cell r="AC712">
            <v>-1E-3</v>
          </cell>
          <cell r="AD712">
            <v>-1E-3</v>
          </cell>
          <cell r="AE712">
            <v>0</v>
          </cell>
          <cell r="AF712">
            <v>-1E-3</v>
          </cell>
          <cell r="AG712">
            <v>0</v>
          </cell>
          <cell r="AH712">
            <v>0</v>
          </cell>
          <cell r="AI712">
            <v>0</v>
          </cell>
          <cell r="AJ712">
            <v>-1E-3</v>
          </cell>
          <cell r="AK712">
            <v>0</v>
          </cell>
          <cell r="AL712">
            <v>-1E-3</v>
          </cell>
          <cell r="AM712">
            <v>-1E-3</v>
          </cell>
          <cell r="AN712">
            <v>-1E-3</v>
          </cell>
          <cell r="AO712">
            <v>0</v>
          </cell>
          <cell r="AP712">
            <v>0</v>
          </cell>
          <cell r="AQ712">
            <v>-1E-3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</row>
        <row r="713">
          <cell r="F713">
            <v>-2E-3</v>
          </cell>
          <cell r="G713">
            <v>-1E-3</v>
          </cell>
          <cell r="H713">
            <v>-1E-3</v>
          </cell>
          <cell r="I713">
            <v>1E-3</v>
          </cell>
          <cell r="J713">
            <v>-1E-3</v>
          </cell>
          <cell r="K713">
            <v>-1E-3</v>
          </cell>
          <cell r="L713">
            <v>-1E-3</v>
          </cell>
          <cell r="M713">
            <v>-1E-3</v>
          </cell>
          <cell r="N713">
            <v>0</v>
          </cell>
          <cell r="O713">
            <v>-1E-3</v>
          </cell>
          <cell r="P713">
            <v>-1E-3</v>
          </cell>
          <cell r="Q713">
            <v>-1E-3</v>
          </cell>
          <cell r="R713">
            <v>-1E-3</v>
          </cell>
          <cell r="S713">
            <v>-1E-3</v>
          </cell>
          <cell r="T713">
            <v>-1E-3</v>
          </cell>
          <cell r="U713">
            <v>-1E-3</v>
          </cell>
          <cell r="V713">
            <v>-1E-3</v>
          </cell>
          <cell r="W713">
            <v>-1E-3</v>
          </cell>
          <cell r="X713">
            <v>-1E-3</v>
          </cell>
          <cell r="Y713">
            <v>-1E-3</v>
          </cell>
          <cell r="Z713">
            <v>-1E-3</v>
          </cell>
          <cell r="AA713">
            <v>-1E-3</v>
          </cell>
          <cell r="AB713">
            <v>-1E-3</v>
          </cell>
          <cell r="AC713">
            <v>-1E-3</v>
          </cell>
          <cell r="AD713">
            <v>-1E-3</v>
          </cell>
          <cell r="AE713">
            <v>-1E-3</v>
          </cell>
          <cell r="AF713">
            <v>-1E-3</v>
          </cell>
          <cell r="AG713">
            <v>-1E-3</v>
          </cell>
          <cell r="AH713">
            <v>-1E-3</v>
          </cell>
          <cell r="AI713">
            <v>-1E-3</v>
          </cell>
          <cell r="AJ713">
            <v>-1E-3</v>
          </cell>
          <cell r="AK713">
            <v>-1E-3</v>
          </cell>
          <cell r="AL713">
            <v>-1E-3</v>
          </cell>
          <cell r="AM713">
            <v>-1E-3</v>
          </cell>
          <cell r="AN713">
            <v>-1E-3</v>
          </cell>
          <cell r="AO713">
            <v>-1E-3</v>
          </cell>
          <cell r="AP713">
            <v>-1E-3</v>
          </cell>
          <cell r="AQ713">
            <v>0</v>
          </cell>
          <cell r="AR713">
            <v>-1E-3</v>
          </cell>
          <cell r="AS713">
            <v>0</v>
          </cell>
          <cell r="AT713">
            <v>-1E-3</v>
          </cell>
          <cell r="AU713">
            <v>-1E-3</v>
          </cell>
          <cell r="AV713">
            <v>-1E-3</v>
          </cell>
          <cell r="AW713">
            <v>-1E-3</v>
          </cell>
          <cell r="AX713">
            <v>-1E-3</v>
          </cell>
          <cell r="AY713">
            <v>-1E-3</v>
          </cell>
          <cell r="AZ713">
            <v>-1E-3</v>
          </cell>
          <cell r="BA713">
            <v>-1E-3</v>
          </cell>
          <cell r="BB713">
            <v>-1E-3</v>
          </cell>
          <cell r="BC713">
            <v>-1E-3</v>
          </cell>
          <cell r="BD713">
            <v>0</v>
          </cell>
          <cell r="BE713">
            <v>-1E-3</v>
          </cell>
          <cell r="BF713">
            <v>0</v>
          </cell>
          <cell r="BG713">
            <v>-1E-3</v>
          </cell>
          <cell r="BH713">
            <v>-1E-3</v>
          </cell>
          <cell r="BI713">
            <v>-1E-3</v>
          </cell>
          <cell r="BJ713">
            <v>-1E-3</v>
          </cell>
          <cell r="BK713">
            <v>-1E-3</v>
          </cell>
          <cell r="BL713">
            <v>-1E-3</v>
          </cell>
          <cell r="BM713">
            <v>-1E-3</v>
          </cell>
          <cell r="BN713">
            <v>-1E-3</v>
          </cell>
          <cell r="BO713">
            <v>-1E-3</v>
          </cell>
          <cell r="BP713">
            <v>-1E-3</v>
          </cell>
          <cell r="BQ713">
            <v>0</v>
          </cell>
          <cell r="BR713">
            <v>-1E-3</v>
          </cell>
          <cell r="BS713">
            <v>0</v>
          </cell>
          <cell r="BT713">
            <v>0</v>
          </cell>
          <cell r="BU713">
            <v>-1E-3</v>
          </cell>
          <cell r="BV713">
            <v>-1E-3</v>
          </cell>
          <cell r="BW713">
            <v>-1E-3</v>
          </cell>
          <cell r="BX713">
            <v>-1E-3</v>
          </cell>
          <cell r="BY713">
            <v>0</v>
          </cell>
          <cell r="BZ713">
            <v>-1E-3</v>
          </cell>
          <cell r="CA713">
            <v>-1E-3</v>
          </cell>
          <cell r="CB713">
            <v>-1E-3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-1E-3</v>
          </cell>
          <cell r="CI713">
            <v>-1E-3</v>
          </cell>
          <cell r="CJ713">
            <v>-1E-3</v>
          </cell>
          <cell r="CK713">
            <v>-1E-3</v>
          </cell>
          <cell r="CL713">
            <v>0</v>
          </cell>
          <cell r="CM713">
            <v>0</v>
          </cell>
          <cell r="CN713">
            <v>-1E-3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</row>
        <row r="714">
          <cell r="F714">
            <v>-1E-3</v>
          </cell>
          <cell r="G714">
            <v>-1E-3</v>
          </cell>
          <cell r="H714">
            <v>-1E-3</v>
          </cell>
          <cell r="I714">
            <v>-1E-3</v>
          </cell>
          <cell r="J714">
            <v>-2E-3</v>
          </cell>
          <cell r="K714">
            <v>-2E-3</v>
          </cell>
          <cell r="L714">
            <v>-1E-3</v>
          </cell>
          <cell r="M714">
            <v>-1E-3</v>
          </cell>
          <cell r="N714">
            <v>2E-3</v>
          </cell>
          <cell r="O714">
            <v>-1E-3</v>
          </cell>
          <cell r="P714">
            <v>-1E-3</v>
          </cell>
          <cell r="Q714">
            <v>-1E-3</v>
          </cell>
          <cell r="R714">
            <v>-1E-3</v>
          </cell>
          <cell r="S714">
            <v>-1E-3</v>
          </cell>
          <cell r="T714">
            <v>-1E-3</v>
          </cell>
          <cell r="U714">
            <v>-1E-3</v>
          </cell>
          <cell r="V714">
            <v>-1E-3</v>
          </cell>
          <cell r="W714">
            <v>-1E-3</v>
          </cell>
          <cell r="X714">
            <v>-2E-3</v>
          </cell>
          <cell r="Y714">
            <v>-1E-3</v>
          </cell>
          <cell r="Z714">
            <v>-1E-3</v>
          </cell>
          <cell r="AA714">
            <v>-1E-3</v>
          </cell>
          <cell r="AB714">
            <v>-1E-3</v>
          </cell>
          <cell r="AC714">
            <v>-1E-3</v>
          </cell>
          <cell r="AD714">
            <v>-1E-3</v>
          </cell>
          <cell r="AE714">
            <v>-1E-3</v>
          </cell>
          <cell r="AF714">
            <v>-1E-3</v>
          </cell>
          <cell r="AG714">
            <v>-1E-3</v>
          </cell>
          <cell r="AH714">
            <v>-1E-3</v>
          </cell>
          <cell r="AI714">
            <v>-1E-3</v>
          </cell>
          <cell r="AJ714">
            <v>-1E-3</v>
          </cell>
          <cell r="AK714">
            <v>-2E-3</v>
          </cell>
          <cell r="AL714">
            <v>-1E-3</v>
          </cell>
          <cell r="AM714">
            <v>-1E-3</v>
          </cell>
          <cell r="AN714">
            <v>-1E-3</v>
          </cell>
          <cell r="AO714">
            <v>-1E-3</v>
          </cell>
          <cell r="AP714">
            <v>-1E-3</v>
          </cell>
          <cell r="AQ714">
            <v>-1E-3</v>
          </cell>
          <cell r="AR714">
            <v>-1E-3</v>
          </cell>
          <cell r="AS714">
            <v>-1E-3</v>
          </cell>
          <cell r="AT714">
            <v>-1E-3</v>
          </cell>
          <cell r="AU714">
            <v>-1E-3</v>
          </cell>
          <cell r="AV714">
            <v>-1E-3</v>
          </cell>
          <cell r="AW714">
            <v>-1E-3</v>
          </cell>
          <cell r="AX714">
            <v>-2E-3</v>
          </cell>
          <cell r="AY714">
            <v>-1E-3</v>
          </cell>
          <cell r="AZ714">
            <v>-1E-3</v>
          </cell>
          <cell r="BA714">
            <v>-1E-3</v>
          </cell>
          <cell r="BB714">
            <v>-1E-3</v>
          </cell>
          <cell r="BC714">
            <v>-1E-3</v>
          </cell>
          <cell r="BD714">
            <v>0</v>
          </cell>
          <cell r="BE714">
            <v>-1E-3</v>
          </cell>
          <cell r="BF714">
            <v>0</v>
          </cell>
          <cell r="BG714">
            <v>-1E-3</v>
          </cell>
          <cell r="BH714">
            <v>-1E-3</v>
          </cell>
          <cell r="BI714">
            <v>-1E-3</v>
          </cell>
          <cell r="BJ714">
            <v>-1E-3</v>
          </cell>
          <cell r="BK714">
            <v>-2E-3</v>
          </cell>
          <cell r="BL714">
            <v>-1E-3</v>
          </cell>
          <cell r="BM714">
            <v>-1E-3</v>
          </cell>
          <cell r="BN714">
            <v>-1E-3</v>
          </cell>
          <cell r="BO714">
            <v>-1E-3</v>
          </cell>
          <cell r="BP714">
            <v>-1E-3</v>
          </cell>
          <cell r="BQ714">
            <v>0</v>
          </cell>
          <cell r="BR714">
            <v>-1E-3</v>
          </cell>
          <cell r="BS714">
            <v>0</v>
          </cell>
          <cell r="BT714">
            <v>-1E-3</v>
          </cell>
          <cell r="BU714">
            <v>-1E-3</v>
          </cell>
          <cell r="BV714">
            <v>-1E-3</v>
          </cell>
          <cell r="BW714">
            <v>-1E-3</v>
          </cell>
          <cell r="BX714">
            <v>-2E-3</v>
          </cell>
          <cell r="BY714">
            <v>0</v>
          </cell>
          <cell r="BZ714">
            <v>-1E-3</v>
          </cell>
          <cell r="CA714">
            <v>-1E-3</v>
          </cell>
          <cell r="CB714">
            <v>-1E-3</v>
          </cell>
          <cell r="CC714">
            <v>-1E-3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-1E-3</v>
          </cell>
          <cell r="CI714">
            <v>-1E-3</v>
          </cell>
          <cell r="CJ714">
            <v>-1E-3</v>
          </cell>
          <cell r="CK714">
            <v>-1E-3</v>
          </cell>
          <cell r="CL714">
            <v>0</v>
          </cell>
          <cell r="CM714">
            <v>0</v>
          </cell>
          <cell r="CN714">
            <v>-1E-3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</row>
        <row r="715">
          <cell r="F715">
            <v>-1E-3</v>
          </cell>
          <cell r="G715">
            <v>-2E-3</v>
          </cell>
          <cell r="H715">
            <v>-1E-3</v>
          </cell>
          <cell r="I715">
            <v>2E-3</v>
          </cell>
          <cell r="J715">
            <v>-1E-3</v>
          </cell>
          <cell r="K715">
            <v>0</v>
          </cell>
          <cell r="L715">
            <v>-1E-3</v>
          </cell>
          <cell r="M715">
            <v>-2E-3</v>
          </cell>
          <cell r="N715">
            <v>0</v>
          </cell>
          <cell r="O715">
            <v>-2E-3</v>
          </cell>
          <cell r="P715">
            <v>-2E-3</v>
          </cell>
          <cell r="Q715">
            <v>-2E-3</v>
          </cell>
          <cell r="R715">
            <v>-1E-3</v>
          </cell>
          <cell r="S715">
            <v>-2E-3</v>
          </cell>
          <cell r="T715">
            <v>-1E-3</v>
          </cell>
          <cell r="U715">
            <v>-1E-3</v>
          </cell>
          <cell r="V715">
            <v>-1E-3</v>
          </cell>
          <cell r="W715">
            <v>-1E-3</v>
          </cell>
          <cell r="X715">
            <v>-1E-3</v>
          </cell>
          <cell r="Y715">
            <v>-1E-3</v>
          </cell>
          <cell r="Z715">
            <v>-2E-3</v>
          </cell>
          <cell r="AA715">
            <v>-2E-3</v>
          </cell>
          <cell r="AB715">
            <v>-2E-3</v>
          </cell>
          <cell r="AC715">
            <v>-2E-3</v>
          </cell>
          <cell r="AD715">
            <v>-1E-3</v>
          </cell>
          <cell r="AE715">
            <v>-1E-3</v>
          </cell>
          <cell r="AF715">
            <v>-2E-3</v>
          </cell>
          <cell r="AG715">
            <v>-1E-3</v>
          </cell>
          <cell r="AH715">
            <v>-1E-3</v>
          </cell>
          <cell r="AI715">
            <v>-1E-3</v>
          </cell>
          <cell r="AJ715">
            <v>-1E-3</v>
          </cell>
          <cell r="AK715">
            <v>-1E-3</v>
          </cell>
          <cell r="AL715">
            <v>-1E-3</v>
          </cell>
          <cell r="AM715">
            <v>-1E-3</v>
          </cell>
          <cell r="AN715">
            <v>-1E-3</v>
          </cell>
          <cell r="AO715">
            <v>-1E-3</v>
          </cell>
          <cell r="AP715">
            <v>-2E-3</v>
          </cell>
          <cell r="AQ715">
            <v>-1E-3</v>
          </cell>
          <cell r="AR715">
            <v>-1E-3</v>
          </cell>
          <cell r="AS715">
            <v>-1E-3</v>
          </cell>
          <cell r="AT715">
            <v>-1E-3</v>
          </cell>
          <cell r="AU715">
            <v>-1E-3</v>
          </cell>
          <cell r="AV715">
            <v>-1E-3</v>
          </cell>
          <cell r="AW715">
            <v>-1E-3</v>
          </cell>
          <cell r="AX715">
            <v>-1E-3</v>
          </cell>
          <cell r="AY715">
            <v>-1E-3</v>
          </cell>
          <cell r="AZ715">
            <v>-1E-3</v>
          </cell>
          <cell r="BA715">
            <v>-1E-3</v>
          </cell>
          <cell r="BB715">
            <v>-1E-3</v>
          </cell>
          <cell r="BC715">
            <v>-2E-3</v>
          </cell>
          <cell r="BD715">
            <v>-1E-3</v>
          </cell>
          <cell r="BE715">
            <v>-1E-3</v>
          </cell>
          <cell r="BF715">
            <v>-1E-3</v>
          </cell>
          <cell r="BG715">
            <v>-1E-3</v>
          </cell>
          <cell r="BH715">
            <v>-1E-3</v>
          </cell>
          <cell r="BI715">
            <v>-1E-3</v>
          </cell>
          <cell r="BJ715">
            <v>-1E-3</v>
          </cell>
          <cell r="BK715">
            <v>-1E-3</v>
          </cell>
          <cell r="BL715">
            <v>-1E-3</v>
          </cell>
          <cell r="BM715">
            <v>-1E-3</v>
          </cell>
          <cell r="BN715">
            <v>0</v>
          </cell>
          <cell r="BO715">
            <v>-2E-3</v>
          </cell>
          <cell r="BP715">
            <v>-2E-3</v>
          </cell>
          <cell r="BQ715">
            <v>-1E-3</v>
          </cell>
          <cell r="BR715">
            <v>-1E-3</v>
          </cell>
          <cell r="BS715">
            <v>-1E-3</v>
          </cell>
          <cell r="BT715">
            <v>-1E-3</v>
          </cell>
          <cell r="BU715">
            <v>-1E-3</v>
          </cell>
          <cell r="BV715">
            <v>-1E-3</v>
          </cell>
          <cell r="BW715">
            <v>-1E-3</v>
          </cell>
          <cell r="BX715">
            <v>-1E-3</v>
          </cell>
          <cell r="BY715">
            <v>0</v>
          </cell>
          <cell r="BZ715">
            <v>-1E-3</v>
          </cell>
          <cell r="CA715">
            <v>-1E-3</v>
          </cell>
          <cell r="CB715">
            <v>-2E-3</v>
          </cell>
          <cell r="CC715">
            <v>-1E-3</v>
          </cell>
          <cell r="CD715">
            <v>0</v>
          </cell>
          <cell r="CE715">
            <v>-1E-3</v>
          </cell>
          <cell r="CF715">
            <v>0</v>
          </cell>
          <cell r="CG715">
            <v>-1E-3</v>
          </cell>
          <cell r="CH715">
            <v>-1E-3</v>
          </cell>
          <cell r="CI715">
            <v>-1E-3</v>
          </cell>
          <cell r="CJ715">
            <v>-1E-3</v>
          </cell>
          <cell r="CK715">
            <v>-2E-3</v>
          </cell>
          <cell r="CL715">
            <v>0</v>
          </cell>
          <cell r="CM715">
            <v>-1E-3</v>
          </cell>
          <cell r="CN715">
            <v>-1E-3</v>
          </cell>
          <cell r="CO715">
            <v>-1E-3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-1E-3</v>
          </cell>
          <cell r="CV715">
            <v>-1E-3</v>
          </cell>
          <cell r="CW715">
            <v>-1E-3</v>
          </cell>
          <cell r="CX715">
            <v>-1E-3</v>
          </cell>
          <cell r="CY715">
            <v>0</v>
          </cell>
          <cell r="CZ715">
            <v>0</v>
          </cell>
          <cell r="DA715">
            <v>-1E-3</v>
          </cell>
          <cell r="DB715">
            <v>0</v>
          </cell>
          <cell r="DC715">
            <v>-1E-3</v>
          </cell>
          <cell r="DD715">
            <v>0</v>
          </cell>
          <cell r="DE715">
            <v>-1E-3</v>
          </cell>
          <cell r="DF715">
            <v>0</v>
          </cell>
          <cell r="DG715">
            <v>-1E-3</v>
          </cell>
          <cell r="DH715">
            <v>-1E-3</v>
          </cell>
          <cell r="DI715">
            <v>-1E-3</v>
          </cell>
          <cell r="DJ715">
            <v>-1E-3</v>
          </cell>
          <cell r="DK715">
            <v>-1E-3</v>
          </cell>
          <cell r="DL715">
            <v>0</v>
          </cell>
          <cell r="DM715">
            <v>0</v>
          </cell>
          <cell r="DN715">
            <v>-1E-3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</row>
        <row r="716">
          <cell r="F716">
            <v>-1E-3</v>
          </cell>
          <cell r="G716">
            <v>-1E-3</v>
          </cell>
          <cell r="H716">
            <v>-1E-3</v>
          </cell>
          <cell r="I716">
            <v>0</v>
          </cell>
          <cell r="J716">
            <v>-1E-3</v>
          </cell>
          <cell r="K716">
            <v>-1E-3</v>
          </cell>
          <cell r="L716">
            <v>-1E-3</v>
          </cell>
          <cell r="M716">
            <v>-1E-3</v>
          </cell>
          <cell r="N716">
            <v>0</v>
          </cell>
          <cell r="O716">
            <v>-1E-3</v>
          </cell>
          <cell r="P716">
            <v>-2E-3</v>
          </cell>
          <cell r="Q716">
            <v>-1E-3</v>
          </cell>
          <cell r="R716">
            <v>-1E-3</v>
          </cell>
          <cell r="S716">
            <v>-1E-3</v>
          </cell>
          <cell r="T716">
            <v>-1E-3</v>
          </cell>
          <cell r="U716">
            <v>-1E-3</v>
          </cell>
          <cell r="V716">
            <v>-1E-3</v>
          </cell>
          <cell r="W716">
            <v>-1E-3</v>
          </cell>
          <cell r="X716">
            <v>-1E-3</v>
          </cell>
          <cell r="Y716">
            <v>-1E-3</v>
          </cell>
          <cell r="Z716">
            <v>-1E-3</v>
          </cell>
          <cell r="AA716">
            <v>-1E-3</v>
          </cell>
          <cell r="AB716">
            <v>-1E-3</v>
          </cell>
          <cell r="AC716">
            <v>-2E-3</v>
          </cell>
          <cell r="AD716">
            <v>-2E-3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-1E-3</v>
          </cell>
          <cell r="K717">
            <v>-2E-3</v>
          </cell>
          <cell r="L717">
            <v>0</v>
          </cell>
          <cell r="M717">
            <v>0</v>
          </cell>
          <cell r="N717">
            <v>1E-3</v>
          </cell>
          <cell r="O717">
            <v>0</v>
          </cell>
          <cell r="P717">
            <v>0</v>
          </cell>
          <cell r="Q717">
            <v>0</v>
          </cell>
          <cell r="R717">
            <v>-1E-3</v>
          </cell>
          <cell r="S717">
            <v>0</v>
          </cell>
          <cell r="T717">
            <v>0</v>
          </cell>
          <cell r="U717">
            <v>0</v>
          </cell>
          <cell r="V717">
            <v>-1E-3</v>
          </cell>
          <cell r="W717">
            <v>-1E-3</v>
          </cell>
          <cell r="X717">
            <v>-1E-3</v>
          </cell>
          <cell r="Y717">
            <v>0</v>
          </cell>
          <cell r="Z717">
            <v>0</v>
          </cell>
          <cell r="AA717">
            <v>-2E-3</v>
          </cell>
          <cell r="AB717">
            <v>0</v>
          </cell>
          <cell r="AC717">
            <v>-1E-3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-1E-3</v>
          </cell>
          <cell r="AI717">
            <v>-1E-3</v>
          </cell>
          <cell r="AJ717">
            <v>-1E-3</v>
          </cell>
          <cell r="AK717">
            <v>-1E-3</v>
          </cell>
          <cell r="AL717">
            <v>0</v>
          </cell>
          <cell r="AM717">
            <v>0</v>
          </cell>
          <cell r="AN717">
            <v>-1E-3</v>
          </cell>
          <cell r="AO717">
            <v>-1E-3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-1E-3</v>
          </cell>
          <cell r="AV717">
            <v>-1E-3</v>
          </cell>
          <cell r="AW717">
            <v>-1E-3</v>
          </cell>
          <cell r="AX717">
            <v>-1E-3</v>
          </cell>
          <cell r="AY717">
            <v>0</v>
          </cell>
          <cell r="AZ717">
            <v>0</v>
          </cell>
          <cell r="BA717">
            <v>-1E-3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-1E-3</v>
          </cell>
          <cell r="BJ717">
            <v>0</v>
          </cell>
          <cell r="BK717">
            <v>-1E-3</v>
          </cell>
          <cell r="BL717">
            <v>0</v>
          </cell>
          <cell r="BM717">
            <v>0</v>
          </cell>
          <cell r="BN717">
            <v>-1E-3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-1E-3</v>
          </cell>
          <cell r="BW717">
            <v>0</v>
          </cell>
          <cell r="BX717">
            <v>-1E-3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</row>
        <row r="719">
          <cell r="F719">
            <v>-1E-3</v>
          </cell>
          <cell r="G719">
            <v>-1E-3</v>
          </cell>
          <cell r="H719">
            <v>-1E-3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-1E-3</v>
          </cell>
          <cell r="N719">
            <v>0</v>
          </cell>
          <cell r="O719">
            <v>0</v>
          </cell>
          <cell r="P719">
            <v>0</v>
          </cell>
          <cell r="Q719">
            <v>-1E-3</v>
          </cell>
          <cell r="R719">
            <v>0</v>
          </cell>
          <cell r="S719">
            <v>-1E-3</v>
          </cell>
          <cell r="T719">
            <v>-1E-3</v>
          </cell>
          <cell r="U719">
            <v>-1E-3</v>
          </cell>
          <cell r="V719">
            <v>0</v>
          </cell>
          <cell r="W719">
            <v>0</v>
          </cell>
          <cell r="X719">
            <v>0</v>
          </cell>
          <cell r="Y719">
            <v>-1E-3</v>
          </cell>
          <cell r="Z719">
            <v>-1E-3</v>
          </cell>
          <cell r="AA719">
            <v>-1E-3</v>
          </cell>
          <cell r="AB719">
            <v>-1E-3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-1E-3</v>
          </cell>
          <cell r="AI719">
            <v>-1E-3</v>
          </cell>
          <cell r="AJ719">
            <v>0</v>
          </cell>
          <cell r="AK719">
            <v>0</v>
          </cell>
          <cell r="AL719">
            <v>-1E-3</v>
          </cell>
          <cell r="AM719">
            <v>-1E-3</v>
          </cell>
          <cell r="AN719">
            <v>-1E-3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-1E-3</v>
          </cell>
          <cell r="AT719">
            <v>0</v>
          </cell>
          <cell r="AU719">
            <v>-1E-3</v>
          </cell>
          <cell r="AV719">
            <v>-1E-3</v>
          </cell>
          <cell r="AW719">
            <v>0</v>
          </cell>
          <cell r="AX719">
            <v>0</v>
          </cell>
          <cell r="AY719">
            <v>-1E-3</v>
          </cell>
          <cell r="AZ719">
            <v>-1E-3</v>
          </cell>
          <cell r="BA719">
            <v>0</v>
          </cell>
          <cell r="BB719">
            <v>-1E-3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-1E-3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-1E-3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-1E-3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-1E-3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-1E-3</v>
          </cell>
          <cell r="CJ719">
            <v>0</v>
          </cell>
          <cell r="CK719">
            <v>0</v>
          </cell>
          <cell r="CL719">
            <v>0</v>
          </cell>
          <cell r="CM719">
            <v>-1E-3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</row>
        <row r="721">
          <cell r="F721">
            <v>-1E-3</v>
          </cell>
          <cell r="G721">
            <v>-1E-3</v>
          </cell>
          <cell r="H721">
            <v>0</v>
          </cell>
          <cell r="I721">
            <v>0</v>
          </cell>
          <cell r="J721">
            <v>0</v>
          </cell>
          <cell r="K721">
            <v>-1E-3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-1E-3</v>
          </cell>
          <cell r="Q721">
            <v>-1E-3</v>
          </cell>
          <cell r="R721">
            <v>0</v>
          </cell>
          <cell r="S721">
            <v>-1E-3</v>
          </cell>
          <cell r="T721">
            <v>-2E-3</v>
          </cell>
          <cell r="U721">
            <v>-1E-3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-1E-3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-1E-3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-1E-3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-1E-3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</row>
        <row r="725">
          <cell r="F725">
            <v>-1E-3</v>
          </cell>
          <cell r="G725">
            <v>-1E-3</v>
          </cell>
          <cell r="H725">
            <v>-1E-3</v>
          </cell>
          <cell r="I725">
            <v>0</v>
          </cell>
          <cell r="J725">
            <v>-1E-3</v>
          </cell>
          <cell r="K725">
            <v>-1E-3</v>
          </cell>
          <cell r="L725">
            <v>-1E-3</v>
          </cell>
          <cell r="M725">
            <v>-1E-3</v>
          </cell>
          <cell r="N725">
            <v>-1E-3</v>
          </cell>
          <cell r="O725">
            <v>0</v>
          </cell>
          <cell r="P725">
            <v>-1E-3</v>
          </cell>
          <cell r="Q725">
            <v>-1E-3</v>
          </cell>
          <cell r="R725">
            <v>-2E-3</v>
          </cell>
          <cell r="S725">
            <v>-1.2E-2</v>
          </cell>
          <cell r="T725">
            <v>0</v>
          </cell>
          <cell r="U725">
            <v>-1E-3</v>
          </cell>
          <cell r="V725">
            <v>0</v>
          </cell>
          <cell r="W725">
            <v>-1E-3</v>
          </cell>
          <cell r="X725">
            <v>0</v>
          </cell>
          <cell r="Y725">
            <v>-1E-3</v>
          </cell>
          <cell r="Z725">
            <v>-1E-3</v>
          </cell>
          <cell r="AA725">
            <v>-1E-3</v>
          </cell>
          <cell r="AB725">
            <v>0</v>
          </cell>
          <cell r="AC725">
            <v>-1E-3</v>
          </cell>
          <cell r="AD725">
            <v>-1E-3</v>
          </cell>
          <cell r="AE725">
            <v>0</v>
          </cell>
          <cell r="AF725">
            <v>-1E-3</v>
          </cell>
          <cell r="AG725">
            <v>-1E-3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-1E-3</v>
          </cell>
          <cell r="AM725">
            <v>-1E-3</v>
          </cell>
          <cell r="AN725">
            <v>-1E-3</v>
          </cell>
          <cell r="AO725">
            <v>0</v>
          </cell>
          <cell r="AP725">
            <v>-1E-3</v>
          </cell>
          <cell r="AQ725">
            <v>-1E-3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-1E-3</v>
          </cell>
          <cell r="AZ725">
            <v>-1E-3</v>
          </cell>
          <cell r="BA725">
            <v>0</v>
          </cell>
          <cell r="BB725">
            <v>0</v>
          </cell>
          <cell r="BC725">
            <v>-1E-3</v>
          </cell>
          <cell r="BD725">
            <v>-1E-3</v>
          </cell>
          <cell r="BE725">
            <v>0</v>
          </cell>
          <cell r="BF725">
            <v>-1E-3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-1E-3</v>
          </cell>
          <cell r="BL725">
            <v>0</v>
          </cell>
          <cell r="BM725">
            <v>-1E-3</v>
          </cell>
          <cell r="BN725">
            <v>0</v>
          </cell>
          <cell r="BO725">
            <v>0</v>
          </cell>
          <cell r="BP725">
            <v>-1E-3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-1E-3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-2.1999999999999999E-2</v>
          </cell>
          <cell r="J726">
            <v>0</v>
          </cell>
          <cell r="K726">
            <v>0</v>
          </cell>
          <cell r="L726">
            <v>-1E-3</v>
          </cell>
          <cell r="M726">
            <v>0</v>
          </cell>
          <cell r="N726">
            <v>-1.2E-2</v>
          </cell>
          <cell r="O726">
            <v>0</v>
          </cell>
          <cell r="P726">
            <v>-1E-3</v>
          </cell>
          <cell r="Q726">
            <v>0</v>
          </cell>
          <cell r="R726">
            <v>1E-3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8.9999999999999993E-3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-3.0000000000000001E-3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-78.838774000000058</v>
          </cell>
          <cell r="AF844">
            <v>0</v>
          </cell>
          <cell r="AG844">
            <v>0</v>
          </cell>
          <cell r="AH844">
            <v>-83.204148000000032</v>
          </cell>
          <cell r="AI844">
            <v>0.87289499999999975</v>
          </cell>
          <cell r="AJ844">
            <v>1.1641570000000172</v>
          </cell>
          <cell r="AK844">
            <v>2.3283220000000142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2.9099590000000717</v>
          </cell>
          <cell r="AS844">
            <v>0</v>
          </cell>
          <cell r="AT844">
            <v>0</v>
          </cell>
          <cell r="AU844">
            <v>0.58189300000000088</v>
          </cell>
          <cell r="AV844">
            <v>2.3280660000000353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0.8730702000000008</v>
          </cell>
          <cell r="BF844">
            <v>0</v>
          </cell>
          <cell r="BG844">
            <v>0</v>
          </cell>
          <cell r="BH844">
            <v>0</v>
          </cell>
          <cell r="BI844">
            <v>0.29101599999999905</v>
          </cell>
          <cell r="BJ844">
            <v>0.58205419999999997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4.6560307000000307</v>
          </cell>
          <cell r="BS844">
            <v>0</v>
          </cell>
          <cell r="BT844">
            <v>0</v>
          </cell>
          <cell r="BU844">
            <v>2.6190717000000063</v>
          </cell>
          <cell r="BV844">
            <v>0.29102400000000017</v>
          </cell>
          <cell r="BW844">
            <v>1.7459350000000029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2.3278274000000465</v>
          </cell>
          <cell r="CF844">
            <v>0</v>
          </cell>
          <cell r="CG844">
            <v>0</v>
          </cell>
          <cell r="CH844">
            <v>0.8729054000000076</v>
          </cell>
          <cell r="CI844">
            <v>0.58201600000000298</v>
          </cell>
          <cell r="CJ844">
            <v>0.58190500000000611</v>
          </cell>
          <cell r="CK844">
            <v>0.2910010000000014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0.58201799999997661</v>
          </cell>
          <cell r="CS844">
            <v>0</v>
          </cell>
          <cell r="CT844">
            <v>0</v>
          </cell>
          <cell r="CU844">
            <v>0.29100799999999971</v>
          </cell>
          <cell r="CV844">
            <v>0.29100999999999999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1.1636346999999958</v>
          </cell>
          <cell r="DF844">
            <v>0</v>
          </cell>
          <cell r="DG844">
            <v>0</v>
          </cell>
          <cell r="DH844">
            <v>0.29100039999999971</v>
          </cell>
          <cell r="DI844">
            <v>0.87263430000000142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27.062968310000542</v>
          </cell>
          <cell r="DS844">
            <v>0</v>
          </cell>
          <cell r="DT844">
            <v>0</v>
          </cell>
          <cell r="DU844">
            <v>18.915069709999898</v>
          </cell>
          <cell r="DV844">
            <v>2.9097399999999425</v>
          </cell>
          <cell r="DW844">
            <v>4.656018500000016</v>
          </cell>
          <cell r="DX844">
            <v>0</v>
          </cell>
          <cell r="DY844">
            <v>0</v>
          </cell>
          <cell r="DZ844">
            <v>0</v>
          </cell>
          <cell r="EA844">
            <v>0.58214010000000371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</row>
        <row r="845">
          <cell r="F845">
            <v>2.0377686886465796E-2</v>
          </cell>
          <cell r="G845">
            <v>-5.1646473995106135E-3</v>
          </cell>
          <cell r="H845">
            <v>2.3679468368644763E-2</v>
          </cell>
          <cell r="I845">
            <v>4.0651273230274398E-3</v>
          </cell>
          <cell r="J845">
            <v>9.4088471050959299E-3</v>
          </cell>
          <cell r="K845">
            <v>2.7948703946243825E-2</v>
          </cell>
          <cell r="L845">
            <v>-0.11377905349727158</v>
          </cell>
          <cell r="M845">
            <v>-0.35679025154808386</v>
          </cell>
          <cell r="N845">
            <v>1.130237715744542E-2</v>
          </cell>
          <cell r="O845">
            <v>2.803820925563727E-2</v>
          </cell>
          <cell r="P845">
            <v>-1.0560478642908322E-2</v>
          </cell>
          <cell r="Q845">
            <v>1.5305617246305303E-2</v>
          </cell>
          <cell r="R845">
            <v>-1.3275792878580717E-2</v>
          </cell>
          <cell r="S845">
            <v>-2.8985182373602925E-2</v>
          </cell>
          <cell r="T845">
            <v>1.201974396741079E-2</v>
          </cell>
          <cell r="U845">
            <v>2.5418378161372601E-2</v>
          </cell>
          <cell r="V845">
            <v>-1.2797693851993586E-2</v>
          </cell>
          <cell r="W845">
            <v>8.4437789608600156E-3</v>
          </cell>
          <cell r="X845">
            <v>2.5243283161948682E-3</v>
          </cell>
          <cell r="Y845">
            <v>-6.276771900815703E-2</v>
          </cell>
          <cell r="Z845">
            <v>-6.1356065770009849E-2</v>
          </cell>
          <cell r="AA845">
            <v>-7.8144326749271187E-2</v>
          </cell>
          <cell r="AB845">
            <v>4.3241186084976846E-3</v>
          </cell>
          <cell r="AC845">
            <v>2.0204108731878279E-2</v>
          </cell>
          <cell r="AD845">
            <v>1.1807016463802E-2</v>
          </cell>
          <cell r="AE845">
            <v>-0.4072992370451729</v>
          </cell>
          <cell r="AF845">
            <v>1.2725683259965592E-2</v>
          </cell>
          <cell r="AG845">
            <v>1.1381200406251679E-2</v>
          </cell>
          <cell r="AH845">
            <v>-2.1133205519490161E-3</v>
          </cell>
          <cell r="AI845">
            <v>-3.9116692847862566E-3</v>
          </cell>
          <cell r="AJ845">
            <v>9.7798604776819786E-3</v>
          </cell>
          <cell r="AK845">
            <v>-1.2328782594952514E-2</v>
          </cell>
          <cell r="AL845">
            <v>-1.3834727886955278E-2</v>
          </cell>
          <cell r="AM845">
            <v>-5.6168488116345117E-2</v>
          </cell>
          <cell r="AN845">
            <v>-2.6148140577543444E-2</v>
          </cell>
          <cell r="AO845">
            <v>-2.2866065241551325E-3</v>
          </cell>
          <cell r="AP845">
            <v>2.1554214499666102E-2</v>
          </cell>
          <cell r="AQ845">
            <v>2.0201934500150287E-3</v>
          </cell>
          <cell r="AR845">
            <v>5.5435829554841831E-3</v>
          </cell>
          <cell r="AS845">
            <v>7.9651113374623606E-3</v>
          </cell>
          <cell r="AT845">
            <v>1.3261241001945479E-2</v>
          </cell>
          <cell r="AU845">
            <v>-1.3622397525097085E-3</v>
          </cell>
          <cell r="AV845">
            <v>3.1004337905429225E-3</v>
          </cell>
          <cell r="AW845">
            <v>6.3756463191140256E-3</v>
          </cell>
          <cell r="AX845">
            <v>-1.0324533453683671E-2</v>
          </cell>
          <cell r="AY845">
            <v>-3.7330333419642869E-2</v>
          </cell>
          <cell r="AZ845">
            <v>-4.4152596211539219E-2</v>
          </cell>
          <cell r="BA845">
            <v>-2.6541004311830818E-3</v>
          </cell>
          <cell r="BB845">
            <v>4.2647609328163583E-3</v>
          </cell>
          <cell r="BC845">
            <v>3.074980912722225E-2</v>
          </cell>
          <cell r="BD845">
            <v>1.2463838987084586E-2</v>
          </cell>
          <cell r="BE845">
            <v>8.5577700251864286E-3</v>
          </cell>
          <cell r="BF845">
            <v>1.8107113654597384E-2</v>
          </cell>
          <cell r="BG845">
            <v>2.4036348000350927E-2</v>
          </cell>
          <cell r="BH845">
            <v>1.9640250913006696E-3</v>
          </cell>
          <cell r="BI845">
            <v>-7.1817755921443904E-4</v>
          </cell>
          <cell r="BJ845">
            <v>-9.9355089708552669E-4</v>
          </cell>
          <cell r="BK845">
            <v>2.8443283778191386E-2</v>
          </cell>
          <cell r="BL845">
            <v>1.4934201471831443E-2</v>
          </cell>
          <cell r="BM845">
            <v>-5.5242033790506184E-2</v>
          </cell>
          <cell r="BN845">
            <v>1.1346480097405021E-2</v>
          </cell>
          <cell r="BO845">
            <v>-6.7911283215131846E-3</v>
          </cell>
          <cell r="BP845">
            <v>1.7723524358370213E-2</v>
          </cell>
          <cell r="BQ845">
            <v>2.8013757440852771E-2</v>
          </cell>
          <cell r="BR845">
            <v>1.8325792514527706E-2</v>
          </cell>
          <cell r="BS845">
            <v>7.5398216992965672E-3</v>
          </cell>
          <cell r="BT845">
            <v>6.8176034586926448E-3</v>
          </cell>
          <cell r="BU845">
            <v>1.2025233604582297E-3</v>
          </cell>
          <cell r="BV845">
            <v>6.3444466685460554E-3</v>
          </cell>
          <cell r="BW845">
            <v>1.7412838012894838E-2</v>
          </cell>
          <cell r="BX845">
            <v>6.5389315338748588E-3</v>
          </cell>
          <cell r="BY845">
            <v>0.14223971580943839</v>
          </cell>
          <cell r="BZ845">
            <v>-3.7647743756252794E-3</v>
          </cell>
          <cell r="CA845">
            <v>-1.4661094740890945E-2</v>
          </cell>
          <cell r="CB845">
            <v>-2.3407932899104367E-3</v>
          </cell>
          <cell r="CC845">
            <v>2.1618578442815561E-2</v>
          </cell>
          <cell r="CD845">
            <v>1.8033255577684315E-2</v>
          </cell>
          <cell r="CE845">
            <v>5.3622752590811729E-3</v>
          </cell>
          <cell r="CF845">
            <v>7.0341251373200464E-3</v>
          </cell>
          <cell r="CG845">
            <v>8.1335790841556843E-3</v>
          </cell>
          <cell r="CH845">
            <v>8.9426191612282935E-3</v>
          </cell>
          <cell r="CI845">
            <v>7.7315850325661017E-3</v>
          </cell>
          <cell r="CJ845">
            <v>1.2753236711933624E-2</v>
          </cell>
          <cell r="CK845">
            <v>2.1824768025428654E-2</v>
          </cell>
          <cell r="CL845">
            <v>7.2028653857437064E-2</v>
          </cell>
          <cell r="CM845">
            <v>-3.1083784150141014E-3</v>
          </cell>
          <cell r="CN845">
            <v>-5.5833695382432325E-3</v>
          </cell>
          <cell r="CO845">
            <v>5.937267553953518E-3</v>
          </cell>
          <cell r="CP845">
            <v>2.9438410277602856E-2</v>
          </cell>
          <cell r="CQ845">
            <v>1.5501118008202752E-2</v>
          </cell>
          <cell r="CR845">
            <v>2.2306620971392022E-2</v>
          </cell>
          <cell r="CS845">
            <v>7.3622303276295042E-3</v>
          </cell>
          <cell r="CT845">
            <v>1.2909367981407627E-2</v>
          </cell>
          <cell r="CU845">
            <v>8.3811738120687096E-3</v>
          </cell>
          <cell r="CV845">
            <v>1.1712865807410822E-2</v>
          </cell>
          <cell r="CW845">
            <v>6.8245661516357359E-3</v>
          </cell>
          <cell r="CX845">
            <v>1.5285809874292511E-2</v>
          </cell>
          <cell r="CY845">
            <v>7.9058137673257534E-2</v>
          </cell>
          <cell r="CZ845">
            <v>1.421097076091371E-2</v>
          </cell>
          <cell r="DA845">
            <v>-2.5428453561957554E-3</v>
          </cell>
          <cell r="DB845">
            <v>2.4155928664200133E-3</v>
          </cell>
          <cell r="DC845">
            <v>1.7222521953350167E-2</v>
          </cell>
          <cell r="DD845">
            <v>6.430707531023927E-3</v>
          </cell>
          <cell r="DE845">
            <v>3.5742024958615559E-2</v>
          </cell>
          <cell r="DF845">
            <v>3.4926142819315942E-3</v>
          </cell>
          <cell r="DG845">
            <v>5.3031061280535141E-3</v>
          </cell>
          <cell r="DH845">
            <v>7.0613744698491132E-3</v>
          </cell>
          <cell r="DI845">
            <v>9.9305553665374191E-3</v>
          </cell>
          <cell r="DJ845">
            <v>7.0173428846906916E-3</v>
          </cell>
          <cell r="DK845">
            <v>9.6421275271758589E-3</v>
          </cell>
          <cell r="DL845">
            <v>6.52090635442093E-2</v>
          </cell>
          <cell r="DM845">
            <v>2.6475624104989492E-2</v>
          </cell>
          <cell r="DN845">
            <v>-2.3276200169703998E-3</v>
          </cell>
          <cell r="DO845">
            <v>6.8817774518414865E-3</v>
          </cell>
          <cell r="DP845">
            <v>1.0157787182890843E-2</v>
          </cell>
          <cell r="DQ845">
            <v>6.4788096182368804E-3</v>
          </cell>
          <cell r="DR845">
            <v>2.9317615520056961E-3</v>
          </cell>
          <cell r="DS845">
            <v>3.198766881148174E-3</v>
          </cell>
          <cell r="DT845">
            <v>4.1241549547521572E-4</v>
          </cell>
          <cell r="DU845">
            <v>2.2598095510311111E-3</v>
          </cell>
          <cell r="DV845">
            <v>5.3275778935741869E-3</v>
          </cell>
          <cell r="DW845">
            <v>3.3029204991805727E-3</v>
          </cell>
          <cell r="DX845">
            <v>2.179009617183425E-2</v>
          </cell>
          <cell r="DY845">
            <v>1.7874083336231195E-2</v>
          </cell>
          <cell r="DZ845">
            <v>4.6665817344020866E-2</v>
          </cell>
          <cell r="EA845">
            <v>-6.6235837448616053E-3</v>
          </cell>
          <cell r="EB845">
            <v>2.0615825512564356E-3</v>
          </cell>
          <cell r="EC845">
            <v>6.2245758645858018E-3</v>
          </cell>
          <cell r="ED845">
            <v>1.5177614602350786E-3</v>
          </cell>
          <cell r="EE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-1438.7077038751759</v>
          </cell>
          <cell r="AF846">
            <v>0</v>
          </cell>
          <cell r="AG846">
            <v>0</v>
          </cell>
          <cell r="AH846">
            <v>-1477.2993675064317</v>
          </cell>
          <cell r="AI846">
            <v>6.2911774395183784</v>
          </cell>
          <cell r="AJ846">
            <v>14.685662697518183</v>
          </cell>
          <cell r="AK846">
            <v>17.614823494219763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38.191146108510111</v>
          </cell>
          <cell r="AS846">
            <v>0</v>
          </cell>
          <cell r="AT846">
            <v>0</v>
          </cell>
          <cell r="AU846">
            <v>10.897385482590607</v>
          </cell>
          <cell r="AV846">
            <v>27.293760625919731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11.113342137652864</v>
          </cell>
          <cell r="BF846">
            <v>0</v>
          </cell>
          <cell r="BG846">
            <v>0</v>
          </cell>
          <cell r="BH846">
            <v>0</v>
          </cell>
          <cell r="BI846">
            <v>3.5213507223875808</v>
          </cell>
          <cell r="BJ846">
            <v>7.5919914152652979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93.854427276364731</v>
          </cell>
          <cell r="BS846">
            <v>0</v>
          </cell>
          <cell r="BT846">
            <v>0</v>
          </cell>
          <cell r="BU846">
            <v>56.826253379085301</v>
          </cell>
          <cell r="BV846">
            <v>4.3157502771072416</v>
          </cell>
          <cell r="BW846">
            <v>32.712423620172558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52.980178925350629</v>
          </cell>
          <cell r="CF846">
            <v>0</v>
          </cell>
          <cell r="CG846">
            <v>0</v>
          </cell>
          <cell r="CH846">
            <v>23.619506432674825</v>
          </cell>
          <cell r="CI846">
            <v>10.724917720341409</v>
          </cell>
          <cell r="CJ846">
            <v>12.122259996505818</v>
          </cell>
          <cell r="CK846">
            <v>6.5134947758294857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14.070041568240867</v>
          </cell>
          <cell r="CS846">
            <v>0</v>
          </cell>
          <cell r="CT846">
            <v>0</v>
          </cell>
          <cell r="CU846">
            <v>7.2375317795151091</v>
          </cell>
          <cell r="CV846">
            <v>6.8325097887254742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26.360875690558828</v>
          </cell>
          <cell r="DF846">
            <v>0</v>
          </cell>
          <cell r="DG846">
            <v>0</v>
          </cell>
          <cell r="DH846">
            <v>7.908039409984795</v>
          </cell>
          <cell r="DI846">
            <v>18.452836280574047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745.51749477963313</v>
          </cell>
          <cell r="DS846">
            <v>0</v>
          </cell>
          <cell r="DT846">
            <v>0</v>
          </cell>
          <cell r="DU846">
            <v>546.26987372760777</v>
          </cell>
          <cell r="DV846">
            <v>68.072528264590801</v>
          </cell>
          <cell r="DW846">
            <v>111.32842771773358</v>
          </cell>
          <cell r="DX846">
            <v>0</v>
          </cell>
          <cell r="DY846">
            <v>0</v>
          </cell>
          <cell r="DZ846">
            <v>0</v>
          </cell>
          <cell r="EA846">
            <v>19.846665069705068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</row>
        <row r="849">
          <cell r="F849">
            <v>-1.9531807102033838E-2</v>
          </cell>
          <cell r="G849">
            <v>5.9083742961263397E-3</v>
          </cell>
          <cell r="H849">
            <v>-1.5221685443073341E-2</v>
          </cell>
          <cell r="I849">
            <v>0</v>
          </cell>
          <cell r="J849">
            <v>0</v>
          </cell>
          <cell r="K849">
            <v>0</v>
          </cell>
          <cell r="L849">
            <v>3.0418374652960267E-2</v>
          </cell>
          <cell r="M849">
            <v>6.5112453899232037E-3</v>
          </cell>
          <cell r="N849">
            <v>6.3540479783199544E-3</v>
          </cell>
          <cell r="O849">
            <v>-8.7776685577480862E-3</v>
          </cell>
          <cell r="P849">
            <v>-3.9346647652820366E-3</v>
          </cell>
          <cell r="Q849">
            <v>-2.9974171897059421E-2</v>
          </cell>
          <cell r="R849">
            <v>1.2595981329711847E-2</v>
          </cell>
          <cell r="S849">
            <v>6.0469562673041821E-2</v>
          </cell>
          <cell r="T849">
            <v>5.1177490781597612E-3</v>
          </cell>
          <cell r="U849">
            <v>-1.3632458275132819E-2</v>
          </cell>
          <cell r="V849">
            <v>0</v>
          </cell>
          <cell r="W849">
            <v>0</v>
          </cell>
          <cell r="X849">
            <v>0</v>
          </cell>
          <cell r="Y849">
            <v>3.0283529602030512E-2</v>
          </cell>
          <cell r="Z849">
            <v>4.0196037534954598E-2</v>
          </cell>
          <cell r="AA849">
            <v>6.7891274905136356E-3</v>
          </cell>
          <cell r="AB849">
            <v>4.2161898106130025E-3</v>
          </cell>
          <cell r="AC849">
            <v>1.1323238667685587E-2</v>
          </cell>
          <cell r="AD849">
            <v>6.3887993747044902E-3</v>
          </cell>
          <cell r="AE849">
            <v>1.2290402783543541E-2</v>
          </cell>
          <cell r="AF849">
            <v>1.2300453123486932E-2</v>
          </cell>
          <cell r="AG849">
            <v>4.9608795383520032E-3</v>
          </cell>
          <cell r="AH849">
            <v>-5.4975977559053035E-3</v>
          </cell>
          <cell r="AI849">
            <v>0</v>
          </cell>
          <cell r="AJ849">
            <v>0</v>
          </cell>
          <cell r="AK849">
            <v>0</v>
          </cell>
          <cell r="AL849">
            <v>5.6992548944954535E-2</v>
          </cell>
          <cell r="AM849">
            <v>4.7165086493706099E-2</v>
          </cell>
          <cell r="AN849">
            <v>1.4787615826605816E-2</v>
          </cell>
          <cell r="AO849">
            <v>1.1530028763687028E-2</v>
          </cell>
          <cell r="AP849">
            <v>-2.7084232165464073E-5</v>
          </cell>
          <cell r="AQ849">
            <v>5.272902699864801E-3</v>
          </cell>
          <cell r="AR849">
            <v>1.0056081910811088E-2</v>
          </cell>
          <cell r="AS849">
            <v>1.0495408464372247E-2</v>
          </cell>
          <cell r="AT849">
            <v>6.4310322591225599E-3</v>
          </cell>
          <cell r="AU849">
            <v>-6.7116736215879769E-3</v>
          </cell>
          <cell r="AV849">
            <v>0</v>
          </cell>
          <cell r="AW849">
            <v>0</v>
          </cell>
          <cell r="AX849">
            <v>0</v>
          </cell>
          <cell r="AY849">
            <v>3.0738730295347239E-2</v>
          </cell>
          <cell r="AZ849">
            <v>4.0933796590088889E-2</v>
          </cell>
          <cell r="BA849">
            <v>2.0391134337536698E-2</v>
          </cell>
          <cell r="BB849">
            <v>6.7059403745162172E-3</v>
          </cell>
          <cell r="BC849">
            <v>7.2963095326130656E-3</v>
          </cell>
          <cell r="BD849">
            <v>4.3923046977383251E-3</v>
          </cell>
          <cell r="BE849">
            <v>0</v>
          </cell>
          <cell r="BF849">
            <v>7.2276000831976717E-3</v>
          </cell>
          <cell r="BG849">
            <v>6.4479527881147192E-3</v>
          </cell>
          <cell r="BH849">
            <v>-8.3042893195894862E-3</v>
          </cell>
          <cell r="BI849">
            <v>0</v>
          </cell>
          <cell r="BJ849">
            <v>0</v>
          </cell>
          <cell r="BK849">
            <v>0</v>
          </cell>
          <cell r="BL849">
            <v>3.2495065101002751E-2</v>
          </cell>
          <cell r="BM849">
            <v>4.5806406375639597E-2</v>
          </cell>
          <cell r="BN849">
            <v>1.2450501668922698E-2</v>
          </cell>
          <cell r="BO849">
            <v>3.7561414201121579E-3</v>
          </cell>
          <cell r="BP849">
            <v>4.3948407493559216E-3</v>
          </cell>
          <cell r="BQ849">
            <v>3.374160465043019E-3</v>
          </cell>
          <cell r="BR849">
            <v>4.1082526136886344E-3</v>
          </cell>
          <cell r="BS849">
            <v>6.6796335720979982E-3</v>
          </cell>
          <cell r="BT849">
            <v>8.3442309505201706E-3</v>
          </cell>
          <cell r="BU849">
            <v>-9.1201822211814942E-3</v>
          </cell>
          <cell r="BV849">
            <v>-2.0674986247648519E-2</v>
          </cell>
          <cell r="BW849">
            <v>0</v>
          </cell>
          <cell r="BX849">
            <v>-1.3587851037030418E-2</v>
          </cell>
          <cell r="BY849">
            <v>-2.2824006251411788E-2</v>
          </cell>
          <cell r="BZ849">
            <v>5.9050474704633871E-3</v>
          </cell>
          <cell r="CA849">
            <v>1.9620761152744137E-2</v>
          </cell>
          <cell r="CB849">
            <v>1.1418494709438676E-2</v>
          </cell>
          <cell r="CC849">
            <v>2.5953570720673724E-3</v>
          </cell>
          <cell r="CD849">
            <v>1.2719607029744395E-2</v>
          </cell>
          <cell r="CE849">
            <v>-1.6183937297105544E-2</v>
          </cell>
          <cell r="CF849">
            <v>6.7026725772834084E-3</v>
          </cell>
          <cell r="CG849">
            <v>1.1155282901967212E-2</v>
          </cell>
          <cell r="CH849">
            <v>-5.6548318370346351E-3</v>
          </cell>
          <cell r="CI849">
            <v>-2.9677846076836545E-2</v>
          </cell>
          <cell r="CJ849">
            <v>-2.0717073944062747E-2</v>
          </cell>
          <cell r="CK849">
            <v>-1.8810709887389976E-2</v>
          </cell>
          <cell r="CL849">
            <v>-2.6111038162717648E-2</v>
          </cell>
          <cell r="CM849">
            <v>5.9584629728135496E-3</v>
          </cell>
          <cell r="CN849">
            <v>1.377767166325583E-2</v>
          </cell>
          <cell r="CO849">
            <v>7.3655986233447379E-3</v>
          </cell>
          <cell r="CP849">
            <v>8.5147097342286315E-4</v>
          </cell>
          <cell r="CQ849">
            <v>1.7979652485252018E-2</v>
          </cell>
          <cell r="CR849">
            <v>-2.1039706108409106E-2</v>
          </cell>
          <cell r="CS849">
            <v>7.4121571299343714E-3</v>
          </cell>
          <cell r="CT849">
            <v>1.0908755165644379E-2</v>
          </cell>
          <cell r="CU849">
            <v>-8.9678023828483333E-3</v>
          </cell>
          <cell r="CV849">
            <v>-3.4084997025793484E-2</v>
          </cell>
          <cell r="CW849">
            <v>-2.2320154740313569E-2</v>
          </cell>
          <cell r="CX849">
            <v>-2.2693089418609702E-2</v>
          </cell>
          <cell r="CY849">
            <v>-4.151404468184694E-2</v>
          </cell>
          <cell r="CZ849">
            <v>1.45069763060377E-2</v>
          </cell>
          <cell r="DA849">
            <v>1.6188377939720056E-2</v>
          </cell>
          <cell r="DB849">
            <v>7.6718601165453038E-3</v>
          </cell>
          <cell r="DC849">
            <v>-2.6194345245826867E-3</v>
          </cell>
          <cell r="DD849">
            <v>2.0816361251682736E-2</v>
          </cell>
          <cell r="DE849">
            <v>2.1139259337346061E-3</v>
          </cell>
          <cell r="DF849">
            <v>1.0842831646570517E-2</v>
          </cell>
          <cell r="DG849">
            <v>7.3212923726231338E-3</v>
          </cell>
          <cell r="DH849">
            <v>-1.8452358407287761E-2</v>
          </cell>
          <cell r="DI849">
            <v>-3.3798741576390512E-2</v>
          </cell>
          <cell r="DJ849">
            <v>-2.2968930457480496E-2</v>
          </cell>
          <cell r="DK849">
            <v>-2.1133260062327963E-2</v>
          </cell>
          <cell r="DL849">
            <v>-3.5015092357149058E-2</v>
          </cell>
          <cell r="DM849">
            <v>2.1170779393514749E-2</v>
          </cell>
          <cell r="DN849">
            <v>1.0401128046773067E-2</v>
          </cell>
          <cell r="DO849">
            <v>9.481713032144512E-4</v>
          </cell>
          <cell r="DP849">
            <v>7.076244569333312E-3</v>
          </cell>
          <cell r="DQ849">
            <v>2.3082189218953886E-2</v>
          </cell>
          <cell r="DR849">
            <v>1.3690560583903277E-3</v>
          </cell>
          <cell r="DS849">
            <v>3.4047878736487291E-3</v>
          </cell>
          <cell r="DT849">
            <v>4.1461260718591575E-3</v>
          </cell>
          <cell r="DU849">
            <v>-4.2086797811649035E-3</v>
          </cell>
          <cell r="DV849">
            <v>-2.7942055224436047E-2</v>
          </cell>
          <cell r="DW849">
            <v>-1.1631034781252936E-2</v>
          </cell>
          <cell r="DX849">
            <v>-1.8312577334810953E-2</v>
          </cell>
          <cell r="DY849">
            <v>-5.0842817178846644E-3</v>
          </cell>
          <cell r="DZ849">
            <v>2.4355777756284169E-3</v>
          </cell>
          <cell r="EA849">
            <v>7.0322098164936619E-3</v>
          </cell>
          <cell r="EB849">
            <v>1.6089339077609566E-3</v>
          </cell>
          <cell r="EC849">
            <v>3.8949351202290927E-3</v>
          </cell>
          <cell r="ED849">
            <v>4.3616192235589324E-3</v>
          </cell>
          <cell r="EE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6.7427339540481626</v>
          </cell>
          <cell r="BS850">
            <v>0</v>
          </cell>
          <cell r="BT850">
            <v>1.0726175968766256</v>
          </cell>
          <cell r="BU850">
            <v>0</v>
          </cell>
          <cell r="BV850">
            <v>-3.714408175167307</v>
          </cell>
          <cell r="BW850">
            <v>0</v>
          </cell>
          <cell r="BX850">
            <v>-0.20458068262763263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0.33005935644951023</v>
          </cell>
          <cell r="CD850">
            <v>9.2590458585164015</v>
          </cell>
          <cell r="CE850">
            <v>-25.794492912304122</v>
          </cell>
          <cell r="CF850">
            <v>1.7433778724298463</v>
          </cell>
          <cell r="CG850">
            <v>1.3605076787393955</v>
          </cell>
          <cell r="CH850">
            <v>0</v>
          </cell>
          <cell r="CI850">
            <v>-22.034420098651481</v>
          </cell>
          <cell r="CJ850">
            <v>-6.242333664148191</v>
          </cell>
          <cell r="CK850">
            <v>-0.73156036767318255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0.10993566699926305</v>
          </cell>
          <cell r="CQ850">
            <v>0</v>
          </cell>
          <cell r="CR850">
            <v>-14.448135224586622</v>
          </cell>
          <cell r="CS850">
            <v>0</v>
          </cell>
          <cell r="CT850">
            <v>0.81744743743229265</v>
          </cell>
          <cell r="CU850">
            <v>0</v>
          </cell>
          <cell r="CV850">
            <v>-7.9872394512542542</v>
          </cell>
          <cell r="CW850">
            <v>-7.8314531843561781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0.55310997359140401</v>
          </cell>
          <cell r="DE850">
            <v>1.2873109248102992</v>
          </cell>
          <cell r="DF850">
            <v>0</v>
          </cell>
          <cell r="DG850">
            <v>0.46624613047924868</v>
          </cell>
          <cell r="DH850">
            <v>0</v>
          </cell>
          <cell r="DI850">
            <v>0</v>
          </cell>
          <cell r="DJ850">
            <v>-5.868166133403065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6.6892309277336608</v>
          </cell>
          <cell r="DR850">
            <v>0.56027944624111115</v>
          </cell>
          <cell r="DS850">
            <v>0.50041836406035145</v>
          </cell>
          <cell r="DT850">
            <v>0.81737388200053829</v>
          </cell>
          <cell r="DU850">
            <v>0</v>
          </cell>
          <cell r="DV850">
            <v>0</v>
          </cell>
          <cell r="DW850">
            <v>-0.7575127998205744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-1438.7077038751759</v>
          </cell>
          <cell r="AF851">
            <v>0</v>
          </cell>
          <cell r="AG851">
            <v>0</v>
          </cell>
          <cell r="AH851">
            <v>-1477.2993675064317</v>
          </cell>
          <cell r="AI851">
            <v>6.2911774395183784</v>
          </cell>
          <cell r="AJ851">
            <v>14.685662697518183</v>
          </cell>
          <cell r="AK851">
            <v>17.614823494219763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38.191146108510111</v>
          </cell>
          <cell r="AS851">
            <v>0</v>
          </cell>
          <cell r="AT851">
            <v>0</v>
          </cell>
          <cell r="AU851">
            <v>10.897385482590607</v>
          </cell>
          <cell r="AV851">
            <v>27.293760625919731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11.113342137652864</v>
          </cell>
          <cell r="BF851">
            <v>0</v>
          </cell>
          <cell r="BG851">
            <v>0</v>
          </cell>
          <cell r="BH851">
            <v>0</v>
          </cell>
          <cell r="BI851">
            <v>3.5213507223875808</v>
          </cell>
          <cell r="BJ851">
            <v>7.5919914152652979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100.59716123041289</v>
          </cell>
          <cell r="BS851">
            <v>0</v>
          </cell>
          <cell r="BT851">
            <v>1.0726175968766256</v>
          </cell>
          <cell r="BU851">
            <v>56.826253379085301</v>
          </cell>
          <cell r="BV851">
            <v>0.60134210193996296</v>
          </cell>
          <cell r="BW851">
            <v>32.712423620172558</v>
          </cell>
          <cell r="BX851">
            <v>-0.20458068262763263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0.33005935644951023</v>
          </cell>
          <cell r="CD851">
            <v>9.2590458585164015</v>
          </cell>
          <cell r="CE851">
            <v>27.185686013042869</v>
          </cell>
          <cell r="CF851">
            <v>1.7433778724298463</v>
          </cell>
          <cell r="CG851">
            <v>1.3605076787393955</v>
          </cell>
          <cell r="CH851">
            <v>23.619506432674825</v>
          </cell>
          <cell r="CI851">
            <v>-11.309502378309844</v>
          </cell>
          <cell r="CJ851">
            <v>5.8799263323580817</v>
          </cell>
          <cell r="CK851">
            <v>5.7819344081563031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0.10993566699926305</v>
          </cell>
          <cell r="CQ851">
            <v>0</v>
          </cell>
          <cell r="CR851">
            <v>-0.37809365634529968</v>
          </cell>
          <cell r="CS851">
            <v>0</v>
          </cell>
          <cell r="CT851">
            <v>0.81744743743229265</v>
          </cell>
          <cell r="CU851">
            <v>7.2375317795151091</v>
          </cell>
          <cell r="CV851">
            <v>-1.1547296625290073</v>
          </cell>
          <cell r="CW851">
            <v>-7.8314531843561781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0.55310997359140401</v>
          </cell>
          <cell r="DE851">
            <v>27.648186615368104</v>
          </cell>
          <cell r="DF851">
            <v>0</v>
          </cell>
          <cell r="DG851">
            <v>0.46624613047924868</v>
          </cell>
          <cell r="DH851">
            <v>7.908039409984795</v>
          </cell>
          <cell r="DI851">
            <v>18.452836280574047</v>
          </cell>
          <cell r="DJ851">
            <v>-5.868166133403065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6.6892309277336608</v>
          </cell>
          <cell r="DR851">
            <v>746.07777422587969</v>
          </cell>
          <cell r="DS851">
            <v>0.50041836406035145</v>
          </cell>
          <cell r="DT851">
            <v>0.81737388200053829</v>
          </cell>
          <cell r="DU851">
            <v>546.26987372760777</v>
          </cell>
          <cell r="DV851">
            <v>68.072528264590801</v>
          </cell>
          <cell r="DW851">
            <v>110.57091491791289</v>
          </cell>
          <cell r="DX851">
            <v>0</v>
          </cell>
          <cell r="DY851">
            <v>0</v>
          </cell>
          <cell r="DZ851">
            <v>0</v>
          </cell>
          <cell r="EA851">
            <v>19.846665069705068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-1438.7077038753778</v>
          </cell>
          <cell r="AF860">
            <v>0</v>
          </cell>
          <cell r="AG860">
            <v>0</v>
          </cell>
          <cell r="AH860">
            <v>-1477.2993675064063</v>
          </cell>
          <cell r="AI860">
            <v>6.2911774395033717</v>
          </cell>
          <cell r="AJ860">
            <v>14.685662697535008</v>
          </cell>
          <cell r="AK860">
            <v>17.614823494222946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38.191146108321846</v>
          </cell>
          <cell r="AS860">
            <v>0</v>
          </cell>
          <cell r="AT860">
            <v>0</v>
          </cell>
          <cell r="AU860">
            <v>10.897385482559912</v>
          </cell>
          <cell r="AV860">
            <v>27.293760625878349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11.113342138007283</v>
          </cell>
          <cell r="BF860">
            <v>0</v>
          </cell>
          <cell r="BG860">
            <v>0</v>
          </cell>
          <cell r="BH860">
            <v>0</v>
          </cell>
          <cell r="BI860">
            <v>3.5213507224107161</v>
          </cell>
          <cell r="BJ860">
            <v>7.5919914152473211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100.59716123063117</v>
          </cell>
          <cell r="BS860">
            <v>0</v>
          </cell>
          <cell r="BT860">
            <v>1.072617596888449</v>
          </cell>
          <cell r="BU860">
            <v>56.826253378996626</v>
          </cell>
          <cell r="BV860">
            <v>0.60134210193064064</v>
          </cell>
          <cell r="BW860">
            <v>32.712423620163463</v>
          </cell>
          <cell r="BX860">
            <v>-0.20458068256266415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0.3300593564636074</v>
          </cell>
          <cell r="CD860">
            <v>9.2590458585182205</v>
          </cell>
          <cell r="CE860">
            <v>27.185686013661325</v>
          </cell>
          <cell r="CF860">
            <v>1.7433778723934665</v>
          </cell>
          <cell r="CG860">
            <v>1.3605076787644066</v>
          </cell>
          <cell r="CH860">
            <v>23.619506432674825</v>
          </cell>
          <cell r="CI860">
            <v>-11.309502378338948</v>
          </cell>
          <cell r="CJ860">
            <v>5.8799263322725892</v>
          </cell>
          <cell r="CK860">
            <v>5.7819344081217423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0.10993566701654345</v>
          </cell>
          <cell r="CQ860">
            <v>0</v>
          </cell>
          <cell r="CR860">
            <v>-0.3780936561524868</v>
          </cell>
          <cell r="CS860">
            <v>0</v>
          </cell>
          <cell r="CT860">
            <v>0.81744743743911386</v>
          </cell>
          <cell r="CU860">
            <v>7.2375317795085721</v>
          </cell>
          <cell r="CV860">
            <v>-1.1547296625794843</v>
          </cell>
          <cell r="CW860">
            <v>-7.8314531843643636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0.55310997361084446</v>
          </cell>
          <cell r="DE860">
            <v>27.648186615202576</v>
          </cell>
          <cell r="DF860">
            <v>0</v>
          </cell>
          <cell r="DG860">
            <v>0.46624613046878949</v>
          </cell>
          <cell r="DH860">
            <v>7.9080394100164995</v>
          </cell>
          <cell r="DI860">
            <v>18.452836280572228</v>
          </cell>
          <cell r="DJ860">
            <v>-5.86816613341216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6.6892309277318418</v>
          </cell>
          <cell r="DR860">
            <v>746.07777422619984</v>
          </cell>
          <cell r="DS860">
            <v>0.50041836407035589</v>
          </cell>
          <cell r="DT860">
            <v>0.81737388198962435</v>
          </cell>
          <cell r="DU860">
            <v>546.26987372757867</v>
          </cell>
          <cell r="DV860">
            <v>68.072528264601715</v>
          </cell>
          <cell r="DW860">
            <v>110.57091491785832</v>
          </cell>
          <cell r="DX860">
            <v>0</v>
          </cell>
          <cell r="DY860">
            <v>0</v>
          </cell>
          <cell r="DZ860">
            <v>0</v>
          </cell>
          <cell r="EA860">
            <v>19.846665069693699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 t="str">
            <v>Mills / kWh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 t="str">
            <v>Mills / kWh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 t="str">
            <v>Mills / kWh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 t="str">
            <v>Mills / kWh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 t="str">
            <v>Mills / kWh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 t="str">
            <v>Mills / kWh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 t="str">
            <v>Mills / kWh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 t="str">
            <v>Mills / kWh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 t="str">
            <v>Mills / kWh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 t="str">
            <v>Mills / kWh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0.01</v>
          </cell>
          <cell r="L901">
            <v>0.01</v>
          </cell>
          <cell r="M901">
            <v>0.01</v>
          </cell>
          <cell r="N901">
            <v>0</v>
          </cell>
          <cell r="O901">
            <v>0</v>
          </cell>
          <cell r="P901">
            <v>0</v>
          </cell>
          <cell r="Q901">
            <v>0.01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-0.02</v>
          </cell>
          <cell r="Y901">
            <v>0.01</v>
          </cell>
          <cell r="Z901">
            <v>0.01</v>
          </cell>
          <cell r="AA901">
            <v>-0.01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-0.02</v>
          </cell>
          <cell r="AL901">
            <v>0.01</v>
          </cell>
          <cell r="AM901">
            <v>0.01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0.01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-0.02</v>
          </cell>
          <cell r="AY901">
            <v>0.02</v>
          </cell>
          <cell r="AZ901">
            <v>0.02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0.01</v>
          </cell>
          <cell r="BK901">
            <v>-0.02</v>
          </cell>
          <cell r="BL901">
            <v>0.01</v>
          </cell>
          <cell r="BM901">
            <v>0.03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-0.02</v>
          </cell>
          <cell r="BX901">
            <v>-0.02</v>
          </cell>
          <cell r="BY901">
            <v>0</v>
          </cell>
          <cell r="BZ901">
            <v>0.02</v>
          </cell>
          <cell r="CA901">
            <v>0</v>
          </cell>
          <cell r="CB901">
            <v>0</v>
          </cell>
          <cell r="CC901">
            <v>0.01</v>
          </cell>
          <cell r="CD901">
            <v>0</v>
          </cell>
          <cell r="CE901">
            <v>0</v>
          </cell>
          <cell r="CF901">
            <v>0.03</v>
          </cell>
          <cell r="CG901">
            <v>-0.02</v>
          </cell>
          <cell r="CH901">
            <v>0</v>
          </cell>
          <cell r="CI901">
            <v>0</v>
          </cell>
          <cell r="CJ901">
            <v>0.03</v>
          </cell>
          <cell r="CK901">
            <v>-0.02</v>
          </cell>
          <cell r="CL901">
            <v>0</v>
          </cell>
          <cell r="CM901">
            <v>0.02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0.01</v>
          </cell>
          <cell r="CT901">
            <v>-0.01</v>
          </cell>
          <cell r="CU901">
            <v>0.01</v>
          </cell>
          <cell r="CV901">
            <v>0.01</v>
          </cell>
          <cell r="CW901">
            <v>0.01</v>
          </cell>
          <cell r="CX901">
            <v>0.02</v>
          </cell>
          <cell r="CY901">
            <v>0</v>
          </cell>
          <cell r="CZ901">
            <v>0.01</v>
          </cell>
          <cell r="DA901">
            <v>0</v>
          </cell>
          <cell r="DB901">
            <v>0</v>
          </cell>
          <cell r="DC901">
            <v>0.01</v>
          </cell>
          <cell r="DD901">
            <v>-0.01</v>
          </cell>
          <cell r="DE901">
            <v>0</v>
          </cell>
          <cell r="DF901">
            <v>0.02</v>
          </cell>
          <cell r="DG901">
            <v>-0.01</v>
          </cell>
          <cell r="DH901">
            <v>0.01</v>
          </cell>
          <cell r="DI901">
            <v>0.01</v>
          </cell>
          <cell r="DJ901">
            <v>0</v>
          </cell>
          <cell r="DK901">
            <v>0</v>
          </cell>
          <cell r="DL901">
            <v>0</v>
          </cell>
          <cell r="DM901">
            <v>0.01</v>
          </cell>
          <cell r="DN901">
            <v>0</v>
          </cell>
          <cell r="DO901">
            <v>0.01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0.01</v>
          </cell>
          <cell r="DU901">
            <v>0</v>
          </cell>
          <cell r="DV901">
            <v>0.01</v>
          </cell>
          <cell r="DW901">
            <v>0</v>
          </cell>
          <cell r="DX901">
            <v>0.01</v>
          </cell>
          <cell r="DY901">
            <v>0</v>
          </cell>
          <cell r="DZ901">
            <v>0</v>
          </cell>
          <cell r="EA901">
            <v>0</v>
          </cell>
          <cell r="EB901">
            <v>0.01</v>
          </cell>
          <cell r="EC901">
            <v>0.01</v>
          </cell>
          <cell r="ED901">
            <v>0.01</v>
          </cell>
          <cell r="EE901">
            <v>0</v>
          </cell>
        </row>
        <row r="902">
          <cell r="F902">
            <v>0.01</v>
          </cell>
          <cell r="G902">
            <v>0</v>
          </cell>
          <cell r="H902">
            <v>0</v>
          </cell>
          <cell r="I902">
            <v>0</v>
          </cell>
          <cell r="J902">
            <v>-0.01</v>
          </cell>
          <cell r="K902">
            <v>0</v>
          </cell>
          <cell r="L902">
            <v>0.01</v>
          </cell>
          <cell r="M902">
            <v>0</v>
          </cell>
          <cell r="N902">
            <v>0</v>
          </cell>
          <cell r="O902">
            <v>0</v>
          </cell>
          <cell r="P902">
            <v>-0.01</v>
          </cell>
          <cell r="Q902">
            <v>0.01</v>
          </cell>
          <cell r="R902">
            <v>0</v>
          </cell>
          <cell r="S902">
            <v>0</v>
          </cell>
          <cell r="T902">
            <v>0.01</v>
          </cell>
          <cell r="U902">
            <v>0</v>
          </cell>
          <cell r="V902">
            <v>0</v>
          </cell>
          <cell r="W902">
            <v>0</v>
          </cell>
          <cell r="X902">
            <v>-0.01</v>
          </cell>
          <cell r="Y902">
            <v>0.01</v>
          </cell>
          <cell r="Z902">
            <v>0</v>
          </cell>
          <cell r="AA902">
            <v>0</v>
          </cell>
          <cell r="AB902">
            <v>0</v>
          </cell>
          <cell r="AC902">
            <v>0.01</v>
          </cell>
          <cell r="AD902">
            <v>0.01</v>
          </cell>
          <cell r="AE902">
            <v>0</v>
          </cell>
          <cell r="AF902">
            <v>0</v>
          </cell>
          <cell r="AG902">
            <v>0.02</v>
          </cell>
          <cell r="AH902">
            <v>0.01</v>
          </cell>
          <cell r="AI902">
            <v>0</v>
          </cell>
          <cell r="AJ902">
            <v>0</v>
          </cell>
          <cell r="AK902">
            <v>-0.01</v>
          </cell>
          <cell r="AL902">
            <v>0.01</v>
          </cell>
          <cell r="AM902">
            <v>0.02</v>
          </cell>
          <cell r="AN902">
            <v>-0.03</v>
          </cell>
          <cell r="AO902">
            <v>0.01</v>
          </cell>
          <cell r="AP902">
            <v>0.01</v>
          </cell>
          <cell r="AQ902">
            <v>0.01</v>
          </cell>
          <cell r="AR902">
            <v>-0.01</v>
          </cell>
          <cell r="AS902">
            <v>0</v>
          </cell>
          <cell r="AT902">
            <v>0.01</v>
          </cell>
          <cell r="AU902">
            <v>0.01</v>
          </cell>
          <cell r="AV902">
            <v>0</v>
          </cell>
          <cell r="AW902">
            <v>0</v>
          </cell>
          <cell r="AX902">
            <v>-0.02</v>
          </cell>
          <cell r="AY902">
            <v>-0.02</v>
          </cell>
          <cell r="AZ902">
            <v>0</v>
          </cell>
          <cell r="BA902">
            <v>-0.02</v>
          </cell>
          <cell r="BB902">
            <v>0</v>
          </cell>
          <cell r="BC902">
            <v>0.01</v>
          </cell>
          <cell r="BD902">
            <v>0.01</v>
          </cell>
          <cell r="BE902">
            <v>0</v>
          </cell>
          <cell r="BF902">
            <v>0.01</v>
          </cell>
          <cell r="BG902">
            <v>0.02</v>
          </cell>
          <cell r="BH902">
            <v>0.01</v>
          </cell>
          <cell r="BI902">
            <v>0</v>
          </cell>
          <cell r="BJ902">
            <v>-0.01</v>
          </cell>
          <cell r="BK902">
            <v>0</v>
          </cell>
          <cell r="BL902">
            <v>0</v>
          </cell>
          <cell r="BM902">
            <v>0</v>
          </cell>
          <cell r="BN902">
            <v>-0.03</v>
          </cell>
          <cell r="BO902">
            <v>-0.01</v>
          </cell>
          <cell r="BP902">
            <v>0.01</v>
          </cell>
          <cell r="BQ902">
            <v>0.01</v>
          </cell>
          <cell r="BR902">
            <v>0</v>
          </cell>
          <cell r="BS902">
            <v>0.01</v>
          </cell>
          <cell r="BT902">
            <v>0</v>
          </cell>
          <cell r="BU902">
            <v>0.01</v>
          </cell>
          <cell r="BV902">
            <v>0.01</v>
          </cell>
          <cell r="BW902">
            <v>0</v>
          </cell>
          <cell r="BX902">
            <v>-0.02</v>
          </cell>
          <cell r="BY902">
            <v>-0.06</v>
          </cell>
          <cell r="BZ902">
            <v>-0.01</v>
          </cell>
          <cell r="CA902">
            <v>-0.02</v>
          </cell>
          <cell r="CB902">
            <v>0.01</v>
          </cell>
          <cell r="CC902">
            <v>0</v>
          </cell>
          <cell r="CD902">
            <v>0.01</v>
          </cell>
          <cell r="CE902">
            <v>0</v>
          </cell>
          <cell r="CF902">
            <v>0.01</v>
          </cell>
          <cell r="CG902">
            <v>0.02</v>
          </cell>
          <cell r="CH902">
            <v>0.01</v>
          </cell>
          <cell r="CI902">
            <v>0.01</v>
          </cell>
          <cell r="CJ902">
            <v>0</v>
          </cell>
          <cell r="CK902">
            <v>0.01</v>
          </cell>
          <cell r="CL902">
            <v>-0.03</v>
          </cell>
          <cell r="CM902">
            <v>-0.02</v>
          </cell>
          <cell r="CN902">
            <v>-0.01</v>
          </cell>
          <cell r="CO902">
            <v>0</v>
          </cell>
          <cell r="CP902">
            <v>0.01</v>
          </cell>
          <cell r="CQ902">
            <v>0.02</v>
          </cell>
          <cell r="CR902">
            <v>0.02</v>
          </cell>
          <cell r="CS902">
            <v>-0.01</v>
          </cell>
          <cell r="CT902">
            <v>0</v>
          </cell>
          <cell r="CU902">
            <v>0.01</v>
          </cell>
          <cell r="CV902">
            <v>0</v>
          </cell>
          <cell r="CW902">
            <v>0.01</v>
          </cell>
          <cell r="CX902">
            <v>0</v>
          </cell>
          <cell r="CY902">
            <v>-0.03</v>
          </cell>
          <cell r="CZ902">
            <v>0.01</v>
          </cell>
          <cell r="DA902">
            <v>0</v>
          </cell>
          <cell r="DB902">
            <v>0.03</v>
          </cell>
          <cell r="DC902">
            <v>0.01</v>
          </cell>
          <cell r="DD902">
            <v>0</v>
          </cell>
          <cell r="DE902">
            <v>0.01</v>
          </cell>
          <cell r="DF902">
            <v>0</v>
          </cell>
          <cell r="DG902">
            <v>0.01</v>
          </cell>
          <cell r="DH902">
            <v>0</v>
          </cell>
          <cell r="DI902">
            <v>0</v>
          </cell>
          <cell r="DJ902">
            <v>0.01</v>
          </cell>
          <cell r="DK902">
            <v>0.02</v>
          </cell>
          <cell r="DL902">
            <v>-0.05</v>
          </cell>
          <cell r="DM902">
            <v>-0.02</v>
          </cell>
          <cell r="DN902">
            <v>-0.02</v>
          </cell>
          <cell r="DO902">
            <v>0.01</v>
          </cell>
          <cell r="DP902">
            <v>0.02</v>
          </cell>
          <cell r="DQ902">
            <v>-0.01</v>
          </cell>
          <cell r="DR902">
            <v>-0.01</v>
          </cell>
          <cell r="DS902">
            <v>0.01</v>
          </cell>
          <cell r="DT902">
            <v>-0.01</v>
          </cell>
          <cell r="DU902">
            <v>0.05</v>
          </cell>
          <cell r="DV902">
            <v>0</v>
          </cell>
          <cell r="DW902">
            <v>0.04</v>
          </cell>
          <cell r="DX902">
            <v>-0.06</v>
          </cell>
          <cell r="DY902">
            <v>-0.77</v>
          </cell>
          <cell r="DZ902">
            <v>-0.06</v>
          </cell>
          <cell r="EA902">
            <v>0</v>
          </cell>
          <cell r="EB902">
            <v>-0.03</v>
          </cell>
          <cell r="EC902">
            <v>0.02</v>
          </cell>
          <cell r="ED902">
            <v>0.03</v>
          </cell>
          <cell r="EE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0.16</v>
          </cell>
          <cell r="J903">
            <v>0</v>
          </cell>
          <cell r="K903">
            <v>-0.01</v>
          </cell>
          <cell r="L903">
            <v>-0.02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-0.01</v>
          </cell>
          <cell r="S903">
            <v>0</v>
          </cell>
          <cell r="T903">
            <v>0.01</v>
          </cell>
          <cell r="U903">
            <v>0</v>
          </cell>
          <cell r="V903">
            <v>-0.02</v>
          </cell>
          <cell r="W903">
            <v>-0.02</v>
          </cell>
          <cell r="X903">
            <v>-0.01</v>
          </cell>
          <cell r="Y903">
            <v>-0.05</v>
          </cell>
          <cell r="Z903">
            <v>-0.02</v>
          </cell>
          <cell r="AA903">
            <v>0.01</v>
          </cell>
          <cell r="AB903">
            <v>-0.01</v>
          </cell>
          <cell r="AC903">
            <v>0</v>
          </cell>
          <cell r="AD903">
            <v>0.01</v>
          </cell>
          <cell r="AE903">
            <v>-0.04</v>
          </cell>
          <cell r="AF903">
            <v>-0.01</v>
          </cell>
          <cell r="AG903">
            <v>0</v>
          </cell>
          <cell r="AH903">
            <v>-0.01</v>
          </cell>
          <cell r="AI903">
            <v>0</v>
          </cell>
          <cell r="AJ903">
            <v>-0.05</v>
          </cell>
          <cell r="AK903">
            <v>-0.01</v>
          </cell>
          <cell r="AL903">
            <v>-7.0000000000000007E-2</v>
          </cell>
          <cell r="AM903">
            <v>-0.03</v>
          </cell>
          <cell r="AN903">
            <v>0</v>
          </cell>
          <cell r="AO903">
            <v>-0.03</v>
          </cell>
          <cell r="AP903">
            <v>0</v>
          </cell>
          <cell r="AQ903">
            <v>0</v>
          </cell>
          <cell r="AR903">
            <v>-0.03</v>
          </cell>
          <cell r="AS903">
            <v>0.01</v>
          </cell>
          <cell r="AT903">
            <v>0</v>
          </cell>
          <cell r="AU903">
            <v>0</v>
          </cell>
          <cell r="AV903">
            <v>-0.01</v>
          </cell>
          <cell r="AW903">
            <v>0.02</v>
          </cell>
          <cell r="AX903">
            <v>-0.01</v>
          </cell>
          <cell r="AY903">
            <v>-0.04</v>
          </cell>
          <cell r="AZ903">
            <v>-0.03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-0.03</v>
          </cell>
          <cell r="BF903">
            <v>0.01</v>
          </cell>
          <cell r="BG903">
            <v>0</v>
          </cell>
          <cell r="BH903">
            <v>-0.01</v>
          </cell>
          <cell r="BI903">
            <v>-0.01</v>
          </cell>
          <cell r="BJ903">
            <v>0.01</v>
          </cell>
          <cell r="BK903">
            <v>0</v>
          </cell>
          <cell r="BL903">
            <v>-0.02</v>
          </cell>
          <cell r="BM903">
            <v>-0.03</v>
          </cell>
          <cell r="BN903">
            <v>0</v>
          </cell>
          <cell r="BO903">
            <v>0</v>
          </cell>
          <cell r="BP903">
            <v>0</v>
          </cell>
          <cell r="BQ903">
            <v>-0.01</v>
          </cell>
          <cell r="BR903">
            <v>0</v>
          </cell>
          <cell r="BS903">
            <v>0</v>
          </cell>
          <cell r="BT903">
            <v>0.01</v>
          </cell>
          <cell r="BU903">
            <v>-0.02</v>
          </cell>
          <cell r="BV903">
            <v>0</v>
          </cell>
          <cell r="BW903">
            <v>0.02</v>
          </cell>
          <cell r="BX903">
            <v>-0.02</v>
          </cell>
          <cell r="BY903">
            <v>0.03</v>
          </cell>
          <cell r="BZ903">
            <v>0</v>
          </cell>
          <cell r="CA903">
            <v>-0.01</v>
          </cell>
          <cell r="CB903">
            <v>-0.02</v>
          </cell>
          <cell r="CC903">
            <v>0</v>
          </cell>
          <cell r="CD903">
            <v>-0.01</v>
          </cell>
          <cell r="CE903">
            <v>0</v>
          </cell>
          <cell r="CF903">
            <v>0</v>
          </cell>
          <cell r="CG903">
            <v>0</v>
          </cell>
          <cell r="CH903">
            <v>-0.01</v>
          </cell>
          <cell r="CI903">
            <v>0</v>
          </cell>
          <cell r="CJ903">
            <v>-0.01</v>
          </cell>
          <cell r="CK903">
            <v>-0.02</v>
          </cell>
          <cell r="CL903">
            <v>0.04</v>
          </cell>
          <cell r="CM903">
            <v>0.02</v>
          </cell>
          <cell r="CN903">
            <v>-0.01</v>
          </cell>
          <cell r="CO903">
            <v>0</v>
          </cell>
          <cell r="CP903">
            <v>-0.02</v>
          </cell>
          <cell r="CQ903">
            <v>-0.01</v>
          </cell>
          <cell r="CR903">
            <v>0</v>
          </cell>
          <cell r="CS903">
            <v>0</v>
          </cell>
          <cell r="CT903">
            <v>0.02</v>
          </cell>
          <cell r="CU903">
            <v>-0.02</v>
          </cell>
          <cell r="CV903">
            <v>-0.04</v>
          </cell>
          <cell r="CW903">
            <v>-0.02</v>
          </cell>
          <cell r="CX903">
            <v>-0.02</v>
          </cell>
          <cell r="CY903">
            <v>-0.01</v>
          </cell>
          <cell r="CZ903">
            <v>0.03</v>
          </cell>
          <cell r="DA903">
            <v>-0.01</v>
          </cell>
          <cell r="DB903">
            <v>0.01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0.01</v>
          </cell>
          <cell r="DH903">
            <v>-0.01</v>
          </cell>
          <cell r="DI903">
            <v>-0.02</v>
          </cell>
          <cell r="DJ903">
            <v>-0.03</v>
          </cell>
          <cell r="DK903">
            <v>-0.02</v>
          </cell>
          <cell r="DL903">
            <v>-0.03</v>
          </cell>
          <cell r="DM903">
            <v>0</v>
          </cell>
          <cell r="DN903">
            <v>0</v>
          </cell>
          <cell r="DO903">
            <v>-0.01</v>
          </cell>
          <cell r="DP903">
            <v>-0.02</v>
          </cell>
          <cell r="DQ903">
            <v>0</v>
          </cell>
          <cell r="DR903">
            <v>0</v>
          </cell>
          <cell r="DS903">
            <v>0.05</v>
          </cell>
          <cell r="DT903">
            <v>0.03</v>
          </cell>
          <cell r="DU903">
            <v>0</v>
          </cell>
          <cell r="DV903">
            <v>0.02</v>
          </cell>
          <cell r="DW903">
            <v>-0.14000000000000001</v>
          </cell>
          <cell r="DX903">
            <v>-0.03</v>
          </cell>
          <cell r="DY903">
            <v>0.09</v>
          </cell>
          <cell r="DZ903">
            <v>-7.0000000000000007E-2</v>
          </cell>
          <cell r="EA903">
            <v>-0.04</v>
          </cell>
          <cell r="EB903">
            <v>-0.03</v>
          </cell>
          <cell r="EC903">
            <v>-0.01</v>
          </cell>
          <cell r="ED903">
            <v>0</v>
          </cell>
          <cell r="EE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-0.01</v>
          </cell>
          <cell r="L904">
            <v>0</v>
          </cell>
          <cell r="M904">
            <v>-0.01</v>
          </cell>
          <cell r="N904">
            <v>0.01</v>
          </cell>
          <cell r="O904">
            <v>0</v>
          </cell>
          <cell r="P904">
            <v>0</v>
          </cell>
          <cell r="Q904">
            <v>0</v>
          </cell>
          <cell r="R904">
            <v>-0.01</v>
          </cell>
          <cell r="S904">
            <v>0.01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-0.02</v>
          </cell>
          <cell r="Y904">
            <v>-0.01</v>
          </cell>
          <cell r="Z904">
            <v>0</v>
          </cell>
          <cell r="AA904">
            <v>-0.01</v>
          </cell>
          <cell r="AB904">
            <v>0</v>
          </cell>
          <cell r="AC904">
            <v>0</v>
          </cell>
          <cell r="AD904">
            <v>-0.01</v>
          </cell>
          <cell r="AE904">
            <v>-0.01</v>
          </cell>
          <cell r="AF904">
            <v>0</v>
          </cell>
          <cell r="AG904">
            <v>0</v>
          </cell>
          <cell r="AH904">
            <v>0</v>
          </cell>
          <cell r="AI904">
            <v>-0.01</v>
          </cell>
          <cell r="AJ904">
            <v>-0.01</v>
          </cell>
          <cell r="AK904">
            <v>-0.03</v>
          </cell>
          <cell r="AL904">
            <v>0.02</v>
          </cell>
          <cell r="AM904">
            <v>-0.01</v>
          </cell>
          <cell r="AN904">
            <v>0</v>
          </cell>
          <cell r="AO904">
            <v>0</v>
          </cell>
          <cell r="AP904">
            <v>0</v>
          </cell>
          <cell r="AQ904">
            <v>-0.01</v>
          </cell>
          <cell r="AR904">
            <v>-0.01</v>
          </cell>
          <cell r="AS904">
            <v>-0.01</v>
          </cell>
          <cell r="AT904">
            <v>0</v>
          </cell>
          <cell r="AU904">
            <v>0</v>
          </cell>
          <cell r="AV904">
            <v>0</v>
          </cell>
          <cell r="AW904">
            <v>-0.01</v>
          </cell>
          <cell r="AX904">
            <v>-0.03</v>
          </cell>
          <cell r="AY904">
            <v>-0.01</v>
          </cell>
          <cell r="AZ904">
            <v>0</v>
          </cell>
          <cell r="BA904">
            <v>-0.01</v>
          </cell>
          <cell r="BB904">
            <v>0</v>
          </cell>
          <cell r="BC904">
            <v>0</v>
          </cell>
          <cell r="BD904">
            <v>-0.03</v>
          </cell>
          <cell r="BE904">
            <v>-0.01</v>
          </cell>
          <cell r="BF904">
            <v>-0.01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-0.01</v>
          </cell>
          <cell r="BL904">
            <v>0</v>
          </cell>
          <cell r="BM904">
            <v>0.02</v>
          </cell>
          <cell r="BN904">
            <v>-0.01</v>
          </cell>
          <cell r="BO904">
            <v>0</v>
          </cell>
          <cell r="BP904">
            <v>-0.02</v>
          </cell>
          <cell r="BQ904">
            <v>0</v>
          </cell>
          <cell r="BR904">
            <v>-0.01</v>
          </cell>
          <cell r="BS904">
            <v>-0.02</v>
          </cell>
          <cell r="BT904">
            <v>0</v>
          </cell>
          <cell r="BU904">
            <v>0.01</v>
          </cell>
          <cell r="BV904">
            <v>0.01</v>
          </cell>
          <cell r="BW904">
            <v>0</v>
          </cell>
          <cell r="BX904">
            <v>-0.04</v>
          </cell>
          <cell r="BY904">
            <v>-0.04</v>
          </cell>
          <cell r="BZ904">
            <v>-0.02</v>
          </cell>
          <cell r="CA904">
            <v>0</v>
          </cell>
          <cell r="CB904">
            <v>0.01</v>
          </cell>
          <cell r="CC904">
            <v>-0.02</v>
          </cell>
          <cell r="CD904">
            <v>0</v>
          </cell>
          <cell r="CE904">
            <v>-0.05</v>
          </cell>
          <cell r="CF904">
            <v>-0.01</v>
          </cell>
          <cell r="CG904">
            <v>-0.03</v>
          </cell>
          <cell r="CH904">
            <v>0.01</v>
          </cell>
          <cell r="CI904">
            <v>-0.01</v>
          </cell>
          <cell r="CJ904">
            <v>0</v>
          </cell>
          <cell r="CK904">
            <v>0</v>
          </cell>
          <cell r="CL904">
            <v>-0.5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0.05</v>
          </cell>
          <cell r="CR904">
            <v>-0.01</v>
          </cell>
          <cell r="CS904">
            <v>0</v>
          </cell>
          <cell r="CT904">
            <v>-0.01</v>
          </cell>
          <cell r="CU904">
            <v>0.02</v>
          </cell>
          <cell r="CV904">
            <v>-0.02</v>
          </cell>
          <cell r="CW904">
            <v>-0.01</v>
          </cell>
          <cell r="CX904">
            <v>-0.04</v>
          </cell>
          <cell r="CY904">
            <v>-0.06</v>
          </cell>
          <cell r="CZ904">
            <v>0.04</v>
          </cell>
          <cell r="DA904">
            <v>0.01</v>
          </cell>
          <cell r="DB904">
            <v>0</v>
          </cell>
          <cell r="DC904">
            <v>-0.02</v>
          </cell>
          <cell r="DD904">
            <v>0</v>
          </cell>
          <cell r="DE904">
            <v>-0.01</v>
          </cell>
          <cell r="DF904">
            <v>0</v>
          </cell>
          <cell r="DG904">
            <v>-0.01</v>
          </cell>
          <cell r="DH904">
            <v>-0.02</v>
          </cell>
          <cell r="DI904">
            <v>-0.02</v>
          </cell>
          <cell r="DJ904">
            <v>0</v>
          </cell>
          <cell r="DK904">
            <v>-0.04</v>
          </cell>
          <cell r="DL904">
            <v>-0.1</v>
          </cell>
          <cell r="DM904">
            <v>0.03</v>
          </cell>
          <cell r="DN904">
            <v>0</v>
          </cell>
          <cell r="DO904">
            <v>0.01</v>
          </cell>
          <cell r="DP904">
            <v>-0.01</v>
          </cell>
          <cell r="DQ904">
            <v>0.02</v>
          </cell>
          <cell r="DR904">
            <v>-0.01</v>
          </cell>
          <cell r="DS904">
            <v>0.04</v>
          </cell>
          <cell r="DT904">
            <v>-0.08</v>
          </cell>
          <cell r="DU904">
            <v>-0.03</v>
          </cell>
          <cell r="DV904">
            <v>0</v>
          </cell>
          <cell r="DW904">
            <v>-0.05</v>
          </cell>
          <cell r="DX904">
            <v>-0.04</v>
          </cell>
          <cell r="DY904">
            <v>-0.03</v>
          </cell>
          <cell r="DZ904">
            <v>0.03</v>
          </cell>
          <cell r="EA904">
            <v>-0.02</v>
          </cell>
          <cell r="EB904">
            <v>-0.01</v>
          </cell>
          <cell r="EC904">
            <v>0.03</v>
          </cell>
          <cell r="ED904">
            <v>0.04</v>
          </cell>
          <cell r="EE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-0.01</v>
          </cell>
          <cell r="K905">
            <v>0</v>
          </cell>
          <cell r="L905">
            <v>0.02</v>
          </cell>
          <cell r="M905">
            <v>0</v>
          </cell>
          <cell r="N905">
            <v>0.01</v>
          </cell>
          <cell r="O905">
            <v>-0.01</v>
          </cell>
          <cell r="P905">
            <v>0</v>
          </cell>
          <cell r="Q905">
            <v>0</v>
          </cell>
          <cell r="R905">
            <v>0</v>
          </cell>
          <cell r="S905">
            <v>-0.01</v>
          </cell>
          <cell r="T905">
            <v>0</v>
          </cell>
          <cell r="U905">
            <v>0</v>
          </cell>
          <cell r="V905">
            <v>0.01</v>
          </cell>
          <cell r="W905">
            <v>0</v>
          </cell>
          <cell r="X905">
            <v>-0.01</v>
          </cell>
          <cell r="Y905">
            <v>0.02</v>
          </cell>
          <cell r="Z905">
            <v>-0.01</v>
          </cell>
          <cell r="AA905">
            <v>0</v>
          </cell>
          <cell r="AB905">
            <v>-0.01</v>
          </cell>
          <cell r="AC905">
            <v>0</v>
          </cell>
          <cell r="AD905">
            <v>-0.01</v>
          </cell>
          <cell r="AE905">
            <v>0</v>
          </cell>
          <cell r="AF905">
            <v>0</v>
          </cell>
          <cell r="AG905">
            <v>-0.01</v>
          </cell>
          <cell r="AH905">
            <v>0.01</v>
          </cell>
          <cell r="AI905">
            <v>0</v>
          </cell>
          <cell r="AJ905">
            <v>0</v>
          </cell>
          <cell r="AK905">
            <v>0</v>
          </cell>
          <cell r="AL905">
            <v>0.01</v>
          </cell>
          <cell r="AM905">
            <v>-0.01</v>
          </cell>
          <cell r="AN905">
            <v>0</v>
          </cell>
          <cell r="AO905">
            <v>0.01</v>
          </cell>
          <cell r="AP905">
            <v>0</v>
          </cell>
          <cell r="AQ905">
            <v>0</v>
          </cell>
          <cell r="AR905">
            <v>-0.01</v>
          </cell>
          <cell r="AS905">
            <v>0</v>
          </cell>
          <cell r="AT905">
            <v>0</v>
          </cell>
          <cell r="AU905">
            <v>0</v>
          </cell>
          <cell r="AV905">
            <v>0.01</v>
          </cell>
          <cell r="AW905">
            <v>-0.02</v>
          </cell>
          <cell r="AX905">
            <v>-0.02</v>
          </cell>
          <cell r="AY905">
            <v>-0.04</v>
          </cell>
          <cell r="AZ905">
            <v>0.03</v>
          </cell>
          <cell r="BA905">
            <v>0.02</v>
          </cell>
          <cell r="BB905">
            <v>0</v>
          </cell>
          <cell r="BC905">
            <v>-0.02</v>
          </cell>
          <cell r="BD905">
            <v>-0.04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-0.01</v>
          </cell>
          <cell r="BJ905">
            <v>-0.02</v>
          </cell>
          <cell r="BK905">
            <v>0</v>
          </cell>
          <cell r="BL905">
            <v>-0.02</v>
          </cell>
          <cell r="BM905">
            <v>0</v>
          </cell>
          <cell r="BN905">
            <v>-0.02</v>
          </cell>
          <cell r="BO905">
            <v>0.03</v>
          </cell>
          <cell r="BP905">
            <v>0</v>
          </cell>
          <cell r="BQ905">
            <v>-0.01</v>
          </cell>
          <cell r="BR905">
            <v>0.01</v>
          </cell>
          <cell r="BS905">
            <v>0.02</v>
          </cell>
          <cell r="BT905">
            <v>-0.01</v>
          </cell>
          <cell r="BU905">
            <v>0.04</v>
          </cell>
          <cell r="BV905">
            <v>0</v>
          </cell>
          <cell r="BW905">
            <v>0</v>
          </cell>
          <cell r="BX905">
            <v>0</v>
          </cell>
          <cell r="BY905">
            <v>-0.03</v>
          </cell>
          <cell r="BZ905">
            <v>0.08</v>
          </cell>
          <cell r="CA905">
            <v>-0.05</v>
          </cell>
          <cell r="CB905">
            <v>0.01</v>
          </cell>
          <cell r="CC905">
            <v>-0.01</v>
          </cell>
          <cell r="CD905">
            <v>-0.03</v>
          </cell>
          <cell r="CE905">
            <v>0.01</v>
          </cell>
          <cell r="CF905">
            <v>-0.02</v>
          </cell>
          <cell r="CG905">
            <v>-0.02</v>
          </cell>
          <cell r="CH905">
            <v>0.03</v>
          </cell>
          <cell r="CI905">
            <v>0.02</v>
          </cell>
          <cell r="CJ905">
            <v>0</v>
          </cell>
          <cell r="CK905">
            <v>-0.03</v>
          </cell>
          <cell r="CL905">
            <v>-0.01</v>
          </cell>
          <cell r="CM905">
            <v>0.15</v>
          </cell>
          <cell r="CN905">
            <v>0.03</v>
          </cell>
          <cell r="CO905">
            <v>-0.04</v>
          </cell>
          <cell r="CP905">
            <v>-0.01</v>
          </cell>
          <cell r="CQ905">
            <v>0.03</v>
          </cell>
          <cell r="CR905">
            <v>-0.01</v>
          </cell>
          <cell r="CS905">
            <v>0.02</v>
          </cell>
          <cell r="CT905">
            <v>0.02</v>
          </cell>
          <cell r="CU905">
            <v>0.01</v>
          </cell>
          <cell r="CV905">
            <v>0</v>
          </cell>
          <cell r="CW905">
            <v>-0.06</v>
          </cell>
          <cell r="CX905">
            <v>-0.01</v>
          </cell>
          <cell r="CY905">
            <v>-0.17</v>
          </cell>
          <cell r="CZ905">
            <v>0.02</v>
          </cell>
          <cell r="DA905">
            <v>-0.03</v>
          </cell>
          <cell r="DB905">
            <v>-0.02</v>
          </cell>
          <cell r="DC905">
            <v>0.03</v>
          </cell>
          <cell r="DD905">
            <v>-0.03</v>
          </cell>
          <cell r="DE905">
            <v>0</v>
          </cell>
          <cell r="DF905">
            <v>0</v>
          </cell>
          <cell r="DG905">
            <v>0.02</v>
          </cell>
          <cell r="DH905">
            <v>0.02</v>
          </cell>
          <cell r="DI905">
            <v>-0.02</v>
          </cell>
          <cell r="DJ905">
            <v>-0.01</v>
          </cell>
          <cell r="DK905">
            <v>-0.03</v>
          </cell>
          <cell r="DL905">
            <v>0.05</v>
          </cell>
          <cell r="DM905">
            <v>-0.13</v>
          </cell>
          <cell r="DN905">
            <v>0</v>
          </cell>
          <cell r="DO905">
            <v>-0.01</v>
          </cell>
          <cell r="DP905">
            <v>0.01</v>
          </cell>
          <cell r="DQ905">
            <v>0</v>
          </cell>
          <cell r="DR905">
            <v>-0.05</v>
          </cell>
          <cell r="DS905">
            <v>-0.14000000000000001</v>
          </cell>
          <cell r="DT905">
            <v>-0.01</v>
          </cell>
          <cell r="DU905">
            <v>0</v>
          </cell>
          <cell r="DV905">
            <v>-0.11</v>
          </cell>
          <cell r="DW905">
            <v>-0.06</v>
          </cell>
          <cell r="DX905">
            <v>-0.08</v>
          </cell>
          <cell r="DY905">
            <v>0</v>
          </cell>
          <cell r="DZ905">
            <v>0.1</v>
          </cell>
          <cell r="EA905">
            <v>-0.12</v>
          </cell>
          <cell r="EB905">
            <v>-0.01</v>
          </cell>
          <cell r="EC905">
            <v>0.06</v>
          </cell>
          <cell r="ED905">
            <v>7.0000000000000007E-2</v>
          </cell>
          <cell r="EE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</row>
        <row r="907">
          <cell r="F907">
            <v>1.04</v>
          </cell>
          <cell r="G907">
            <v>5.24</v>
          </cell>
          <cell r="H907">
            <v>8.34</v>
          </cell>
          <cell r="I907">
            <v>2.68</v>
          </cell>
          <cell r="J907">
            <v>4.93</v>
          </cell>
          <cell r="K907">
            <v>6.92</v>
          </cell>
          <cell r="L907">
            <v>3.27</v>
          </cell>
          <cell r="M907">
            <v>5.29</v>
          </cell>
          <cell r="N907">
            <v>4.49</v>
          </cell>
          <cell r="O907">
            <v>3.27</v>
          </cell>
          <cell r="P907">
            <v>4.9800000000000004</v>
          </cell>
          <cell r="Q907">
            <v>1.64</v>
          </cell>
          <cell r="R907">
            <v>6.29</v>
          </cell>
          <cell r="S907">
            <v>0.75</v>
          </cell>
          <cell r="T907">
            <v>5.18</v>
          </cell>
          <cell r="U907">
            <v>8.25</v>
          </cell>
          <cell r="V907">
            <v>12.09</v>
          </cell>
          <cell r="W907">
            <v>4.12</v>
          </cell>
          <cell r="X907">
            <v>3.66</v>
          </cell>
          <cell r="Y907">
            <v>1.06</v>
          </cell>
          <cell r="Z907">
            <v>4.05</v>
          </cell>
          <cell r="AA907">
            <v>20.25</v>
          </cell>
          <cell r="AB907">
            <v>3.97</v>
          </cell>
          <cell r="AC907">
            <v>4.28</v>
          </cell>
          <cell r="AD907">
            <v>0</v>
          </cell>
          <cell r="AE907">
            <v>7.45</v>
          </cell>
          <cell r="AF907">
            <v>0</v>
          </cell>
          <cell r="AG907">
            <v>1.73</v>
          </cell>
          <cell r="AH907">
            <v>13.23</v>
          </cell>
          <cell r="AI907">
            <v>14.75</v>
          </cell>
          <cell r="AJ907">
            <v>4.2</v>
          </cell>
          <cell r="AK907">
            <v>3.37</v>
          </cell>
          <cell r="AL907">
            <v>0.75</v>
          </cell>
          <cell r="AM907">
            <v>6.74</v>
          </cell>
          <cell r="AN907">
            <v>17.190000000000001</v>
          </cell>
          <cell r="AO907">
            <v>14.49</v>
          </cell>
          <cell r="AP907">
            <v>0</v>
          </cell>
          <cell r="AQ907">
            <v>0</v>
          </cell>
          <cell r="AR907">
            <v>8.3800000000000008</v>
          </cell>
          <cell r="AS907">
            <v>0</v>
          </cell>
          <cell r="AT907">
            <v>0</v>
          </cell>
          <cell r="AU907">
            <v>21.93</v>
          </cell>
          <cell r="AV907">
            <v>15.63</v>
          </cell>
          <cell r="AW907">
            <v>3.22</v>
          </cell>
          <cell r="AX907">
            <v>5.82</v>
          </cell>
          <cell r="AY907">
            <v>0.61</v>
          </cell>
          <cell r="AZ907">
            <v>2.5299999999999998</v>
          </cell>
          <cell r="BA907">
            <v>22.03</v>
          </cell>
          <cell r="BB907">
            <v>20.8</v>
          </cell>
          <cell r="BC907">
            <v>0</v>
          </cell>
          <cell r="BD907">
            <v>0</v>
          </cell>
          <cell r="BE907">
            <v>7.32</v>
          </cell>
          <cell r="BF907">
            <v>0</v>
          </cell>
          <cell r="BG907">
            <v>0</v>
          </cell>
          <cell r="BH907">
            <v>17.739999999999998</v>
          </cell>
          <cell r="BI907">
            <v>17.21</v>
          </cell>
          <cell r="BJ907">
            <v>2.72</v>
          </cell>
          <cell r="BK907">
            <v>4.57</v>
          </cell>
          <cell r="BL907">
            <v>0</v>
          </cell>
          <cell r="BM907">
            <v>4.71</v>
          </cell>
          <cell r="BN907">
            <v>16.61</v>
          </cell>
          <cell r="BO907">
            <v>19.7</v>
          </cell>
          <cell r="BP907">
            <v>0</v>
          </cell>
          <cell r="BQ907">
            <v>0</v>
          </cell>
          <cell r="BR907">
            <v>3.91</v>
          </cell>
          <cell r="BS907">
            <v>0</v>
          </cell>
          <cell r="BT907">
            <v>0</v>
          </cell>
          <cell r="BU907">
            <v>13.78</v>
          </cell>
          <cell r="BV907">
            <v>12.39</v>
          </cell>
          <cell r="BW907">
            <v>0.99</v>
          </cell>
          <cell r="BX907">
            <v>2.86</v>
          </cell>
          <cell r="BY907">
            <v>0</v>
          </cell>
          <cell r="BZ907">
            <v>0</v>
          </cell>
          <cell r="CA907">
            <v>7.75</v>
          </cell>
          <cell r="CB907">
            <v>0</v>
          </cell>
          <cell r="CC907">
            <v>0</v>
          </cell>
          <cell r="CD907">
            <v>0</v>
          </cell>
          <cell r="CE907">
            <v>0.56999999999999995</v>
          </cell>
          <cell r="CF907">
            <v>0</v>
          </cell>
          <cell r="CG907">
            <v>0</v>
          </cell>
          <cell r="CH907">
            <v>5.31</v>
          </cell>
          <cell r="CI907">
            <v>0.76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-80916.87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-58247.06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-0.01</v>
          </cell>
          <cell r="H909">
            <v>-0.03</v>
          </cell>
          <cell r="I909">
            <v>0.03</v>
          </cell>
          <cell r="J909">
            <v>-0.04</v>
          </cell>
          <cell r="K909">
            <v>-0.05</v>
          </cell>
          <cell r="L909">
            <v>-0.02</v>
          </cell>
          <cell r="M909">
            <v>-0.01</v>
          </cell>
          <cell r="N909">
            <v>-0.01</v>
          </cell>
          <cell r="O909">
            <v>-0.01</v>
          </cell>
          <cell r="P909">
            <v>-0.01</v>
          </cell>
          <cell r="Q909">
            <v>0</v>
          </cell>
          <cell r="R909">
            <v>-0.03</v>
          </cell>
          <cell r="S909">
            <v>0</v>
          </cell>
          <cell r="T909">
            <v>-0.01</v>
          </cell>
          <cell r="U909">
            <v>-0.03</v>
          </cell>
          <cell r="V909">
            <v>-0.04</v>
          </cell>
          <cell r="W909">
            <v>-0.04</v>
          </cell>
          <cell r="X909">
            <v>-0.08</v>
          </cell>
          <cell r="Y909">
            <v>-0.02</v>
          </cell>
          <cell r="Z909">
            <v>-0.02</v>
          </cell>
          <cell r="AA909">
            <v>-0.04</v>
          </cell>
          <cell r="AB909">
            <v>-0.02</v>
          </cell>
          <cell r="AC909">
            <v>-0.01</v>
          </cell>
          <cell r="AD909">
            <v>-0.01</v>
          </cell>
          <cell r="AE909">
            <v>-0.04</v>
          </cell>
          <cell r="AF909">
            <v>-0.01</v>
          </cell>
          <cell r="AG909">
            <v>0</v>
          </cell>
          <cell r="AH909">
            <v>-0.03</v>
          </cell>
          <cell r="AI909">
            <v>-0.04</v>
          </cell>
          <cell r="AJ909">
            <v>-0.05</v>
          </cell>
          <cell r="AK909">
            <v>-0.08</v>
          </cell>
          <cell r="AL909">
            <v>-0.02</v>
          </cell>
          <cell r="AM909">
            <v>-0.02</v>
          </cell>
          <cell r="AN909">
            <v>-0.03</v>
          </cell>
          <cell r="AO909">
            <v>-0.02</v>
          </cell>
          <cell r="AP909">
            <v>0</v>
          </cell>
          <cell r="AQ909">
            <v>-0.01</v>
          </cell>
          <cell r="AR909">
            <v>-0.03</v>
          </cell>
          <cell r="AS909">
            <v>-0.01</v>
          </cell>
          <cell r="AT909">
            <v>-0.01</v>
          </cell>
          <cell r="AU909">
            <v>-0.03</v>
          </cell>
          <cell r="AV909">
            <v>-0.04</v>
          </cell>
          <cell r="AW909">
            <v>-0.04</v>
          </cell>
          <cell r="AX909">
            <v>-0.08</v>
          </cell>
          <cell r="AY909">
            <v>-0.03</v>
          </cell>
          <cell r="AZ909">
            <v>-0.02</v>
          </cell>
          <cell r="BA909">
            <v>-0.03</v>
          </cell>
          <cell r="BB909">
            <v>-0.02</v>
          </cell>
          <cell r="BC909">
            <v>0</v>
          </cell>
          <cell r="BD909">
            <v>-0.02</v>
          </cell>
          <cell r="BE909">
            <v>-0.03</v>
          </cell>
          <cell r="BF909">
            <v>-0.01</v>
          </cell>
          <cell r="BG909">
            <v>0</v>
          </cell>
          <cell r="BH909">
            <v>-0.02</v>
          </cell>
          <cell r="BI909">
            <v>-0.04</v>
          </cell>
          <cell r="BJ909">
            <v>-0.04</v>
          </cell>
          <cell r="BK909">
            <v>-0.05</v>
          </cell>
          <cell r="BL909">
            <v>-0.01</v>
          </cell>
          <cell r="BM909">
            <v>-0.01</v>
          </cell>
          <cell r="BN909">
            <v>-0.03</v>
          </cell>
          <cell r="BO909">
            <v>-0.02</v>
          </cell>
          <cell r="BP909">
            <v>-0.01</v>
          </cell>
          <cell r="BQ909">
            <v>-0.01</v>
          </cell>
          <cell r="BR909">
            <v>-0.03</v>
          </cell>
          <cell r="BS909">
            <v>-0.03</v>
          </cell>
          <cell r="BT909">
            <v>-0.02</v>
          </cell>
          <cell r="BU909">
            <v>-0.03</v>
          </cell>
          <cell r="BV909">
            <v>-0.03</v>
          </cell>
          <cell r="BW909">
            <v>-0.03</v>
          </cell>
          <cell r="BX909">
            <v>-7.0000000000000007E-2</v>
          </cell>
          <cell r="BY909">
            <v>-0.01</v>
          </cell>
          <cell r="BZ909">
            <v>-0.03</v>
          </cell>
          <cell r="CA909">
            <v>-0.03</v>
          </cell>
          <cell r="CB909">
            <v>-0.01</v>
          </cell>
          <cell r="CC909">
            <v>-0.01</v>
          </cell>
          <cell r="CD909">
            <v>-0.01</v>
          </cell>
          <cell r="CE909">
            <v>-0.03</v>
          </cell>
          <cell r="CF909">
            <v>-7.0000000000000007E-2</v>
          </cell>
          <cell r="CG909">
            <v>-0.03</v>
          </cell>
          <cell r="CH909">
            <v>-0.02</v>
          </cell>
          <cell r="CI909">
            <v>-0.01</v>
          </cell>
          <cell r="CJ909">
            <v>-0.01</v>
          </cell>
          <cell r="CK909">
            <v>-0.04</v>
          </cell>
          <cell r="CL909">
            <v>-0.05</v>
          </cell>
          <cell r="CM909">
            <v>-0.04</v>
          </cell>
          <cell r="CN909">
            <v>-0.02</v>
          </cell>
          <cell r="CO909">
            <v>-0.03</v>
          </cell>
          <cell r="CP909">
            <v>-0.01</v>
          </cell>
          <cell r="CQ909">
            <v>0</v>
          </cell>
          <cell r="CR909">
            <v>-0.03</v>
          </cell>
          <cell r="CS909">
            <v>-0.05</v>
          </cell>
          <cell r="CT909">
            <v>-0.04</v>
          </cell>
          <cell r="CU909">
            <v>-0.02</v>
          </cell>
          <cell r="CV909">
            <v>-0.04</v>
          </cell>
          <cell r="CW909">
            <v>-0.05</v>
          </cell>
          <cell r="CX909">
            <v>-0.08</v>
          </cell>
          <cell r="CY909">
            <v>0.11</v>
          </cell>
          <cell r="CZ909">
            <v>-0.11</v>
          </cell>
          <cell r="DA909">
            <v>-0.03</v>
          </cell>
          <cell r="DB909">
            <v>-0.03</v>
          </cell>
          <cell r="DC909">
            <v>-0.03</v>
          </cell>
          <cell r="DD909">
            <v>-0.01</v>
          </cell>
          <cell r="DE909">
            <v>-0.02</v>
          </cell>
          <cell r="DF909">
            <v>-0.03</v>
          </cell>
          <cell r="DG909">
            <v>-0.03</v>
          </cell>
          <cell r="DH909">
            <v>-0.02</v>
          </cell>
          <cell r="DI909">
            <v>-0.03</v>
          </cell>
          <cell r="DJ909">
            <v>-0.04</v>
          </cell>
          <cell r="DK909">
            <v>-0.08</v>
          </cell>
          <cell r="DL909">
            <v>0.14000000000000001</v>
          </cell>
          <cell r="DM909">
            <v>-0.08</v>
          </cell>
          <cell r="DN909">
            <v>-0.04</v>
          </cell>
          <cell r="DO909">
            <v>-0.02</v>
          </cell>
          <cell r="DP909">
            <v>-0.02</v>
          </cell>
          <cell r="DQ909">
            <v>-0.01</v>
          </cell>
          <cell r="DR909">
            <v>-0.12</v>
          </cell>
          <cell r="DS909">
            <v>-0.09</v>
          </cell>
          <cell r="DT909">
            <v>-0.08</v>
          </cell>
          <cell r="DU909">
            <v>-0.05</v>
          </cell>
          <cell r="DV909">
            <v>-0.04</v>
          </cell>
          <cell r="DW909">
            <v>-0.17</v>
          </cell>
          <cell r="DX909">
            <v>-0.53</v>
          </cell>
          <cell r="DY909">
            <v>-0.1</v>
          </cell>
          <cell r="DZ909">
            <v>-0.11</v>
          </cell>
          <cell r="EA909">
            <v>-0.14000000000000001</v>
          </cell>
          <cell r="EB909">
            <v>-0.08</v>
          </cell>
          <cell r="EC909">
            <v>-0.05</v>
          </cell>
          <cell r="ED909">
            <v>-0.08</v>
          </cell>
          <cell r="EE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-0.01</v>
          </cell>
          <cell r="H911">
            <v>-0.03</v>
          </cell>
          <cell r="I911">
            <v>0.03</v>
          </cell>
          <cell r="J911">
            <v>-0.04</v>
          </cell>
          <cell r="K911">
            <v>-0.05</v>
          </cell>
          <cell r="L911">
            <v>-0.02</v>
          </cell>
          <cell r="M911">
            <v>-0.01</v>
          </cell>
          <cell r="N911">
            <v>-0.01</v>
          </cell>
          <cell r="O911">
            <v>-0.01</v>
          </cell>
          <cell r="P911">
            <v>-0.01</v>
          </cell>
          <cell r="Q911">
            <v>0</v>
          </cell>
          <cell r="R911">
            <v>-0.03</v>
          </cell>
          <cell r="S911">
            <v>0</v>
          </cell>
          <cell r="T911">
            <v>-0.01</v>
          </cell>
          <cell r="U911">
            <v>-0.03</v>
          </cell>
          <cell r="V911">
            <v>-0.04</v>
          </cell>
          <cell r="W911">
            <v>-0.04</v>
          </cell>
          <cell r="X911">
            <v>-0.08</v>
          </cell>
          <cell r="Y911">
            <v>-0.02</v>
          </cell>
          <cell r="Z911">
            <v>-0.02</v>
          </cell>
          <cell r="AA911">
            <v>-0.04</v>
          </cell>
          <cell r="AB911">
            <v>-0.02</v>
          </cell>
          <cell r="AC911">
            <v>-0.01</v>
          </cell>
          <cell r="AD911">
            <v>-0.01</v>
          </cell>
          <cell r="AE911">
            <v>-0.04</v>
          </cell>
          <cell r="AF911">
            <v>-0.01</v>
          </cell>
          <cell r="AG911">
            <v>0</v>
          </cell>
          <cell r="AH911">
            <v>-0.03</v>
          </cell>
          <cell r="AI911">
            <v>-0.04</v>
          </cell>
          <cell r="AJ911">
            <v>-0.05</v>
          </cell>
          <cell r="AK911">
            <v>-0.08</v>
          </cell>
          <cell r="AL911">
            <v>-0.02</v>
          </cell>
          <cell r="AM911">
            <v>-0.02</v>
          </cell>
          <cell r="AN911">
            <v>-0.03</v>
          </cell>
          <cell r="AO911">
            <v>-0.02</v>
          </cell>
          <cell r="AP911">
            <v>0</v>
          </cell>
          <cell r="AQ911">
            <v>-0.01</v>
          </cell>
          <cell r="AR911">
            <v>-0.03</v>
          </cell>
          <cell r="AS911">
            <v>-0.01</v>
          </cell>
          <cell r="AT911">
            <v>-0.01</v>
          </cell>
          <cell r="AU911">
            <v>-0.03</v>
          </cell>
          <cell r="AV911">
            <v>-0.04</v>
          </cell>
          <cell r="AW911">
            <v>-0.04</v>
          </cell>
          <cell r="AX911">
            <v>-0.08</v>
          </cell>
          <cell r="AY911">
            <v>-0.03</v>
          </cell>
          <cell r="AZ911">
            <v>-0.02</v>
          </cell>
          <cell r="BA911">
            <v>-0.03</v>
          </cell>
          <cell r="BB911">
            <v>-0.02</v>
          </cell>
          <cell r="BC911">
            <v>0</v>
          </cell>
          <cell r="BD911">
            <v>-0.02</v>
          </cell>
          <cell r="BE911">
            <v>-0.03</v>
          </cell>
          <cell r="BF911">
            <v>-0.01</v>
          </cell>
          <cell r="BG911">
            <v>0</v>
          </cell>
          <cell r="BH911">
            <v>-0.02</v>
          </cell>
          <cell r="BI911">
            <v>-0.04</v>
          </cell>
          <cell r="BJ911">
            <v>-0.04</v>
          </cell>
          <cell r="BK911">
            <v>-0.05</v>
          </cell>
          <cell r="BL911">
            <v>-0.01</v>
          </cell>
          <cell r="BM911">
            <v>-0.01</v>
          </cell>
          <cell r="BN911">
            <v>-0.03</v>
          </cell>
          <cell r="BO911">
            <v>-0.02</v>
          </cell>
          <cell r="BP911">
            <v>-0.01</v>
          </cell>
          <cell r="BQ911">
            <v>-0.01</v>
          </cell>
          <cell r="BR911">
            <v>-0.03</v>
          </cell>
          <cell r="BS911">
            <v>-0.03</v>
          </cell>
          <cell r="BT911">
            <v>-0.02</v>
          </cell>
          <cell r="BU911">
            <v>-0.03</v>
          </cell>
          <cell r="BV911">
            <v>-0.03</v>
          </cell>
          <cell r="BW911">
            <v>-0.03</v>
          </cell>
          <cell r="BX911">
            <v>-7.0000000000000007E-2</v>
          </cell>
          <cell r="BY911">
            <v>-0.01</v>
          </cell>
          <cell r="BZ911">
            <v>-0.03</v>
          </cell>
          <cell r="CA911">
            <v>-0.03</v>
          </cell>
          <cell r="CB911">
            <v>-0.01</v>
          </cell>
          <cell r="CC911">
            <v>-0.01</v>
          </cell>
          <cell r="CD911">
            <v>-0.01</v>
          </cell>
          <cell r="CE911">
            <v>-0.03</v>
          </cell>
          <cell r="CF911">
            <v>-7.0000000000000007E-2</v>
          </cell>
          <cell r="CG911">
            <v>-0.03</v>
          </cell>
          <cell r="CH911">
            <v>-0.02</v>
          </cell>
          <cell r="CI911">
            <v>-0.01</v>
          </cell>
          <cell r="CJ911">
            <v>-0.01</v>
          </cell>
          <cell r="CK911">
            <v>-0.04</v>
          </cell>
          <cell r="CL911">
            <v>-0.05</v>
          </cell>
          <cell r="CM911">
            <v>-0.04</v>
          </cell>
          <cell r="CN911">
            <v>-0.02</v>
          </cell>
          <cell r="CO911">
            <v>-0.03</v>
          </cell>
          <cell r="CP911">
            <v>-0.01</v>
          </cell>
          <cell r="CQ911">
            <v>0</v>
          </cell>
          <cell r="CR911">
            <v>-0.03</v>
          </cell>
          <cell r="CS911">
            <v>-0.05</v>
          </cell>
          <cell r="CT911">
            <v>-0.04</v>
          </cell>
          <cell r="CU911">
            <v>-0.02</v>
          </cell>
          <cell r="CV911">
            <v>-0.04</v>
          </cell>
          <cell r="CW911">
            <v>-0.05</v>
          </cell>
          <cell r="CX911">
            <v>-0.08</v>
          </cell>
          <cell r="CY911">
            <v>0.11</v>
          </cell>
          <cell r="CZ911">
            <v>-0.11</v>
          </cell>
          <cell r="DA911">
            <v>-0.03</v>
          </cell>
          <cell r="DB911">
            <v>-0.03</v>
          </cell>
          <cell r="DC911">
            <v>-0.03</v>
          </cell>
          <cell r="DD911">
            <v>-0.01</v>
          </cell>
          <cell r="DE911">
            <v>-0.02</v>
          </cell>
          <cell r="DF911">
            <v>-0.03</v>
          </cell>
          <cell r="DG911">
            <v>-0.03</v>
          </cell>
          <cell r="DH911">
            <v>-0.02</v>
          </cell>
          <cell r="DI911">
            <v>-0.03</v>
          </cell>
          <cell r="DJ911">
            <v>-0.04</v>
          </cell>
          <cell r="DK911">
            <v>-0.08</v>
          </cell>
          <cell r="DL911">
            <v>0.14000000000000001</v>
          </cell>
          <cell r="DM911">
            <v>-0.08</v>
          </cell>
          <cell r="DN911">
            <v>-0.04</v>
          </cell>
          <cell r="DO911">
            <v>-0.02</v>
          </cell>
          <cell r="DP911">
            <v>-0.02</v>
          </cell>
          <cell r="DQ911">
            <v>-0.01</v>
          </cell>
          <cell r="DR911">
            <v>-0.12</v>
          </cell>
          <cell r="DS911">
            <v>-0.09</v>
          </cell>
          <cell r="DT911">
            <v>-0.08</v>
          </cell>
          <cell r="DU911">
            <v>-0.05</v>
          </cell>
          <cell r="DV911">
            <v>-0.04</v>
          </cell>
          <cell r="DW911">
            <v>-0.17</v>
          </cell>
          <cell r="DX911">
            <v>-0.53</v>
          </cell>
          <cell r="DY911">
            <v>-0.1</v>
          </cell>
          <cell r="DZ911">
            <v>-0.11</v>
          </cell>
          <cell r="EA911">
            <v>-0.14000000000000001</v>
          </cell>
          <cell r="EB911">
            <v>-0.08</v>
          </cell>
          <cell r="EC911">
            <v>-0.05</v>
          </cell>
          <cell r="ED911">
            <v>-0.08</v>
          </cell>
          <cell r="EE911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  <cell r="EE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  <cell r="EE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  <cell r="EE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  <cell r="EE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  <cell r="EE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  <cell r="EE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  <cell r="EE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  <cell r="EE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  <cell r="EE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  <cell r="EE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  <cell r="EE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  <cell r="EE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  <cell r="EE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  <cell r="EE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  <cell r="EE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  <cell r="EE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  <cell r="EE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  <cell r="EE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  <cell r="EE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  <cell r="EE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  <cell r="EE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  <cell r="EE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  <cell r="EE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  <cell r="EE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  <cell r="EE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  <cell r="EE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  <cell r="EE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  <cell r="EE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  <cell r="EE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  <cell r="EE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  <cell r="EE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  <cell r="EE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  <cell r="EE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  <cell r="EE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  <cell r="EE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  <cell r="EE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</row>
        <row r="1009">
          <cell r="F1009">
            <v>0.01</v>
          </cell>
          <cell r="G1009">
            <v>0.05</v>
          </cell>
          <cell r="H1009">
            <v>0.09</v>
          </cell>
          <cell r="I1009">
            <v>-0.43</v>
          </cell>
          <cell r="J1009">
            <v>-0.01</v>
          </cell>
          <cell r="K1009">
            <v>0.04</v>
          </cell>
          <cell r="L1009">
            <v>-7.0000000000000007E-2</v>
          </cell>
          <cell r="M1009">
            <v>-0.05</v>
          </cell>
          <cell r="N1009">
            <v>0.04</v>
          </cell>
          <cell r="O1009">
            <v>0.01</v>
          </cell>
          <cell r="P1009">
            <v>0.02</v>
          </cell>
          <cell r="Q1009">
            <v>0</v>
          </cell>
          <cell r="R1009">
            <v>-0.02</v>
          </cell>
          <cell r="S1009">
            <v>-0.03</v>
          </cell>
          <cell r="T1009">
            <v>0.02</v>
          </cell>
          <cell r="U1009">
            <v>-0.05</v>
          </cell>
          <cell r="V1009">
            <v>-0.06</v>
          </cell>
          <cell r="W1009">
            <v>-0.02</v>
          </cell>
          <cell r="X1009">
            <v>-0.01</v>
          </cell>
          <cell r="Y1009">
            <v>-0.17</v>
          </cell>
          <cell r="Z1009">
            <v>0.02</v>
          </cell>
          <cell r="AA1009">
            <v>0.01</v>
          </cell>
          <cell r="AB1009">
            <v>0.01</v>
          </cell>
          <cell r="AC1009">
            <v>0.02</v>
          </cell>
          <cell r="AD1009">
            <v>0.02</v>
          </cell>
          <cell r="AE1009">
            <v>-0.01</v>
          </cell>
          <cell r="AF1009">
            <v>0.01</v>
          </cell>
          <cell r="AG1009">
            <v>0.03</v>
          </cell>
          <cell r="AH1009">
            <v>-0.01</v>
          </cell>
          <cell r="AI1009">
            <v>-0.05</v>
          </cell>
          <cell r="AJ1009">
            <v>-0.02</v>
          </cell>
          <cell r="AK1009">
            <v>-0.02</v>
          </cell>
          <cell r="AL1009">
            <v>-0.1</v>
          </cell>
          <cell r="AM1009">
            <v>-0.01</v>
          </cell>
          <cell r="AN1009">
            <v>0.03</v>
          </cell>
          <cell r="AO1009">
            <v>0.01</v>
          </cell>
          <cell r="AP1009">
            <v>0.03</v>
          </cell>
          <cell r="AQ1009">
            <v>0.03</v>
          </cell>
          <cell r="AR1009">
            <v>-0.02</v>
          </cell>
          <cell r="AS1009">
            <v>0</v>
          </cell>
          <cell r="AT1009">
            <v>0.02</v>
          </cell>
          <cell r="AU1009">
            <v>-0.02</v>
          </cell>
          <cell r="AV1009">
            <v>-0.06</v>
          </cell>
          <cell r="AW1009">
            <v>-0.02</v>
          </cell>
          <cell r="AX1009">
            <v>-0.01</v>
          </cell>
          <cell r="AY1009">
            <v>-0.16</v>
          </cell>
          <cell r="AZ1009">
            <v>0</v>
          </cell>
          <cell r="BA1009">
            <v>0.01</v>
          </cell>
          <cell r="BB1009">
            <v>0</v>
          </cell>
          <cell r="BC1009">
            <v>0.02</v>
          </cell>
          <cell r="BD1009">
            <v>0.04</v>
          </cell>
          <cell r="BE1009">
            <v>-0.03</v>
          </cell>
          <cell r="BF1009">
            <v>0.01</v>
          </cell>
          <cell r="BG1009">
            <v>0.02</v>
          </cell>
          <cell r="BH1009">
            <v>0.01</v>
          </cell>
          <cell r="BI1009">
            <v>-0.06</v>
          </cell>
          <cell r="BJ1009">
            <v>-0.01</v>
          </cell>
          <cell r="BK1009">
            <v>-0.01</v>
          </cell>
          <cell r="BL1009">
            <v>-0.13</v>
          </cell>
          <cell r="BM1009">
            <v>-0.04</v>
          </cell>
          <cell r="BN1009">
            <v>-0.04</v>
          </cell>
          <cell r="BO1009">
            <v>0</v>
          </cell>
          <cell r="BP1009">
            <v>0.02</v>
          </cell>
          <cell r="BQ1009">
            <v>0.01</v>
          </cell>
          <cell r="BR1009">
            <v>-0.02</v>
          </cell>
          <cell r="BS1009">
            <v>0.01</v>
          </cell>
          <cell r="BT1009">
            <v>0.04</v>
          </cell>
          <cell r="BU1009">
            <v>-0.03</v>
          </cell>
          <cell r="BV1009">
            <v>-0.05</v>
          </cell>
          <cell r="BW1009">
            <v>-0.02</v>
          </cell>
          <cell r="BX1009">
            <v>-0.01</v>
          </cell>
          <cell r="BY1009">
            <v>-7.0000000000000007E-2</v>
          </cell>
          <cell r="BZ1009">
            <v>0.02</v>
          </cell>
          <cell r="CA1009">
            <v>-0.01</v>
          </cell>
          <cell r="CB1009">
            <v>0</v>
          </cell>
          <cell r="CC1009">
            <v>0.01</v>
          </cell>
          <cell r="CD1009">
            <v>-0.02</v>
          </cell>
          <cell r="CE1009">
            <v>0.01</v>
          </cell>
          <cell r="CF1009">
            <v>0.01</v>
          </cell>
          <cell r="CG1009">
            <v>0.04</v>
          </cell>
          <cell r="CH1009">
            <v>-0.03</v>
          </cell>
          <cell r="CI1009">
            <v>-0.01</v>
          </cell>
          <cell r="CJ1009">
            <v>0.01</v>
          </cell>
          <cell r="CK1009">
            <v>-0.01</v>
          </cell>
          <cell r="CL1009">
            <v>-0.04</v>
          </cell>
          <cell r="CM1009">
            <v>0.01</v>
          </cell>
          <cell r="CN1009">
            <v>0.01</v>
          </cell>
          <cell r="CO1009">
            <v>0</v>
          </cell>
          <cell r="CP1009">
            <v>0</v>
          </cell>
          <cell r="CQ1009">
            <v>0.05</v>
          </cell>
          <cell r="CR1009">
            <v>0.02</v>
          </cell>
          <cell r="CS1009">
            <v>0.02</v>
          </cell>
          <cell r="CT1009">
            <v>0.02</v>
          </cell>
          <cell r="CU1009">
            <v>-0.01</v>
          </cell>
          <cell r="CV1009">
            <v>-0.03</v>
          </cell>
          <cell r="CW1009">
            <v>0</v>
          </cell>
          <cell r="CX1009">
            <v>0.01</v>
          </cell>
          <cell r="CY1009">
            <v>-0.04</v>
          </cell>
          <cell r="CZ1009">
            <v>0.01</v>
          </cell>
          <cell r="DA1009">
            <v>0.02</v>
          </cell>
          <cell r="DB1009">
            <v>0</v>
          </cell>
          <cell r="DC1009">
            <v>-0.01</v>
          </cell>
          <cell r="DD1009">
            <v>0.08</v>
          </cell>
          <cell r="DE1009">
            <v>0.02</v>
          </cell>
          <cell r="DF1009">
            <v>0.01</v>
          </cell>
          <cell r="DG1009">
            <v>0.02</v>
          </cell>
          <cell r="DH1009">
            <v>0</v>
          </cell>
          <cell r="DI1009">
            <v>-0.02</v>
          </cell>
          <cell r="DJ1009">
            <v>-0.01</v>
          </cell>
          <cell r="DK1009">
            <v>0</v>
          </cell>
          <cell r="DL1009">
            <v>-0.02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0.05</v>
          </cell>
          <cell r="DR1009">
            <v>0</v>
          </cell>
          <cell r="DS1009">
            <v>0.01</v>
          </cell>
          <cell r="DT1009">
            <v>0</v>
          </cell>
          <cell r="DU1009">
            <v>0.01</v>
          </cell>
          <cell r="DV1009">
            <v>0</v>
          </cell>
          <cell r="DW1009">
            <v>-0.01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-0.01</v>
          </cell>
          <cell r="ED1009">
            <v>-0.01</v>
          </cell>
          <cell r="EE1009">
            <v>0</v>
          </cell>
        </row>
        <row r="1010">
          <cell r="F1010">
            <v>0.01</v>
          </cell>
          <cell r="G1010">
            <v>-0.01</v>
          </cell>
          <cell r="H1010">
            <v>0.01</v>
          </cell>
          <cell r="I1010">
            <v>0</v>
          </cell>
          <cell r="J1010">
            <v>0.04</v>
          </cell>
          <cell r="K1010">
            <v>-0.01</v>
          </cell>
          <cell r="L1010">
            <v>-0.01</v>
          </cell>
          <cell r="M1010">
            <v>-0.16</v>
          </cell>
          <cell r="N1010">
            <v>0</v>
          </cell>
          <cell r="O1010">
            <v>0.02</v>
          </cell>
          <cell r="P1010">
            <v>0</v>
          </cell>
          <cell r="Q1010">
            <v>0.02</v>
          </cell>
          <cell r="R1010">
            <v>0</v>
          </cell>
          <cell r="S1010">
            <v>-0.15</v>
          </cell>
          <cell r="T1010">
            <v>0.02</v>
          </cell>
          <cell r="U1010">
            <v>0.02</v>
          </cell>
          <cell r="V1010">
            <v>-0.01</v>
          </cell>
          <cell r="W1010">
            <v>0.03</v>
          </cell>
          <cell r="X1010">
            <v>0.01</v>
          </cell>
          <cell r="Y1010">
            <v>-0.1</v>
          </cell>
          <cell r="Z1010">
            <v>0.04</v>
          </cell>
          <cell r="AA1010">
            <v>-0.06</v>
          </cell>
          <cell r="AB1010">
            <v>0.02</v>
          </cell>
          <cell r="AC1010">
            <v>0.02</v>
          </cell>
          <cell r="AD1010">
            <v>0.02</v>
          </cell>
          <cell r="AE1010">
            <v>0.01</v>
          </cell>
          <cell r="AF1010">
            <v>0</v>
          </cell>
          <cell r="AG1010">
            <v>0.02</v>
          </cell>
          <cell r="AH1010">
            <v>0.01</v>
          </cell>
          <cell r="AI1010">
            <v>0.01</v>
          </cell>
          <cell r="AJ1010">
            <v>0.03</v>
          </cell>
          <cell r="AK1010">
            <v>-0.02</v>
          </cell>
          <cell r="AL1010">
            <v>-0.04</v>
          </cell>
          <cell r="AM1010">
            <v>0.01</v>
          </cell>
          <cell r="AN1010">
            <v>-0.03</v>
          </cell>
          <cell r="AO1010">
            <v>0.01</v>
          </cell>
          <cell r="AP1010">
            <v>0.03</v>
          </cell>
          <cell r="AQ1010">
            <v>0.01</v>
          </cell>
          <cell r="AR1010">
            <v>0.02</v>
          </cell>
          <cell r="AS1010">
            <v>0.02</v>
          </cell>
          <cell r="AT1010">
            <v>0.03</v>
          </cell>
          <cell r="AU1010">
            <v>0.01</v>
          </cell>
          <cell r="AV1010">
            <v>0.01</v>
          </cell>
          <cell r="AW1010">
            <v>0.02</v>
          </cell>
          <cell r="AX1010">
            <v>-0.02</v>
          </cell>
          <cell r="AY1010">
            <v>-0.04</v>
          </cell>
          <cell r="AZ1010">
            <v>0.01</v>
          </cell>
          <cell r="BA1010">
            <v>0.01</v>
          </cell>
          <cell r="BB1010">
            <v>0.02</v>
          </cell>
          <cell r="BC1010">
            <v>0.04</v>
          </cell>
          <cell r="BD1010">
            <v>0.03</v>
          </cell>
          <cell r="BE1010">
            <v>0.02</v>
          </cell>
          <cell r="BF1010">
            <v>0.01</v>
          </cell>
          <cell r="BG1010">
            <v>0.02</v>
          </cell>
          <cell r="BH1010">
            <v>0.01</v>
          </cell>
          <cell r="BI1010">
            <v>0.01</v>
          </cell>
          <cell r="BJ1010">
            <v>0.01</v>
          </cell>
          <cell r="BK1010">
            <v>0.02</v>
          </cell>
          <cell r="BL1010">
            <v>0</v>
          </cell>
          <cell r="BM1010">
            <v>0.03</v>
          </cell>
          <cell r="BN1010">
            <v>0.02</v>
          </cell>
          <cell r="BO1010">
            <v>0.01</v>
          </cell>
          <cell r="BP1010">
            <v>0.03</v>
          </cell>
          <cell r="BQ1010">
            <v>0.03</v>
          </cell>
          <cell r="BR1010">
            <v>0.02</v>
          </cell>
          <cell r="BS1010">
            <v>0.02</v>
          </cell>
          <cell r="BT1010">
            <v>0.01</v>
          </cell>
          <cell r="BU1010">
            <v>0.01</v>
          </cell>
          <cell r="BV1010">
            <v>0.01</v>
          </cell>
          <cell r="BW1010">
            <v>0.02</v>
          </cell>
          <cell r="BX1010">
            <v>0.01</v>
          </cell>
          <cell r="BY1010">
            <v>0.04</v>
          </cell>
          <cell r="BZ1010">
            <v>0.01</v>
          </cell>
          <cell r="CA1010">
            <v>0</v>
          </cell>
          <cell r="CB1010">
            <v>0</v>
          </cell>
          <cell r="CC1010">
            <v>0.03</v>
          </cell>
          <cell r="CD1010">
            <v>0.02</v>
          </cell>
          <cell r="CE1010">
            <v>0.02</v>
          </cell>
          <cell r="CF1010">
            <v>0.01</v>
          </cell>
          <cell r="CG1010">
            <v>0.02</v>
          </cell>
          <cell r="CH1010">
            <v>0.01</v>
          </cell>
          <cell r="CI1010">
            <v>0.02</v>
          </cell>
          <cell r="CJ1010">
            <v>0.02</v>
          </cell>
          <cell r="CK1010">
            <v>0.03</v>
          </cell>
          <cell r="CL1010">
            <v>0.05</v>
          </cell>
          <cell r="CM1010">
            <v>0.02</v>
          </cell>
          <cell r="CN1010">
            <v>0.01</v>
          </cell>
          <cell r="CO1010">
            <v>0.01</v>
          </cell>
          <cell r="CP1010">
            <v>0.04</v>
          </cell>
          <cell r="CQ1010">
            <v>0.01</v>
          </cell>
          <cell r="CR1010">
            <v>0.02</v>
          </cell>
          <cell r="CS1010">
            <v>0.01</v>
          </cell>
          <cell r="CT1010">
            <v>0.02</v>
          </cell>
          <cell r="CU1010">
            <v>0.02</v>
          </cell>
          <cell r="CV1010">
            <v>0.01</v>
          </cell>
          <cell r="CW1010">
            <v>0.01</v>
          </cell>
          <cell r="CX1010">
            <v>0.02</v>
          </cell>
          <cell r="CY1010">
            <v>7.0000000000000007E-2</v>
          </cell>
          <cell r="CZ1010">
            <v>0.05</v>
          </cell>
          <cell r="DA1010">
            <v>0.01</v>
          </cell>
          <cell r="DB1010">
            <v>0.01</v>
          </cell>
          <cell r="DC1010">
            <v>0.02</v>
          </cell>
          <cell r="DD1010">
            <v>0.01</v>
          </cell>
          <cell r="DE1010">
            <v>0.02</v>
          </cell>
          <cell r="DF1010">
            <v>0.01</v>
          </cell>
          <cell r="DG1010">
            <v>0.01</v>
          </cell>
          <cell r="DH1010">
            <v>0.01</v>
          </cell>
          <cell r="DI1010">
            <v>0.01</v>
          </cell>
          <cell r="DJ1010">
            <v>0.01</v>
          </cell>
          <cell r="DK1010">
            <v>0.01</v>
          </cell>
          <cell r="DL1010">
            <v>0.1</v>
          </cell>
          <cell r="DM1010">
            <v>0.05</v>
          </cell>
          <cell r="DN1010">
            <v>0</v>
          </cell>
          <cell r="DO1010">
            <v>0.01</v>
          </cell>
          <cell r="DP1010">
            <v>0.01</v>
          </cell>
          <cell r="DQ1010">
            <v>0</v>
          </cell>
          <cell r="DR1010">
            <v>0.01</v>
          </cell>
          <cell r="DS1010">
            <v>0</v>
          </cell>
          <cell r="DT1010">
            <v>0</v>
          </cell>
          <cell r="DU1010">
            <v>0</v>
          </cell>
          <cell r="DV1010">
            <v>0.01</v>
          </cell>
          <cell r="DW1010">
            <v>0</v>
          </cell>
          <cell r="DX1010">
            <v>0.03</v>
          </cell>
          <cell r="DY1010">
            <v>0.02</v>
          </cell>
          <cell r="DZ1010">
            <v>0.06</v>
          </cell>
          <cell r="EA1010">
            <v>0</v>
          </cell>
          <cell r="EB1010">
            <v>0</v>
          </cell>
          <cell r="EC1010">
            <v>0.01</v>
          </cell>
          <cell r="ED1010">
            <v>0</v>
          </cell>
          <cell r="EE1010">
            <v>0</v>
          </cell>
        </row>
        <row r="1011">
          <cell r="F1011">
            <v>0</v>
          </cell>
          <cell r="G1011">
            <v>0.01</v>
          </cell>
          <cell r="H1011">
            <v>0</v>
          </cell>
          <cell r="I1011">
            <v>-0.04</v>
          </cell>
          <cell r="J1011">
            <v>-0.01</v>
          </cell>
          <cell r="K1011">
            <v>-0.02</v>
          </cell>
          <cell r="L1011">
            <v>0.06</v>
          </cell>
          <cell r="M1011">
            <v>0.03</v>
          </cell>
          <cell r="N1011">
            <v>0</v>
          </cell>
          <cell r="O1011">
            <v>0.01</v>
          </cell>
          <cell r="P1011">
            <v>0.02</v>
          </cell>
          <cell r="Q1011">
            <v>-0.02</v>
          </cell>
          <cell r="R1011">
            <v>-0.02</v>
          </cell>
          <cell r="S1011">
            <v>0.09</v>
          </cell>
          <cell r="T1011">
            <v>0.01</v>
          </cell>
          <cell r="U1011">
            <v>-0.01</v>
          </cell>
          <cell r="V1011">
            <v>-0.01</v>
          </cell>
          <cell r="W1011">
            <v>-0.01</v>
          </cell>
          <cell r="X1011">
            <v>-0.01</v>
          </cell>
          <cell r="Y1011">
            <v>0.06</v>
          </cell>
          <cell r="Z1011">
            <v>0.05</v>
          </cell>
          <cell r="AA1011">
            <v>0.01</v>
          </cell>
          <cell r="AB1011">
            <v>0.01</v>
          </cell>
          <cell r="AC1011">
            <v>0.02</v>
          </cell>
          <cell r="AD1011">
            <v>0.01</v>
          </cell>
          <cell r="AE1011">
            <v>-0.02</v>
          </cell>
          <cell r="AF1011">
            <v>0.02</v>
          </cell>
          <cell r="AG1011">
            <v>0</v>
          </cell>
          <cell r="AH1011">
            <v>0</v>
          </cell>
          <cell r="AI1011">
            <v>-0.01</v>
          </cell>
          <cell r="AJ1011">
            <v>-0.02</v>
          </cell>
          <cell r="AK1011">
            <v>-0.01</v>
          </cell>
          <cell r="AL1011">
            <v>0.09</v>
          </cell>
          <cell r="AM1011">
            <v>0.06</v>
          </cell>
          <cell r="AN1011">
            <v>0.02</v>
          </cell>
          <cell r="AO1011">
            <v>0.01</v>
          </cell>
          <cell r="AP1011">
            <v>0</v>
          </cell>
          <cell r="AQ1011">
            <v>0</v>
          </cell>
          <cell r="AR1011">
            <v>-0.02</v>
          </cell>
          <cell r="AS1011">
            <v>0.01</v>
          </cell>
          <cell r="AT1011">
            <v>0.01</v>
          </cell>
          <cell r="AU1011">
            <v>0</v>
          </cell>
          <cell r="AV1011">
            <v>-0.01</v>
          </cell>
          <cell r="AW1011">
            <v>-0.01</v>
          </cell>
          <cell r="AX1011">
            <v>-0.01</v>
          </cell>
          <cell r="AY1011">
            <v>0.06</v>
          </cell>
          <cell r="AZ1011">
            <v>0.05</v>
          </cell>
          <cell r="BA1011">
            <v>0.02</v>
          </cell>
          <cell r="BB1011">
            <v>0.01</v>
          </cell>
          <cell r="BC1011">
            <v>0.01</v>
          </cell>
          <cell r="BD1011">
            <v>0</v>
          </cell>
          <cell r="BE1011">
            <v>-0.01</v>
          </cell>
          <cell r="BF1011">
            <v>0.01</v>
          </cell>
          <cell r="BG1011">
            <v>0.01</v>
          </cell>
          <cell r="BH1011">
            <v>0</v>
          </cell>
          <cell r="BI1011">
            <v>-0.02</v>
          </cell>
          <cell r="BJ1011">
            <v>-0.02</v>
          </cell>
          <cell r="BK1011">
            <v>-0.02</v>
          </cell>
          <cell r="BL1011">
            <v>0.08</v>
          </cell>
          <cell r="BM1011">
            <v>0.06</v>
          </cell>
          <cell r="BN1011">
            <v>0.01</v>
          </cell>
          <cell r="BO1011">
            <v>0.01</v>
          </cell>
          <cell r="BP1011">
            <v>0</v>
          </cell>
          <cell r="BQ1011">
            <v>0</v>
          </cell>
          <cell r="BR1011">
            <v>-0.01</v>
          </cell>
          <cell r="BS1011">
            <v>0.01</v>
          </cell>
          <cell r="BT1011">
            <v>0</v>
          </cell>
          <cell r="BU1011">
            <v>-0.01</v>
          </cell>
          <cell r="BV1011">
            <v>-0.01</v>
          </cell>
          <cell r="BW1011">
            <v>-0.01</v>
          </cell>
          <cell r="BX1011">
            <v>-0.01</v>
          </cell>
          <cell r="BY1011">
            <v>-0.01</v>
          </cell>
          <cell r="BZ1011">
            <v>0.01</v>
          </cell>
          <cell r="CA1011">
            <v>0.02</v>
          </cell>
          <cell r="CB1011">
            <v>0.01</v>
          </cell>
          <cell r="CC1011">
            <v>0</v>
          </cell>
          <cell r="CD1011">
            <v>0.02</v>
          </cell>
          <cell r="CE1011">
            <v>-0.01</v>
          </cell>
          <cell r="CF1011">
            <v>0.01</v>
          </cell>
          <cell r="CG1011">
            <v>0.01</v>
          </cell>
          <cell r="CH1011">
            <v>0</v>
          </cell>
          <cell r="CI1011">
            <v>-0.03</v>
          </cell>
          <cell r="CJ1011">
            <v>-0.02</v>
          </cell>
          <cell r="CK1011">
            <v>-0.01</v>
          </cell>
          <cell r="CL1011">
            <v>-0.02</v>
          </cell>
          <cell r="CM1011">
            <v>0.01</v>
          </cell>
          <cell r="CN1011">
            <v>0.01</v>
          </cell>
          <cell r="CO1011">
            <v>0.01</v>
          </cell>
          <cell r="CP1011">
            <v>0</v>
          </cell>
          <cell r="CQ1011">
            <v>0.01</v>
          </cell>
          <cell r="CR1011">
            <v>-0.01</v>
          </cell>
          <cell r="CS1011">
            <v>0.01</v>
          </cell>
          <cell r="CT1011">
            <v>0.01</v>
          </cell>
          <cell r="CU1011">
            <v>-0.01</v>
          </cell>
          <cell r="CV1011">
            <v>-0.03</v>
          </cell>
          <cell r="CW1011">
            <v>-0.02</v>
          </cell>
          <cell r="CX1011">
            <v>-0.02</v>
          </cell>
          <cell r="CY1011">
            <v>-0.04</v>
          </cell>
          <cell r="CZ1011">
            <v>0.01</v>
          </cell>
          <cell r="DA1011">
            <v>0.02</v>
          </cell>
          <cell r="DB1011">
            <v>0.01</v>
          </cell>
          <cell r="DC1011">
            <v>0</v>
          </cell>
          <cell r="DD1011">
            <v>0.01</v>
          </cell>
          <cell r="DE1011">
            <v>-0.01</v>
          </cell>
          <cell r="DF1011">
            <v>0.01</v>
          </cell>
          <cell r="DG1011">
            <v>0.01</v>
          </cell>
          <cell r="DH1011">
            <v>-0.02</v>
          </cell>
          <cell r="DI1011">
            <v>-0.03</v>
          </cell>
          <cell r="DJ1011">
            <v>-0.02</v>
          </cell>
          <cell r="DK1011">
            <v>-0.02</v>
          </cell>
          <cell r="DL1011">
            <v>-0.04</v>
          </cell>
          <cell r="DM1011">
            <v>0.02</v>
          </cell>
          <cell r="DN1011">
            <v>0.01</v>
          </cell>
          <cell r="DO1011">
            <v>0</v>
          </cell>
          <cell r="DP1011">
            <v>0.01</v>
          </cell>
          <cell r="DQ1011">
            <v>0.01</v>
          </cell>
          <cell r="DR1011">
            <v>0</v>
          </cell>
          <cell r="DS1011">
            <v>0</v>
          </cell>
          <cell r="DT1011">
            <v>0</v>
          </cell>
          <cell r="DU1011">
            <v>-0.01</v>
          </cell>
          <cell r="DV1011">
            <v>-0.04</v>
          </cell>
          <cell r="DW1011">
            <v>-0.01</v>
          </cell>
          <cell r="DX1011">
            <v>-0.02</v>
          </cell>
          <cell r="DY1011">
            <v>-0.01</v>
          </cell>
          <cell r="DZ1011">
            <v>0</v>
          </cell>
          <cell r="EA1011">
            <v>0.01</v>
          </cell>
          <cell r="EB1011">
            <v>0</v>
          </cell>
          <cell r="EC1011">
            <v>0.01</v>
          </cell>
          <cell r="ED1011">
            <v>0.01</v>
          </cell>
          <cell r="EE1011">
            <v>0</v>
          </cell>
        </row>
        <row r="1012">
          <cell r="F1012">
            <v>0.03</v>
          </cell>
          <cell r="G1012">
            <v>0.01</v>
          </cell>
          <cell r="H1012">
            <v>0.03</v>
          </cell>
          <cell r="I1012">
            <v>0.01</v>
          </cell>
          <cell r="J1012">
            <v>0.01</v>
          </cell>
          <cell r="K1012">
            <v>0.06</v>
          </cell>
          <cell r="L1012">
            <v>-0.24</v>
          </cell>
          <cell r="M1012">
            <v>-0.17</v>
          </cell>
          <cell r="N1012">
            <v>0.02</v>
          </cell>
          <cell r="O1012">
            <v>0.03</v>
          </cell>
          <cell r="P1012">
            <v>0.01</v>
          </cell>
          <cell r="Q1012">
            <v>0.02</v>
          </cell>
          <cell r="R1012">
            <v>-0.01</v>
          </cell>
          <cell r="S1012">
            <v>0.03</v>
          </cell>
          <cell r="T1012">
            <v>0.02</v>
          </cell>
          <cell r="U1012">
            <v>0.03</v>
          </cell>
          <cell r="V1012">
            <v>-0.01</v>
          </cell>
          <cell r="W1012">
            <v>0</v>
          </cell>
          <cell r="X1012">
            <v>0.01</v>
          </cell>
          <cell r="Y1012">
            <v>0</v>
          </cell>
          <cell r="Z1012">
            <v>-0.35</v>
          </cell>
          <cell r="AA1012">
            <v>-0.09</v>
          </cell>
          <cell r="AB1012">
            <v>0</v>
          </cell>
          <cell r="AC1012">
            <v>0.04</v>
          </cell>
          <cell r="AD1012">
            <v>0.01</v>
          </cell>
          <cell r="AE1012">
            <v>0.01</v>
          </cell>
          <cell r="AF1012">
            <v>0.03</v>
          </cell>
          <cell r="AG1012">
            <v>0.01</v>
          </cell>
          <cell r="AH1012">
            <v>0</v>
          </cell>
          <cell r="AI1012">
            <v>0</v>
          </cell>
          <cell r="AJ1012">
            <v>0.01</v>
          </cell>
          <cell r="AK1012">
            <v>0.01</v>
          </cell>
          <cell r="AL1012">
            <v>0.04</v>
          </cell>
          <cell r="AM1012">
            <v>-0.15</v>
          </cell>
          <cell r="AN1012">
            <v>-0.01</v>
          </cell>
          <cell r="AO1012">
            <v>-0.01</v>
          </cell>
          <cell r="AP1012">
            <v>0.02</v>
          </cell>
          <cell r="AQ1012">
            <v>0</v>
          </cell>
          <cell r="AR1012">
            <v>0.01</v>
          </cell>
          <cell r="AS1012">
            <v>0.01</v>
          </cell>
          <cell r="AT1012">
            <v>0.01</v>
          </cell>
          <cell r="AU1012">
            <v>0</v>
          </cell>
          <cell r="AV1012">
            <v>0</v>
          </cell>
          <cell r="AW1012">
            <v>0.01</v>
          </cell>
          <cell r="AX1012">
            <v>0.01</v>
          </cell>
          <cell r="AY1012">
            <v>-0.03</v>
          </cell>
          <cell r="AZ1012">
            <v>-0.1</v>
          </cell>
          <cell r="BA1012">
            <v>0</v>
          </cell>
          <cell r="BB1012">
            <v>0</v>
          </cell>
          <cell r="BC1012">
            <v>0.04</v>
          </cell>
          <cell r="BD1012">
            <v>0</v>
          </cell>
          <cell r="BE1012">
            <v>0.01</v>
          </cell>
          <cell r="BF1012">
            <v>0.03</v>
          </cell>
          <cell r="BG1012">
            <v>0.03</v>
          </cell>
          <cell r="BH1012">
            <v>0.01</v>
          </cell>
          <cell r="BI1012">
            <v>-0.01</v>
          </cell>
          <cell r="BJ1012">
            <v>0</v>
          </cell>
          <cell r="BK1012">
            <v>0.04</v>
          </cell>
          <cell r="BL1012">
            <v>0.04</v>
          </cell>
          <cell r="BM1012">
            <v>-0.28000000000000003</v>
          </cell>
          <cell r="BN1012">
            <v>0.02</v>
          </cell>
          <cell r="BO1012">
            <v>-0.01</v>
          </cell>
          <cell r="BP1012">
            <v>0.01</v>
          </cell>
          <cell r="BQ1012">
            <v>0.03</v>
          </cell>
          <cell r="BR1012">
            <v>0.05</v>
          </cell>
          <cell r="BS1012">
            <v>0</v>
          </cell>
          <cell r="BT1012">
            <v>0.01</v>
          </cell>
          <cell r="BU1012">
            <v>0</v>
          </cell>
          <cell r="BV1012">
            <v>0.01</v>
          </cell>
          <cell r="BW1012">
            <v>0.02</v>
          </cell>
          <cell r="BX1012">
            <v>0.02</v>
          </cell>
          <cell r="BY1012">
            <v>0.77</v>
          </cell>
          <cell r="BZ1012">
            <v>-0.01</v>
          </cell>
          <cell r="CA1012">
            <v>-0.02</v>
          </cell>
          <cell r="CB1012">
            <v>0</v>
          </cell>
          <cell r="CC1012">
            <v>0.02</v>
          </cell>
          <cell r="CD1012">
            <v>0.02</v>
          </cell>
          <cell r="CE1012">
            <v>0.01</v>
          </cell>
          <cell r="CF1012">
            <v>0</v>
          </cell>
          <cell r="CG1012">
            <v>0</v>
          </cell>
          <cell r="CH1012">
            <v>0.02</v>
          </cell>
          <cell r="CI1012">
            <v>0.01</v>
          </cell>
          <cell r="CJ1012">
            <v>0.02</v>
          </cell>
          <cell r="CK1012">
            <v>0.02</v>
          </cell>
          <cell r="CL1012">
            <v>0.21</v>
          </cell>
          <cell r="CM1012">
            <v>-7.0000000000000007E-2</v>
          </cell>
          <cell r="CN1012">
            <v>-0.02</v>
          </cell>
          <cell r="CO1012">
            <v>-0.01</v>
          </cell>
          <cell r="CP1012">
            <v>0.03</v>
          </cell>
          <cell r="CQ1012">
            <v>0.02</v>
          </cell>
          <cell r="CR1012">
            <v>0.01</v>
          </cell>
          <cell r="CS1012">
            <v>0</v>
          </cell>
          <cell r="CT1012">
            <v>0.01</v>
          </cell>
          <cell r="CU1012">
            <v>0.01</v>
          </cell>
          <cell r="CV1012">
            <v>0.01</v>
          </cell>
          <cell r="CW1012">
            <v>0.01</v>
          </cell>
          <cell r="CX1012">
            <v>0.02</v>
          </cell>
          <cell r="CY1012">
            <v>0.09</v>
          </cell>
          <cell r="CZ1012">
            <v>-7.0000000000000007E-2</v>
          </cell>
          <cell r="DA1012">
            <v>-0.01</v>
          </cell>
          <cell r="DB1012">
            <v>-0.01</v>
          </cell>
          <cell r="DC1012">
            <v>0.02</v>
          </cell>
          <cell r="DD1012">
            <v>0.01</v>
          </cell>
          <cell r="DE1012">
            <v>0.01</v>
          </cell>
          <cell r="DF1012">
            <v>0</v>
          </cell>
          <cell r="DG1012">
            <v>0</v>
          </cell>
          <cell r="DH1012">
            <v>0.01</v>
          </cell>
          <cell r="DI1012">
            <v>0.01</v>
          </cell>
          <cell r="DJ1012">
            <v>0.01</v>
          </cell>
          <cell r="DK1012">
            <v>0.01</v>
          </cell>
          <cell r="DL1012">
            <v>-0.05</v>
          </cell>
          <cell r="DM1012">
            <v>0</v>
          </cell>
          <cell r="DN1012">
            <v>-0.02</v>
          </cell>
          <cell r="DO1012">
            <v>0</v>
          </cell>
          <cell r="DP1012">
            <v>0.01</v>
          </cell>
          <cell r="DQ1012">
            <v>0.01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0.01</v>
          </cell>
          <cell r="DZ1012">
            <v>0</v>
          </cell>
          <cell r="EA1012">
            <v>-0.01</v>
          </cell>
          <cell r="EB1012">
            <v>0</v>
          </cell>
          <cell r="EC1012">
            <v>0.01</v>
          </cell>
          <cell r="ED1012">
            <v>0</v>
          </cell>
          <cell r="EE1012">
            <v>0</v>
          </cell>
        </row>
        <row r="1013">
          <cell r="F1013">
            <v>0.25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0.15</v>
          </cell>
          <cell r="M1013">
            <v>0.71</v>
          </cell>
          <cell r="N1013">
            <v>0</v>
          </cell>
          <cell r="O1013">
            <v>0.14000000000000001</v>
          </cell>
          <cell r="P1013">
            <v>-0.43</v>
          </cell>
          <cell r="Q1013">
            <v>0</v>
          </cell>
          <cell r="R1013">
            <v>-0.09</v>
          </cell>
          <cell r="S1013">
            <v>0.18</v>
          </cell>
          <cell r="T1013">
            <v>0.08</v>
          </cell>
          <cell r="U1013">
            <v>-0.01</v>
          </cell>
          <cell r="V1013">
            <v>-0.06</v>
          </cell>
          <cell r="W1013">
            <v>0</v>
          </cell>
          <cell r="X1013">
            <v>0.01</v>
          </cell>
          <cell r="Y1013">
            <v>-0.06</v>
          </cell>
          <cell r="Z1013">
            <v>-0.1</v>
          </cell>
          <cell r="AA1013">
            <v>-0.08</v>
          </cell>
          <cell r="AB1013">
            <v>0.04</v>
          </cell>
          <cell r="AC1013">
            <v>0.02</v>
          </cell>
          <cell r="AD1013">
            <v>-0.13</v>
          </cell>
          <cell r="AE1013">
            <v>-0.02</v>
          </cell>
          <cell r="AF1013">
            <v>0.01</v>
          </cell>
          <cell r="AG1013">
            <v>-0.05</v>
          </cell>
          <cell r="AH1013">
            <v>0</v>
          </cell>
          <cell r="AI1013">
            <v>-0.05</v>
          </cell>
          <cell r="AJ1013">
            <v>-0.02</v>
          </cell>
          <cell r="AK1013">
            <v>-0.05</v>
          </cell>
          <cell r="AL1013">
            <v>-0.02</v>
          </cell>
          <cell r="AM1013">
            <v>0.08</v>
          </cell>
          <cell r="AN1013">
            <v>0</v>
          </cell>
          <cell r="AO1013">
            <v>-0.03</v>
          </cell>
          <cell r="AP1013">
            <v>-0.01</v>
          </cell>
          <cell r="AQ1013">
            <v>-0.03</v>
          </cell>
          <cell r="AR1013">
            <v>0.03</v>
          </cell>
          <cell r="AS1013">
            <v>0</v>
          </cell>
          <cell r="AT1013">
            <v>0.01</v>
          </cell>
          <cell r="AU1013">
            <v>0.04</v>
          </cell>
          <cell r="AV1013">
            <v>0.03</v>
          </cell>
          <cell r="AW1013">
            <v>-0.14000000000000001</v>
          </cell>
          <cell r="AX1013">
            <v>0</v>
          </cell>
          <cell r="AY1013">
            <v>0.17</v>
          </cell>
          <cell r="AZ1013">
            <v>0.11</v>
          </cell>
          <cell r="BA1013">
            <v>-0.01</v>
          </cell>
          <cell r="BB1013">
            <v>-0.06</v>
          </cell>
          <cell r="BC1013">
            <v>0.14000000000000001</v>
          </cell>
          <cell r="BD1013">
            <v>0</v>
          </cell>
          <cell r="BE1013">
            <v>0.03</v>
          </cell>
          <cell r="BF1013">
            <v>-0.03</v>
          </cell>
          <cell r="BG1013">
            <v>-7.0000000000000007E-2</v>
          </cell>
          <cell r="BH1013">
            <v>-7.0000000000000007E-2</v>
          </cell>
          <cell r="BI1013">
            <v>-0.06</v>
          </cell>
          <cell r="BJ1013">
            <v>-0.01</v>
          </cell>
          <cell r="BK1013">
            <v>0.03</v>
          </cell>
          <cell r="BL1013">
            <v>0.13</v>
          </cell>
          <cell r="BM1013">
            <v>-0.02</v>
          </cell>
          <cell r="BN1013">
            <v>0.02</v>
          </cell>
          <cell r="BO1013">
            <v>-0.13</v>
          </cell>
          <cell r="BP1013">
            <v>0.06</v>
          </cell>
          <cell r="BQ1013">
            <v>-0.02</v>
          </cell>
          <cell r="BR1013">
            <v>-0.01</v>
          </cell>
          <cell r="BS1013">
            <v>-0.12</v>
          </cell>
          <cell r="BT1013">
            <v>0.03</v>
          </cell>
          <cell r="BU1013">
            <v>-0.01</v>
          </cell>
          <cell r="BV1013">
            <v>0.01</v>
          </cell>
          <cell r="BW1013">
            <v>-0.02</v>
          </cell>
          <cell r="BX1013">
            <v>-0.11</v>
          </cell>
          <cell r="BY1013">
            <v>0.11</v>
          </cell>
          <cell r="BZ1013">
            <v>-0.03</v>
          </cell>
          <cell r="CA1013">
            <v>0.06</v>
          </cell>
          <cell r="CB1013">
            <v>-0.05</v>
          </cell>
          <cell r="CC1013">
            <v>0</v>
          </cell>
          <cell r="CD1013">
            <v>0</v>
          </cell>
          <cell r="CE1013">
            <v>0.02</v>
          </cell>
          <cell r="CF1013">
            <v>0</v>
          </cell>
          <cell r="CG1013">
            <v>0.02</v>
          </cell>
          <cell r="CH1013">
            <v>-7.0000000000000007E-2</v>
          </cell>
          <cell r="CI1013">
            <v>-0.12</v>
          </cell>
          <cell r="CJ1013">
            <v>0.08</v>
          </cell>
          <cell r="CK1013">
            <v>-0.06</v>
          </cell>
          <cell r="CL1013">
            <v>0.02</v>
          </cell>
          <cell r="CM1013">
            <v>0.09</v>
          </cell>
          <cell r="CN1013">
            <v>0.01</v>
          </cell>
          <cell r="CO1013">
            <v>0.01</v>
          </cell>
          <cell r="CP1013">
            <v>-0.01</v>
          </cell>
          <cell r="CQ1013">
            <v>0</v>
          </cell>
          <cell r="CR1013">
            <v>0</v>
          </cell>
          <cell r="CS1013">
            <v>-0.01</v>
          </cell>
          <cell r="CT1013">
            <v>0</v>
          </cell>
          <cell r="CU1013">
            <v>0</v>
          </cell>
          <cell r="CV1013">
            <v>0</v>
          </cell>
          <cell r="CW1013">
            <v>-0.01</v>
          </cell>
          <cell r="CX1013">
            <v>-0.19</v>
          </cell>
          <cell r="CY1013">
            <v>0.05</v>
          </cell>
          <cell r="CZ1013">
            <v>0</v>
          </cell>
          <cell r="DA1013">
            <v>-0.01</v>
          </cell>
          <cell r="DB1013">
            <v>-0.03</v>
          </cell>
          <cell r="DC1013">
            <v>-0.04</v>
          </cell>
          <cell r="DD1013">
            <v>-0.04</v>
          </cell>
          <cell r="DE1013">
            <v>0.01</v>
          </cell>
          <cell r="DF1013">
            <v>-0.04</v>
          </cell>
          <cell r="DG1013">
            <v>0</v>
          </cell>
          <cell r="DH1013">
            <v>0</v>
          </cell>
          <cell r="DI1013">
            <v>0.03</v>
          </cell>
          <cell r="DJ1013">
            <v>-0.02</v>
          </cell>
          <cell r="DK1013">
            <v>-0.02</v>
          </cell>
          <cell r="DL1013">
            <v>0.02</v>
          </cell>
          <cell r="DM1013">
            <v>0.02</v>
          </cell>
          <cell r="DN1013">
            <v>0.03</v>
          </cell>
          <cell r="DO1013">
            <v>-0.01</v>
          </cell>
          <cell r="DP1013">
            <v>-0.01</v>
          </cell>
          <cell r="DQ1013">
            <v>-0.02</v>
          </cell>
          <cell r="DR1013">
            <v>0</v>
          </cell>
          <cell r="DS1013">
            <v>-0.02</v>
          </cell>
          <cell r="DT1013">
            <v>0</v>
          </cell>
          <cell r="DU1013">
            <v>-0.01</v>
          </cell>
          <cell r="DV1013">
            <v>0.02</v>
          </cell>
          <cell r="DW1013">
            <v>0</v>
          </cell>
          <cell r="DX1013">
            <v>0.01</v>
          </cell>
          <cell r="DY1013">
            <v>0</v>
          </cell>
          <cell r="DZ1013">
            <v>0</v>
          </cell>
          <cell r="EA1013">
            <v>-0.02</v>
          </cell>
          <cell r="EB1013">
            <v>0</v>
          </cell>
          <cell r="EC1013">
            <v>-0.05</v>
          </cell>
          <cell r="ED1013">
            <v>-0.01</v>
          </cell>
          <cell r="EE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</row>
        <row r="1016">
          <cell r="F1016">
            <v>0.01</v>
          </cell>
          <cell r="G1016">
            <v>0.02</v>
          </cell>
          <cell r="H1016">
            <v>0.01</v>
          </cell>
          <cell r="I1016">
            <v>-0.05</v>
          </cell>
          <cell r="J1016">
            <v>-0.02</v>
          </cell>
          <cell r="K1016">
            <v>-0.02</v>
          </cell>
          <cell r="L1016">
            <v>0.02</v>
          </cell>
          <cell r="M1016">
            <v>0.01</v>
          </cell>
          <cell r="N1016">
            <v>0.03</v>
          </cell>
          <cell r="O1016">
            <v>0.02</v>
          </cell>
          <cell r="P1016">
            <v>0</v>
          </cell>
          <cell r="Q1016">
            <v>0</v>
          </cell>
          <cell r="R1016">
            <v>-0.02</v>
          </cell>
          <cell r="S1016">
            <v>0.04</v>
          </cell>
          <cell r="T1016">
            <v>0.01</v>
          </cell>
          <cell r="U1016">
            <v>0</v>
          </cell>
          <cell r="V1016">
            <v>-0.02</v>
          </cell>
          <cell r="W1016">
            <v>-0.02</v>
          </cell>
          <cell r="X1016">
            <v>-0.01</v>
          </cell>
          <cell r="Y1016">
            <v>0.01</v>
          </cell>
          <cell r="Z1016">
            <v>0.03</v>
          </cell>
          <cell r="AA1016">
            <v>0.01</v>
          </cell>
          <cell r="AB1016">
            <v>0.01</v>
          </cell>
          <cell r="AC1016">
            <v>0.02</v>
          </cell>
          <cell r="AD1016">
            <v>0.01</v>
          </cell>
          <cell r="AE1016">
            <v>-0.01</v>
          </cell>
          <cell r="AF1016">
            <v>0.02</v>
          </cell>
          <cell r="AG1016">
            <v>0.01</v>
          </cell>
          <cell r="AH1016">
            <v>0</v>
          </cell>
          <cell r="AI1016">
            <v>-0.02</v>
          </cell>
          <cell r="AJ1016">
            <v>-0.02</v>
          </cell>
          <cell r="AK1016">
            <v>-0.02</v>
          </cell>
          <cell r="AL1016">
            <v>0.03</v>
          </cell>
          <cell r="AM1016">
            <v>0.03</v>
          </cell>
          <cell r="AN1016">
            <v>0</v>
          </cell>
          <cell r="AO1016">
            <v>0.01</v>
          </cell>
          <cell r="AP1016">
            <v>0.01</v>
          </cell>
          <cell r="AQ1016">
            <v>0.01</v>
          </cell>
          <cell r="AR1016">
            <v>-0.01</v>
          </cell>
          <cell r="AS1016">
            <v>0.01</v>
          </cell>
          <cell r="AT1016">
            <v>0.01</v>
          </cell>
          <cell r="AU1016">
            <v>0</v>
          </cell>
          <cell r="AV1016">
            <v>-0.02</v>
          </cell>
          <cell r="AW1016">
            <v>-0.02</v>
          </cell>
          <cell r="AX1016">
            <v>-0.02</v>
          </cell>
          <cell r="AY1016">
            <v>0</v>
          </cell>
          <cell r="AZ1016">
            <v>0.03</v>
          </cell>
          <cell r="BA1016">
            <v>0.02</v>
          </cell>
          <cell r="BB1016">
            <v>0.01</v>
          </cell>
          <cell r="BC1016">
            <v>0.02</v>
          </cell>
          <cell r="BD1016">
            <v>0.01</v>
          </cell>
          <cell r="BE1016">
            <v>-0.01</v>
          </cell>
          <cell r="BF1016">
            <v>0.01</v>
          </cell>
          <cell r="BG1016">
            <v>0.02</v>
          </cell>
          <cell r="BH1016">
            <v>0</v>
          </cell>
          <cell r="BI1016">
            <v>-0.02</v>
          </cell>
          <cell r="BJ1016">
            <v>-0.02</v>
          </cell>
          <cell r="BK1016">
            <v>-0.02</v>
          </cell>
          <cell r="BL1016">
            <v>0.01</v>
          </cell>
          <cell r="BM1016">
            <v>0.03</v>
          </cell>
          <cell r="BN1016">
            <v>0.02</v>
          </cell>
          <cell r="BO1016">
            <v>0</v>
          </cell>
          <cell r="BP1016">
            <v>0.01</v>
          </cell>
          <cell r="BQ1016">
            <v>0.01</v>
          </cell>
          <cell r="BR1016">
            <v>0</v>
          </cell>
          <cell r="BS1016">
            <v>0.01</v>
          </cell>
          <cell r="BT1016">
            <v>0.01</v>
          </cell>
          <cell r="BU1016">
            <v>0</v>
          </cell>
          <cell r="BV1016">
            <v>-0.01</v>
          </cell>
          <cell r="BW1016">
            <v>-0.02</v>
          </cell>
          <cell r="BX1016">
            <v>-0.02</v>
          </cell>
          <cell r="BY1016">
            <v>0.06</v>
          </cell>
          <cell r="BZ1016">
            <v>0</v>
          </cell>
          <cell r="CA1016">
            <v>0.01</v>
          </cell>
          <cell r="CB1016">
            <v>0.01</v>
          </cell>
          <cell r="CC1016">
            <v>0.01</v>
          </cell>
          <cell r="CD1016">
            <v>0.02</v>
          </cell>
          <cell r="CE1016">
            <v>0</v>
          </cell>
          <cell r="CF1016">
            <v>0.01</v>
          </cell>
          <cell r="CG1016">
            <v>0.01</v>
          </cell>
          <cell r="CH1016">
            <v>0</v>
          </cell>
          <cell r="CI1016">
            <v>-0.02</v>
          </cell>
          <cell r="CJ1016">
            <v>-0.02</v>
          </cell>
          <cell r="CK1016">
            <v>-0.02</v>
          </cell>
          <cell r="CL1016">
            <v>0</v>
          </cell>
          <cell r="CM1016">
            <v>0</v>
          </cell>
          <cell r="CN1016">
            <v>0.01</v>
          </cell>
          <cell r="CO1016">
            <v>0.01</v>
          </cell>
          <cell r="CP1016">
            <v>0.01</v>
          </cell>
          <cell r="CQ1016">
            <v>0.02</v>
          </cell>
          <cell r="CR1016">
            <v>0</v>
          </cell>
          <cell r="CS1016">
            <v>0.01</v>
          </cell>
          <cell r="CT1016">
            <v>0.01</v>
          </cell>
          <cell r="CU1016">
            <v>0</v>
          </cell>
          <cell r="CV1016">
            <v>-0.02</v>
          </cell>
          <cell r="CW1016">
            <v>-0.02</v>
          </cell>
          <cell r="CX1016">
            <v>-0.03</v>
          </cell>
          <cell r="CY1016">
            <v>0</v>
          </cell>
          <cell r="CZ1016">
            <v>0.01</v>
          </cell>
          <cell r="DA1016">
            <v>0.01</v>
          </cell>
          <cell r="DB1016">
            <v>0</v>
          </cell>
          <cell r="DC1016">
            <v>0.01</v>
          </cell>
          <cell r="DD1016">
            <v>0.02</v>
          </cell>
          <cell r="DE1016">
            <v>0</v>
          </cell>
          <cell r="DF1016">
            <v>0.01</v>
          </cell>
          <cell r="DG1016">
            <v>0</v>
          </cell>
          <cell r="DH1016">
            <v>-0.01</v>
          </cell>
          <cell r="DI1016">
            <v>-0.02</v>
          </cell>
          <cell r="DJ1016">
            <v>-0.02</v>
          </cell>
          <cell r="DK1016">
            <v>-0.02</v>
          </cell>
          <cell r="DL1016">
            <v>0</v>
          </cell>
          <cell r="DM1016">
            <v>0.01</v>
          </cell>
          <cell r="DN1016">
            <v>0.01</v>
          </cell>
          <cell r="DO1016">
            <v>0</v>
          </cell>
          <cell r="DP1016">
            <v>0.01</v>
          </cell>
          <cell r="DQ1016">
            <v>0.02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-0.01</v>
          </cell>
          <cell r="DW1016">
            <v>-0.01</v>
          </cell>
          <cell r="DX1016">
            <v>0</v>
          </cell>
          <cell r="DY1016">
            <v>0</v>
          </cell>
          <cell r="DZ1016">
            <v>0.02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0.01</v>
          </cell>
          <cell r="J1022">
            <v>0.01</v>
          </cell>
          <cell r="K1022">
            <v>0.01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0.01</v>
          </cell>
          <cell r="X1022">
            <v>0</v>
          </cell>
          <cell r="Y1022">
            <v>0</v>
          </cell>
          <cell r="Z1022">
            <v>0</v>
          </cell>
          <cell r="AA1022">
            <v>0.01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0.01</v>
          </cell>
          <cell r="AJ1022">
            <v>0</v>
          </cell>
          <cell r="AK1022">
            <v>0.01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0.01</v>
          </cell>
          <cell r="AW1022">
            <v>0</v>
          </cell>
          <cell r="AX1022">
            <v>0.01</v>
          </cell>
          <cell r="AY1022">
            <v>0</v>
          </cell>
          <cell r="AZ1022">
            <v>0</v>
          </cell>
          <cell r="BA1022">
            <v>0.01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0.01</v>
          </cell>
          <cell r="BI1022">
            <v>0.01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0.01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</row>
        <row r="1023">
          <cell r="F1023">
            <v>0.01</v>
          </cell>
          <cell r="G1023">
            <v>0.02</v>
          </cell>
          <cell r="H1023">
            <v>0.01</v>
          </cell>
          <cell r="I1023">
            <v>0</v>
          </cell>
          <cell r="J1023">
            <v>0.02</v>
          </cell>
          <cell r="K1023">
            <v>0.01</v>
          </cell>
          <cell r="L1023">
            <v>0.01</v>
          </cell>
          <cell r="M1023">
            <v>0</v>
          </cell>
          <cell r="N1023">
            <v>-0.01</v>
          </cell>
          <cell r="O1023">
            <v>0.01</v>
          </cell>
          <cell r="P1023">
            <v>0.01</v>
          </cell>
          <cell r="Q1023">
            <v>0.02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  <cell r="EE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0.01</v>
          </cell>
          <cell r="N1025">
            <v>0</v>
          </cell>
          <cell r="O1025">
            <v>0</v>
          </cell>
          <cell r="P1025">
            <v>0.01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0.01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  <cell r="EE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0.01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  <cell r="EE1026">
            <v>0</v>
          </cell>
        </row>
        <row r="1027">
          <cell r="F1027">
            <v>0</v>
          </cell>
          <cell r="G1027">
            <v>0</v>
          </cell>
          <cell r="H1027">
            <v>0.01</v>
          </cell>
          <cell r="I1027">
            <v>0.01</v>
          </cell>
          <cell r="J1027">
            <v>0.01</v>
          </cell>
          <cell r="K1027">
            <v>0.01</v>
          </cell>
          <cell r="L1027">
            <v>0</v>
          </cell>
          <cell r="M1027">
            <v>0</v>
          </cell>
          <cell r="N1027">
            <v>-0.01</v>
          </cell>
          <cell r="O1027">
            <v>0.01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0.01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0.01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0.01</v>
          </cell>
          <cell r="BJ1027">
            <v>0</v>
          </cell>
          <cell r="BK1027">
            <v>0.01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</row>
        <row r="1028">
          <cell r="F1028">
            <v>0.02</v>
          </cell>
          <cell r="G1028">
            <v>0.02</v>
          </cell>
          <cell r="H1028">
            <v>0.02</v>
          </cell>
          <cell r="I1028">
            <v>-0.02</v>
          </cell>
          <cell r="J1028">
            <v>0.01</v>
          </cell>
          <cell r="K1028">
            <v>0.01</v>
          </cell>
          <cell r="L1028">
            <v>0.01</v>
          </cell>
          <cell r="M1028">
            <v>0.02</v>
          </cell>
          <cell r="N1028">
            <v>0</v>
          </cell>
          <cell r="O1028">
            <v>0.01</v>
          </cell>
          <cell r="P1028">
            <v>0.02</v>
          </cell>
          <cell r="Q1028">
            <v>0.02</v>
          </cell>
          <cell r="R1028">
            <v>0</v>
          </cell>
          <cell r="S1028">
            <v>0.01</v>
          </cell>
          <cell r="T1028">
            <v>0.01</v>
          </cell>
          <cell r="U1028">
            <v>0.01</v>
          </cell>
          <cell r="V1028">
            <v>0</v>
          </cell>
          <cell r="W1028">
            <v>0.01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0.01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0.01</v>
          </cell>
          <cell r="AK1028">
            <v>0.01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0.01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0.01</v>
          </cell>
          <cell r="BK1028">
            <v>0.01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  <cell r="EE1028">
            <v>0</v>
          </cell>
        </row>
        <row r="1029">
          <cell r="F1029">
            <v>0.03</v>
          </cell>
          <cell r="G1029">
            <v>0.02</v>
          </cell>
          <cell r="H1029">
            <v>0.02</v>
          </cell>
          <cell r="I1029">
            <v>0</v>
          </cell>
          <cell r="J1029">
            <v>0.02</v>
          </cell>
          <cell r="K1029">
            <v>0.02</v>
          </cell>
          <cell r="L1029">
            <v>0.01</v>
          </cell>
          <cell r="M1029">
            <v>0.01</v>
          </cell>
          <cell r="N1029">
            <v>-0.01</v>
          </cell>
          <cell r="O1029">
            <v>0.02</v>
          </cell>
          <cell r="P1029">
            <v>0.03</v>
          </cell>
          <cell r="Q1029">
            <v>0.02</v>
          </cell>
          <cell r="R1029">
            <v>0.02</v>
          </cell>
          <cell r="S1029">
            <v>0.03</v>
          </cell>
          <cell r="T1029">
            <v>0.02</v>
          </cell>
          <cell r="U1029">
            <v>0.02</v>
          </cell>
          <cell r="V1029">
            <v>0.02</v>
          </cell>
          <cell r="W1029">
            <v>0.02</v>
          </cell>
          <cell r="X1029">
            <v>0.03</v>
          </cell>
          <cell r="Y1029">
            <v>0.01</v>
          </cell>
          <cell r="Z1029">
            <v>0.01</v>
          </cell>
          <cell r="AA1029">
            <v>0.01</v>
          </cell>
          <cell r="AB1029">
            <v>0.01</v>
          </cell>
          <cell r="AC1029">
            <v>0.03</v>
          </cell>
          <cell r="AD1029">
            <v>0.01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  <cell r="EE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2">
          <cell r="F1032">
            <v>0</v>
          </cell>
          <cell r="G1032">
            <v>0</v>
          </cell>
          <cell r="H1032">
            <v>0.01</v>
          </cell>
          <cell r="I1032">
            <v>0</v>
          </cell>
          <cell r="J1032">
            <v>0.01</v>
          </cell>
          <cell r="K1032">
            <v>0.01</v>
          </cell>
          <cell r="L1032">
            <v>0</v>
          </cell>
          <cell r="M1032">
            <v>0</v>
          </cell>
          <cell r="N1032">
            <v>-0.01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  <cell r="EE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0.01</v>
          </cell>
          <cell r="G1034">
            <v>0.01</v>
          </cell>
          <cell r="H1034">
            <v>0.01</v>
          </cell>
          <cell r="I1034">
            <v>0</v>
          </cell>
          <cell r="J1034">
            <v>0</v>
          </cell>
          <cell r="K1034">
            <v>0.01</v>
          </cell>
          <cell r="L1034">
            <v>0</v>
          </cell>
          <cell r="M1034">
            <v>0.01</v>
          </cell>
          <cell r="N1034">
            <v>0</v>
          </cell>
          <cell r="O1034">
            <v>0</v>
          </cell>
          <cell r="P1034">
            <v>0</v>
          </cell>
          <cell r="Q1034">
            <v>0.01</v>
          </cell>
          <cell r="R1034">
            <v>0.01</v>
          </cell>
          <cell r="S1034">
            <v>0.01</v>
          </cell>
          <cell r="T1034">
            <v>0.01</v>
          </cell>
          <cell r="U1034">
            <v>0.01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0.01</v>
          </cell>
          <cell r="AB1034">
            <v>0.01</v>
          </cell>
          <cell r="AC1034">
            <v>0</v>
          </cell>
          <cell r="AD1034">
            <v>0</v>
          </cell>
          <cell r="AE1034">
            <v>0.01</v>
          </cell>
          <cell r="AF1034">
            <v>0</v>
          </cell>
          <cell r="AG1034">
            <v>0</v>
          </cell>
          <cell r="AH1034">
            <v>0.01</v>
          </cell>
          <cell r="AI1034">
            <v>0</v>
          </cell>
          <cell r="AJ1034">
            <v>0.01</v>
          </cell>
          <cell r="AK1034">
            <v>0</v>
          </cell>
          <cell r="AL1034">
            <v>0.01</v>
          </cell>
          <cell r="AM1034">
            <v>0.01</v>
          </cell>
          <cell r="AN1034">
            <v>0.01</v>
          </cell>
          <cell r="AO1034">
            <v>0</v>
          </cell>
          <cell r="AP1034">
            <v>0</v>
          </cell>
          <cell r="AQ1034">
            <v>0.01</v>
          </cell>
          <cell r="AR1034">
            <v>0.01</v>
          </cell>
          <cell r="AS1034">
            <v>0.01</v>
          </cell>
          <cell r="AT1034">
            <v>0</v>
          </cell>
          <cell r="AU1034">
            <v>0.01</v>
          </cell>
          <cell r="AV1034">
            <v>0</v>
          </cell>
          <cell r="AW1034">
            <v>0</v>
          </cell>
          <cell r="AX1034">
            <v>0.01</v>
          </cell>
          <cell r="AY1034">
            <v>0</v>
          </cell>
          <cell r="AZ1034">
            <v>0.01</v>
          </cell>
          <cell r="BA1034">
            <v>0</v>
          </cell>
          <cell r="BB1034">
            <v>0.01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0.01</v>
          </cell>
          <cell r="BI1034">
            <v>0</v>
          </cell>
          <cell r="BJ1034">
            <v>0</v>
          </cell>
          <cell r="BK1034">
            <v>0.01</v>
          </cell>
          <cell r="BL1034">
            <v>0</v>
          </cell>
          <cell r="BM1034">
            <v>0.01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0.01</v>
          </cell>
          <cell r="BS1034">
            <v>0</v>
          </cell>
          <cell r="BT1034">
            <v>0</v>
          </cell>
          <cell r="BU1034">
            <v>0.01</v>
          </cell>
          <cell r="BV1034">
            <v>0.01</v>
          </cell>
          <cell r="BW1034">
            <v>0.02</v>
          </cell>
          <cell r="BX1034">
            <v>0.01</v>
          </cell>
          <cell r="BY1034">
            <v>0</v>
          </cell>
          <cell r="BZ1034">
            <v>0.01</v>
          </cell>
          <cell r="CA1034">
            <v>0</v>
          </cell>
          <cell r="CB1034">
            <v>0.01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0.01</v>
          </cell>
          <cell r="CJ1034">
            <v>0.01</v>
          </cell>
          <cell r="CK1034">
            <v>0.01</v>
          </cell>
          <cell r="CL1034">
            <v>0</v>
          </cell>
          <cell r="CM1034">
            <v>0.01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0.01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  <cell r="EE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  <cell r="EE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  <cell r="EE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0.02</v>
          </cell>
          <cell r="J1038">
            <v>0</v>
          </cell>
          <cell r="K1038">
            <v>0</v>
          </cell>
          <cell r="L1038">
            <v>0.01</v>
          </cell>
          <cell r="M1038">
            <v>0.04</v>
          </cell>
          <cell r="N1038">
            <v>0.01</v>
          </cell>
          <cell r="O1038">
            <v>0</v>
          </cell>
          <cell r="P1038">
            <v>0</v>
          </cell>
          <cell r="Q1038">
            <v>0</v>
          </cell>
          <cell r="R1038">
            <v>0.01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0.01</v>
          </cell>
          <cell r="Z1038">
            <v>0.02</v>
          </cell>
          <cell r="AA1038">
            <v>0.02</v>
          </cell>
          <cell r="AB1038">
            <v>0</v>
          </cell>
          <cell r="AC1038">
            <v>0</v>
          </cell>
          <cell r="AD1038">
            <v>0</v>
          </cell>
          <cell r="AE1038">
            <v>0.01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0.01</v>
          </cell>
          <cell r="AM1038">
            <v>0.02</v>
          </cell>
          <cell r="AN1038">
            <v>0.02</v>
          </cell>
          <cell r="AO1038">
            <v>0</v>
          </cell>
          <cell r="AP1038">
            <v>0</v>
          </cell>
          <cell r="AQ1038">
            <v>0</v>
          </cell>
          <cell r="AR1038">
            <v>0.01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0.01</v>
          </cell>
          <cell r="AZ1038">
            <v>0.03</v>
          </cell>
          <cell r="BA1038">
            <v>0.02</v>
          </cell>
          <cell r="BB1038">
            <v>0</v>
          </cell>
          <cell r="BC1038">
            <v>0</v>
          </cell>
          <cell r="BD1038">
            <v>0</v>
          </cell>
          <cell r="BE1038">
            <v>0.01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0.01</v>
          </cell>
          <cell r="BM1038">
            <v>0.03</v>
          </cell>
          <cell r="BN1038">
            <v>0.01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0.01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</row>
        <row r="1040">
          <cell r="F1040">
            <v>0.01</v>
          </cell>
          <cell r="G1040">
            <v>0.01</v>
          </cell>
          <cell r="H1040">
            <v>0.01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0.01</v>
          </cell>
          <cell r="N1040">
            <v>0</v>
          </cell>
          <cell r="O1040">
            <v>0</v>
          </cell>
          <cell r="P1040">
            <v>0.01</v>
          </cell>
          <cell r="Q1040">
            <v>0.01</v>
          </cell>
          <cell r="R1040">
            <v>0</v>
          </cell>
          <cell r="S1040">
            <v>0.02</v>
          </cell>
          <cell r="T1040">
            <v>0</v>
          </cell>
          <cell r="U1040">
            <v>0.01</v>
          </cell>
          <cell r="V1040">
            <v>0</v>
          </cell>
          <cell r="W1040">
            <v>0.01</v>
          </cell>
          <cell r="X1040">
            <v>0</v>
          </cell>
          <cell r="Y1040">
            <v>0.01</v>
          </cell>
          <cell r="Z1040">
            <v>0.01</v>
          </cell>
          <cell r="AA1040">
            <v>0.01</v>
          </cell>
          <cell r="AB1040">
            <v>0.01</v>
          </cell>
          <cell r="AC1040">
            <v>0.01</v>
          </cell>
          <cell r="AD1040">
            <v>0.01</v>
          </cell>
          <cell r="AE1040">
            <v>0.01</v>
          </cell>
          <cell r="AF1040">
            <v>0.01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0.01</v>
          </cell>
          <cell r="AL1040">
            <v>0.01</v>
          </cell>
          <cell r="AM1040">
            <v>0</v>
          </cell>
          <cell r="AN1040">
            <v>0</v>
          </cell>
          <cell r="AO1040">
            <v>0</v>
          </cell>
          <cell r="AP1040">
            <v>0.01</v>
          </cell>
          <cell r="AQ1040">
            <v>0.01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0.01</v>
          </cell>
          <cell r="AZ1040">
            <v>0.01</v>
          </cell>
          <cell r="BA1040">
            <v>0</v>
          </cell>
          <cell r="BB1040">
            <v>0</v>
          </cell>
          <cell r="BC1040">
            <v>0.01</v>
          </cell>
          <cell r="BD1040">
            <v>0.01</v>
          </cell>
          <cell r="BE1040">
            <v>0</v>
          </cell>
          <cell r="BF1040">
            <v>0.01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0.01</v>
          </cell>
          <cell r="BL1040">
            <v>0</v>
          </cell>
          <cell r="BM1040">
            <v>0.01</v>
          </cell>
          <cell r="BN1040">
            <v>0</v>
          </cell>
          <cell r="BO1040">
            <v>0</v>
          </cell>
          <cell r="BP1040">
            <v>0.01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0.01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0.01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0.01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0.01</v>
          </cell>
          <cell r="DL1040">
            <v>0</v>
          </cell>
          <cell r="DM1040">
            <v>0</v>
          </cell>
          <cell r="DN1040">
            <v>0</v>
          </cell>
          <cell r="DO1040">
            <v>0.01</v>
          </cell>
          <cell r="DP1040">
            <v>0.01</v>
          </cell>
          <cell r="DQ1040">
            <v>0.01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0.01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-0.01</v>
          </cell>
          <cell r="O1041">
            <v>0</v>
          </cell>
          <cell r="P1041">
            <v>0.01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  <cell r="EE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  <cell r="EE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  <cell r="EE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-0.01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-0.01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-0.06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-0.06</v>
          </cell>
          <cell r="CR1047">
            <v>-7.0000000000000007E-2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-7.0000000000000007E-2</v>
          </cell>
          <cell r="DE1047">
            <v>-0.05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-0.05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  <cell r="EE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  <cell r="EE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  <cell r="EE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  <cell r="EE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  <cell r="EE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  <cell r="EE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  <cell r="EE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  <cell r="EE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  <cell r="EE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  <cell r="EE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0.21</v>
          </cell>
          <cell r="DS1069">
            <v>0.16</v>
          </cell>
          <cell r="DT1069">
            <v>-0.71</v>
          </cell>
          <cell r="DU1069">
            <v>0</v>
          </cell>
          <cell r="DV1069">
            <v>0</v>
          </cell>
          <cell r="DW1069">
            <v>0</v>
          </cell>
          <cell r="DX1069">
            <v>0.52</v>
          </cell>
          <cell r="DY1069">
            <v>0.03</v>
          </cell>
          <cell r="DZ1069">
            <v>0.03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  <cell r="EE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0.01</v>
          </cell>
          <cell r="DS1070">
            <v>0</v>
          </cell>
          <cell r="DT1070">
            <v>-0.89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-0.01</v>
          </cell>
          <cell r="DZ1070">
            <v>-0.01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  <cell r="EE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  <cell r="EE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0.17</v>
          </cell>
          <cell r="K1072">
            <v>0</v>
          </cell>
          <cell r="L1072">
            <v>0</v>
          </cell>
          <cell r="M1072">
            <v>0</v>
          </cell>
          <cell r="N1072">
            <v>0.05</v>
          </cell>
          <cell r="O1072">
            <v>0</v>
          </cell>
          <cell r="P1072">
            <v>0</v>
          </cell>
          <cell r="Q1072">
            <v>0</v>
          </cell>
          <cell r="R1072">
            <v>0.16</v>
          </cell>
          <cell r="S1072">
            <v>0</v>
          </cell>
          <cell r="T1072">
            <v>0</v>
          </cell>
          <cell r="U1072">
            <v>15.09</v>
          </cell>
          <cell r="V1072">
            <v>0</v>
          </cell>
          <cell r="W1072">
            <v>0.26</v>
          </cell>
          <cell r="X1072">
            <v>-0.01</v>
          </cell>
          <cell r="Y1072">
            <v>-0.04</v>
          </cell>
          <cell r="Z1072">
            <v>0</v>
          </cell>
          <cell r="AA1072">
            <v>1.58</v>
          </cell>
          <cell r="AB1072">
            <v>0.01</v>
          </cell>
          <cell r="AC1072">
            <v>0</v>
          </cell>
          <cell r="AD1072">
            <v>0</v>
          </cell>
          <cell r="AE1072">
            <v>0.01</v>
          </cell>
          <cell r="AF1072">
            <v>-51.8</v>
          </cell>
          <cell r="AG1072">
            <v>0.05</v>
          </cell>
          <cell r="AH1072">
            <v>0.01</v>
          </cell>
          <cell r="AI1072">
            <v>-0.02</v>
          </cell>
          <cell r="AJ1072">
            <v>0.03</v>
          </cell>
          <cell r="AK1072">
            <v>0.18</v>
          </cell>
          <cell r="AL1072">
            <v>0.02</v>
          </cell>
          <cell r="AM1072">
            <v>-0.09</v>
          </cell>
          <cell r="AN1072">
            <v>0.11</v>
          </cell>
          <cell r="AO1072">
            <v>0.02</v>
          </cell>
          <cell r="AP1072">
            <v>0</v>
          </cell>
          <cell r="AQ1072">
            <v>0.04</v>
          </cell>
          <cell r="AR1072">
            <v>0.04</v>
          </cell>
          <cell r="AS1072">
            <v>0</v>
          </cell>
          <cell r="AT1072">
            <v>0.01</v>
          </cell>
          <cell r="AU1072">
            <v>-0.01</v>
          </cell>
          <cell r="AV1072">
            <v>-0.01</v>
          </cell>
          <cell r="AW1072">
            <v>7.0000000000000007E-2</v>
          </cell>
          <cell r="AX1072">
            <v>0.04</v>
          </cell>
          <cell r="AY1072">
            <v>0.05</v>
          </cell>
          <cell r="AZ1072">
            <v>-0.05</v>
          </cell>
          <cell r="BA1072">
            <v>0.11</v>
          </cell>
          <cell r="BB1072">
            <v>0.01</v>
          </cell>
          <cell r="BC1072">
            <v>0</v>
          </cell>
          <cell r="BD1072">
            <v>0</v>
          </cell>
          <cell r="BE1072">
            <v>0.06</v>
          </cell>
          <cell r="BF1072">
            <v>-0.24</v>
          </cell>
          <cell r="BG1072">
            <v>-0.03</v>
          </cell>
          <cell r="BH1072">
            <v>0.01</v>
          </cell>
          <cell r="BI1072">
            <v>0.04</v>
          </cell>
          <cell r="BJ1072">
            <v>0.01</v>
          </cell>
          <cell r="BK1072">
            <v>0.05</v>
          </cell>
          <cell r="BL1072">
            <v>-0.01</v>
          </cell>
          <cell r="BM1072">
            <v>0.12</v>
          </cell>
          <cell r="BN1072">
            <v>7.0000000000000007E-2</v>
          </cell>
          <cell r="BO1072">
            <v>0.03</v>
          </cell>
          <cell r="BP1072">
            <v>0</v>
          </cell>
          <cell r="BQ1072">
            <v>-0.01</v>
          </cell>
          <cell r="BR1072">
            <v>0.03</v>
          </cell>
          <cell r="BS1072">
            <v>0.06</v>
          </cell>
          <cell r="BT1072">
            <v>0.01</v>
          </cell>
          <cell r="BU1072">
            <v>-0.01</v>
          </cell>
          <cell r="BV1072">
            <v>0.05</v>
          </cell>
          <cell r="BW1072">
            <v>-0.04</v>
          </cell>
          <cell r="BX1072">
            <v>0.09</v>
          </cell>
          <cell r="BY1072">
            <v>0.05</v>
          </cell>
          <cell r="BZ1072">
            <v>0.01</v>
          </cell>
          <cell r="CA1072">
            <v>0.05</v>
          </cell>
          <cell r="CB1072">
            <v>0.01</v>
          </cell>
          <cell r="CC1072">
            <v>-58.96</v>
          </cell>
          <cell r="CD1072">
            <v>0.04</v>
          </cell>
          <cell r="CE1072">
            <v>0.03</v>
          </cell>
          <cell r="CF1072">
            <v>-0.02</v>
          </cell>
          <cell r="CG1072">
            <v>0</v>
          </cell>
          <cell r="CH1072">
            <v>0.03</v>
          </cell>
          <cell r="CI1072">
            <v>0</v>
          </cell>
          <cell r="CJ1072">
            <v>0</v>
          </cell>
          <cell r="CK1072">
            <v>0.1</v>
          </cell>
          <cell r="CL1072">
            <v>0.02</v>
          </cell>
          <cell r="CM1072">
            <v>0</v>
          </cell>
          <cell r="CN1072">
            <v>0.03</v>
          </cell>
          <cell r="CO1072">
            <v>0.01</v>
          </cell>
          <cell r="CP1072">
            <v>-0.05</v>
          </cell>
          <cell r="CQ1072">
            <v>0.04</v>
          </cell>
          <cell r="CR1072">
            <v>0.03</v>
          </cell>
          <cell r="CS1072">
            <v>0.04</v>
          </cell>
          <cell r="CT1072">
            <v>0.04</v>
          </cell>
          <cell r="CU1072">
            <v>0.01</v>
          </cell>
          <cell r="CV1072">
            <v>-0.01</v>
          </cell>
          <cell r="CW1072">
            <v>-0.02</v>
          </cell>
          <cell r="CX1072">
            <v>0.02</v>
          </cell>
          <cell r="CY1072">
            <v>0.03</v>
          </cell>
          <cell r="CZ1072">
            <v>-0.01</v>
          </cell>
          <cell r="DA1072">
            <v>0.05</v>
          </cell>
          <cell r="DB1072">
            <v>0.01</v>
          </cell>
          <cell r="DC1072">
            <v>0.05</v>
          </cell>
          <cell r="DD1072">
            <v>0.04</v>
          </cell>
          <cell r="DE1072">
            <v>0.02</v>
          </cell>
          <cell r="DF1072">
            <v>0.03</v>
          </cell>
          <cell r="DG1072">
            <v>0.05</v>
          </cell>
          <cell r="DH1072">
            <v>0</v>
          </cell>
          <cell r="DI1072">
            <v>0</v>
          </cell>
          <cell r="DJ1072">
            <v>0.04</v>
          </cell>
          <cell r="DK1072">
            <v>7.0000000000000007E-2</v>
          </cell>
          <cell r="DL1072">
            <v>0.04</v>
          </cell>
          <cell r="DM1072">
            <v>0</v>
          </cell>
          <cell r="DN1072">
            <v>0.03</v>
          </cell>
          <cell r="DO1072">
            <v>0.02</v>
          </cell>
          <cell r="DP1072">
            <v>-0.1</v>
          </cell>
          <cell r="DQ1072">
            <v>0.05</v>
          </cell>
          <cell r="DR1072">
            <v>0.06</v>
          </cell>
          <cell r="DS1072">
            <v>0.03</v>
          </cell>
          <cell r="DT1072">
            <v>0.02</v>
          </cell>
          <cell r="DU1072">
            <v>0.01</v>
          </cell>
          <cell r="DV1072">
            <v>-0.01</v>
          </cell>
          <cell r="DW1072">
            <v>0.01</v>
          </cell>
          <cell r="DX1072">
            <v>0.06</v>
          </cell>
          <cell r="DY1072">
            <v>0.09</v>
          </cell>
          <cell r="DZ1072">
            <v>0.06</v>
          </cell>
          <cell r="EA1072">
            <v>0.02</v>
          </cell>
          <cell r="EB1072">
            <v>0.02</v>
          </cell>
          <cell r="EC1072">
            <v>0.05</v>
          </cell>
          <cell r="ED1072">
            <v>0.02</v>
          </cell>
          <cell r="EE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-0.01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-0.14000000000000001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-1.96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-0.05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-0.01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0.02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0.03</v>
          </cell>
          <cell r="BL1073">
            <v>0</v>
          </cell>
          <cell r="BM1073">
            <v>0.76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-0.05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-0.04</v>
          </cell>
          <cell r="BY1073">
            <v>0</v>
          </cell>
          <cell r="BZ1073">
            <v>0</v>
          </cell>
          <cell r="CA1073">
            <v>0</v>
          </cell>
          <cell r="CB1073">
            <v>0.01</v>
          </cell>
          <cell r="CC1073">
            <v>0</v>
          </cell>
          <cell r="CD1073">
            <v>0</v>
          </cell>
          <cell r="CE1073">
            <v>-0.08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0.01</v>
          </cell>
          <cell r="CL1073">
            <v>-0.41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-0.02</v>
          </cell>
          <cell r="CS1073">
            <v>0</v>
          </cell>
          <cell r="CT1073">
            <v>-0.02</v>
          </cell>
          <cell r="CU1073">
            <v>0</v>
          </cell>
          <cell r="CV1073">
            <v>0</v>
          </cell>
          <cell r="CW1073">
            <v>0.33</v>
          </cell>
          <cell r="CX1073">
            <v>0</v>
          </cell>
          <cell r="CY1073">
            <v>0.28000000000000003</v>
          </cell>
          <cell r="CZ1073">
            <v>-0.11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-0.03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0.02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  <cell r="EE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0.04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0.03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0.03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7.0000000000000007E-2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0.11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7.0000000000000007E-2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0.1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-0.08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0.1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0.09</v>
          </cell>
          <cell r="BS1074">
            <v>0</v>
          </cell>
          <cell r="BT1074">
            <v>0.25</v>
          </cell>
          <cell r="BU1074">
            <v>0</v>
          </cell>
          <cell r="BV1074">
            <v>0</v>
          </cell>
          <cell r="BW1074">
            <v>0</v>
          </cell>
          <cell r="BX1074">
            <v>0.08</v>
          </cell>
          <cell r="BY1074">
            <v>-0.04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0.03</v>
          </cell>
          <cell r="CE1074">
            <v>-0.01</v>
          </cell>
          <cell r="CF1074">
            <v>-0.03</v>
          </cell>
          <cell r="CG1074">
            <v>0</v>
          </cell>
          <cell r="CH1074">
            <v>0</v>
          </cell>
          <cell r="CI1074">
            <v>0</v>
          </cell>
          <cell r="CJ1074">
            <v>0.01</v>
          </cell>
          <cell r="CK1074">
            <v>0.01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0.01</v>
          </cell>
          <cell r="CY1074">
            <v>0.05</v>
          </cell>
          <cell r="CZ1074">
            <v>-0.02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-0.01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7.0000000000000007E-2</v>
          </cell>
          <cell r="DL1074">
            <v>0.49</v>
          </cell>
          <cell r="DM1074">
            <v>0.04</v>
          </cell>
          <cell r="DN1074">
            <v>-0.01</v>
          </cell>
          <cell r="DO1074">
            <v>-0.01</v>
          </cell>
          <cell r="DP1074">
            <v>0</v>
          </cell>
          <cell r="DQ1074">
            <v>0.02</v>
          </cell>
          <cell r="DR1074">
            <v>-0.02</v>
          </cell>
          <cell r="DS1074">
            <v>0.01</v>
          </cell>
          <cell r="DT1074">
            <v>0</v>
          </cell>
          <cell r="DU1074">
            <v>0</v>
          </cell>
          <cell r="DV1074">
            <v>0</v>
          </cell>
          <cell r="DW1074">
            <v>-0.02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2029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2030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2031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2032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2033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2034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2035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2036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2037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  <cell r="EE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</row>
        <row r="1084">
          <cell r="F1084">
            <v>-37.96</v>
          </cell>
          <cell r="G1084">
            <v>-85.86</v>
          </cell>
          <cell r="H1084">
            <v>-94.16</v>
          </cell>
          <cell r="I1084">
            <v>-64.73</v>
          </cell>
          <cell r="J1084">
            <v>-187.35</v>
          </cell>
          <cell r="K1084">
            <v>-210.03</v>
          </cell>
          <cell r="L1084">
            <v>-52.95</v>
          </cell>
          <cell r="M1084">
            <v>-114.97</v>
          </cell>
          <cell r="N1084">
            <v>110.1</v>
          </cell>
          <cell r="O1084">
            <v>-93.82</v>
          </cell>
          <cell r="P1084">
            <v>-6.78</v>
          </cell>
          <cell r="Q1084">
            <v>-28.42</v>
          </cell>
          <cell r="R1084">
            <v>-1040.76</v>
          </cell>
          <cell r="S1084">
            <v>-36.4</v>
          </cell>
          <cell r="T1084">
            <v>-152.32</v>
          </cell>
          <cell r="U1084">
            <v>-97.02</v>
          </cell>
          <cell r="V1084">
            <v>-42.01</v>
          </cell>
          <cell r="W1084">
            <v>-122.8</v>
          </cell>
          <cell r="X1084">
            <v>-146.68</v>
          </cell>
          <cell r="Y1084">
            <v>-74.78</v>
          </cell>
          <cell r="Z1084">
            <v>-19.04</v>
          </cell>
          <cell r="AA1084">
            <v>-252.03</v>
          </cell>
          <cell r="AB1084">
            <v>-42.83</v>
          </cell>
          <cell r="AC1084">
            <v>-39.71</v>
          </cell>
          <cell r="AD1084">
            <v>-15.15</v>
          </cell>
          <cell r="AE1084">
            <v>-816.49</v>
          </cell>
          <cell r="AF1084">
            <v>-2.3199999999999998</v>
          </cell>
          <cell r="AG1084">
            <v>-93.65</v>
          </cell>
          <cell r="AH1084">
            <v>-110.37</v>
          </cell>
          <cell r="AI1084">
            <v>-92.68</v>
          </cell>
          <cell r="AJ1084">
            <v>-48.77</v>
          </cell>
          <cell r="AK1084">
            <v>-196.94</v>
          </cell>
          <cell r="AL1084">
            <v>-37.85</v>
          </cell>
          <cell r="AM1084">
            <v>-92.62</v>
          </cell>
          <cell r="AN1084">
            <v>-73.06</v>
          </cell>
          <cell r="AO1084">
            <v>-40.17</v>
          </cell>
          <cell r="AP1084">
            <v>-28.06</v>
          </cell>
          <cell r="AQ1084">
            <v>0</v>
          </cell>
          <cell r="AR1084">
            <v>-688.11</v>
          </cell>
          <cell r="AS1084">
            <v>-33.25</v>
          </cell>
          <cell r="AT1084">
            <v>-18.78</v>
          </cell>
          <cell r="AU1084">
            <v>-92.46</v>
          </cell>
          <cell r="AV1084">
            <v>-69.790000000000006</v>
          </cell>
          <cell r="AW1084">
            <v>-94.46</v>
          </cell>
          <cell r="AX1084">
            <v>-146.30000000000001</v>
          </cell>
          <cell r="AY1084">
            <v>0</v>
          </cell>
          <cell r="AZ1084">
            <v>-28.24</v>
          </cell>
          <cell r="BA1084">
            <v>-143.22999999999999</v>
          </cell>
          <cell r="BB1084">
            <v>-37.4</v>
          </cell>
          <cell r="BC1084">
            <v>-24.2</v>
          </cell>
          <cell r="BD1084">
            <v>0</v>
          </cell>
          <cell r="BE1084">
            <v>-707.12</v>
          </cell>
          <cell r="BF1084">
            <v>-25.22</v>
          </cell>
          <cell r="BG1084">
            <v>0</v>
          </cell>
          <cell r="BH1084">
            <v>-165.49</v>
          </cell>
          <cell r="BI1084">
            <v>-90.9</v>
          </cell>
          <cell r="BJ1084">
            <v>-50.94</v>
          </cell>
          <cell r="BK1084">
            <v>-96.44</v>
          </cell>
          <cell r="BL1084">
            <v>-18.920000000000002</v>
          </cell>
          <cell r="BM1084">
            <v>-32.14</v>
          </cell>
          <cell r="BN1084">
            <v>-196.38</v>
          </cell>
          <cell r="BO1084">
            <v>-9.2100000000000009</v>
          </cell>
          <cell r="BP1084">
            <v>-12.16</v>
          </cell>
          <cell r="BQ1084">
            <v>-9.31</v>
          </cell>
          <cell r="BR1084">
            <v>-421.78</v>
          </cell>
          <cell r="BS1084">
            <v>0</v>
          </cell>
          <cell r="BT1084">
            <v>0</v>
          </cell>
          <cell r="BU1084">
            <v>-134.84</v>
          </cell>
          <cell r="BV1084">
            <v>-65.260000000000005</v>
          </cell>
          <cell r="BW1084">
            <v>-39</v>
          </cell>
          <cell r="BX1084">
            <v>-68.150000000000006</v>
          </cell>
          <cell r="BY1084">
            <v>0</v>
          </cell>
          <cell r="BZ1084">
            <v>0</v>
          </cell>
          <cell r="CA1084">
            <v>-86.66</v>
          </cell>
          <cell r="CB1084">
            <v>-27.87</v>
          </cell>
          <cell r="CC1084">
            <v>0</v>
          </cell>
          <cell r="CD1084">
            <v>0</v>
          </cell>
          <cell r="CE1084">
            <v>-122.35</v>
          </cell>
          <cell r="CF1084">
            <v>0</v>
          </cell>
          <cell r="CG1084">
            <v>0</v>
          </cell>
          <cell r="CH1084">
            <v>-9.3000000000000007</v>
          </cell>
          <cell r="CI1084">
            <v>-37.5</v>
          </cell>
          <cell r="CJ1084">
            <v>-28.25</v>
          </cell>
          <cell r="CK1084">
            <v>-18.75</v>
          </cell>
          <cell r="CL1084">
            <v>0</v>
          </cell>
          <cell r="CM1084">
            <v>0</v>
          </cell>
          <cell r="CN1084">
            <v>-28.55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</row>
        <row r="1085">
          <cell r="F1085">
            <v>-85.23</v>
          </cell>
          <cell r="G1085">
            <v>-98.6</v>
          </cell>
          <cell r="H1085">
            <v>-50.4</v>
          </cell>
          <cell r="I1085">
            <v>16.989999999999998</v>
          </cell>
          <cell r="J1085">
            <v>-45.11</v>
          </cell>
          <cell r="K1085">
            <v>-53.73</v>
          </cell>
          <cell r="L1085">
            <v>-58.09</v>
          </cell>
          <cell r="M1085">
            <v>-15.02</v>
          </cell>
          <cell r="N1085">
            <v>41.19</v>
          </cell>
          <cell r="O1085">
            <v>-65.5</v>
          </cell>
          <cell r="P1085">
            <v>-71.41</v>
          </cell>
          <cell r="Q1085">
            <v>-115.38</v>
          </cell>
          <cell r="R1085">
            <v>-816.49</v>
          </cell>
          <cell r="S1085">
            <v>-94.83</v>
          </cell>
          <cell r="T1085">
            <v>-49.75</v>
          </cell>
          <cell r="U1085">
            <v>-28.1</v>
          </cell>
          <cell r="V1085">
            <v>-31.5</v>
          </cell>
          <cell r="W1085">
            <v>-44.37</v>
          </cell>
          <cell r="X1085">
            <v>-73.16</v>
          </cell>
          <cell r="Y1085">
            <v>-86.15</v>
          </cell>
          <cell r="Z1085">
            <v>-72.78</v>
          </cell>
          <cell r="AA1085">
            <v>-100.73</v>
          </cell>
          <cell r="AB1085">
            <v>-41.04</v>
          </cell>
          <cell r="AC1085">
            <v>-96.29</v>
          </cell>
          <cell r="AD1085">
            <v>-97.81</v>
          </cell>
          <cell r="AE1085">
            <v>-719.36</v>
          </cell>
          <cell r="AF1085">
            <v>-5.81</v>
          </cell>
          <cell r="AG1085">
            <v>-78.19</v>
          </cell>
          <cell r="AH1085">
            <v>-111.58</v>
          </cell>
          <cell r="AI1085">
            <v>-50.9</v>
          </cell>
          <cell r="AJ1085">
            <v>-63.17</v>
          </cell>
          <cell r="AK1085">
            <v>-115.08</v>
          </cell>
          <cell r="AL1085">
            <v>-59.91</v>
          </cell>
          <cell r="AM1085">
            <v>-62.85</v>
          </cell>
          <cell r="AN1085">
            <v>-59.61</v>
          </cell>
          <cell r="AO1085">
            <v>-61.28</v>
          </cell>
          <cell r="AP1085">
            <v>-39.54</v>
          </cell>
          <cell r="AQ1085">
            <v>-11.42</v>
          </cell>
          <cell r="AR1085">
            <v>-700.01</v>
          </cell>
          <cell r="AS1085">
            <v>-29.27</v>
          </cell>
          <cell r="AT1085">
            <v>-64.84</v>
          </cell>
          <cell r="AU1085">
            <v>-73.45</v>
          </cell>
          <cell r="AV1085">
            <v>-111.49</v>
          </cell>
          <cell r="AW1085">
            <v>-29.57</v>
          </cell>
          <cell r="AX1085">
            <v>-35.21</v>
          </cell>
          <cell r="AY1085">
            <v>-113.53</v>
          </cell>
          <cell r="AZ1085">
            <v>-67.849999999999994</v>
          </cell>
          <cell r="BA1085">
            <v>-42.06</v>
          </cell>
          <cell r="BB1085">
            <v>-63.92</v>
          </cell>
          <cell r="BC1085">
            <v>-68.819999999999993</v>
          </cell>
          <cell r="BD1085">
            <v>0</v>
          </cell>
          <cell r="BE1085">
            <v>-629.07000000000005</v>
          </cell>
          <cell r="BF1085">
            <v>-9.56</v>
          </cell>
          <cell r="BG1085">
            <v>-68.319999999999993</v>
          </cell>
          <cell r="BH1085">
            <v>-51.56</v>
          </cell>
          <cell r="BI1085">
            <v>-56</v>
          </cell>
          <cell r="BJ1085">
            <v>-42.84</v>
          </cell>
          <cell r="BK1085">
            <v>-117.4</v>
          </cell>
          <cell r="BL1085">
            <v>-47.88</v>
          </cell>
          <cell r="BM1085">
            <v>-36.049999999999997</v>
          </cell>
          <cell r="BN1085">
            <v>-53.41</v>
          </cell>
          <cell r="BO1085">
            <v>-73.459999999999994</v>
          </cell>
          <cell r="BP1085">
            <v>-72.59</v>
          </cell>
          <cell r="BQ1085">
            <v>0</v>
          </cell>
          <cell r="BR1085">
            <v>-529.41</v>
          </cell>
          <cell r="BS1085">
            <v>0</v>
          </cell>
          <cell r="BT1085">
            <v>-38.92</v>
          </cell>
          <cell r="BU1085">
            <v>-116.03</v>
          </cell>
          <cell r="BV1085">
            <v>-92.65</v>
          </cell>
          <cell r="BW1085">
            <v>-40.049999999999997</v>
          </cell>
          <cell r="BX1085">
            <v>-93.45</v>
          </cell>
          <cell r="BY1085">
            <v>0</v>
          </cell>
          <cell r="BZ1085">
            <v>-49.12</v>
          </cell>
          <cell r="CA1085">
            <v>-49.81</v>
          </cell>
          <cell r="CB1085">
            <v>-46.17</v>
          </cell>
          <cell r="CC1085">
            <v>-3.21</v>
          </cell>
          <cell r="CD1085">
            <v>0</v>
          </cell>
          <cell r="CE1085">
            <v>-276.85000000000002</v>
          </cell>
          <cell r="CF1085">
            <v>0</v>
          </cell>
          <cell r="CG1085">
            <v>-23.3</v>
          </cell>
          <cell r="CH1085">
            <v>-41.62</v>
          </cell>
          <cell r="CI1085">
            <v>-111.1</v>
          </cell>
          <cell r="CJ1085">
            <v>-9.66</v>
          </cell>
          <cell r="CK1085">
            <v>-56.48</v>
          </cell>
          <cell r="CL1085">
            <v>0</v>
          </cell>
          <cell r="CM1085">
            <v>-5.81</v>
          </cell>
          <cell r="CN1085">
            <v>-25.53</v>
          </cell>
          <cell r="CO1085">
            <v>0</v>
          </cell>
          <cell r="CP1085">
            <v>-3.35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</row>
        <row r="1087">
          <cell r="F1087">
            <v>-28.75</v>
          </cell>
          <cell r="G1087">
            <v>-35.47</v>
          </cell>
          <cell r="H1087">
            <v>-31.46</v>
          </cell>
          <cell r="I1087">
            <v>11.68</v>
          </cell>
          <cell r="J1087">
            <v>-20.43</v>
          </cell>
          <cell r="K1087">
            <v>-16.28</v>
          </cell>
          <cell r="L1087">
            <v>-49.85</v>
          </cell>
          <cell r="M1087">
            <v>-80.599999999999994</v>
          </cell>
          <cell r="N1087">
            <v>6.96</v>
          </cell>
          <cell r="O1087">
            <v>-7.58</v>
          </cell>
          <cell r="P1087">
            <v>-64.23</v>
          </cell>
          <cell r="Q1087">
            <v>-30.89</v>
          </cell>
          <cell r="R1087">
            <v>-381.28</v>
          </cell>
          <cell r="S1087">
            <v>-42.12</v>
          </cell>
          <cell r="T1087">
            <v>-6.57</v>
          </cell>
          <cell r="U1087">
            <v>-23.02</v>
          </cell>
          <cell r="V1087">
            <v>-28.86</v>
          </cell>
          <cell r="W1087">
            <v>-33.32</v>
          </cell>
          <cell r="X1087">
            <v>-2.88</v>
          </cell>
          <cell r="Y1087">
            <v>-26.71</v>
          </cell>
          <cell r="Z1087">
            <v>-30.41</v>
          </cell>
          <cell r="AA1087">
            <v>-78.09</v>
          </cell>
          <cell r="AB1087">
            <v>-33.06</v>
          </cell>
          <cell r="AC1087">
            <v>-36.270000000000003</v>
          </cell>
          <cell r="AD1087">
            <v>-39.97</v>
          </cell>
          <cell r="AE1087">
            <v>-310.7</v>
          </cell>
          <cell r="AF1087">
            <v>-29.77</v>
          </cell>
          <cell r="AG1087">
            <v>-22.71</v>
          </cell>
          <cell r="AH1087">
            <v>-19.53</v>
          </cell>
          <cell r="AI1087">
            <v>-0.72</v>
          </cell>
          <cell r="AJ1087">
            <v>-46.37</v>
          </cell>
          <cell r="AK1087">
            <v>-10.81</v>
          </cell>
          <cell r="AL1087">
            <v>-35.86</v>
          </cell>
          <cell r="AM1087">
            <v>-48.31</v>
          </cell>
          <cell r="AN1087">
            <v>-34.83</v>
          </cell>
          <cell r="AO1087">
            <v>-10.32</v>
          </cell>
          <cell r="AP1087">
            <v>-21.24</v>
          </cell>
          <cell r="AQ1087">
            <v>-30.25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</row>
        <row r="1088">
          <cell r="F1088">
            <v>-1464.43</v>
          </cell>
          <cell r="G1088">
            <v>-930.88</v>
          </cell>
          <cell r="H1088">
            <v>-623.39</v>
          </cell>
          <cell r="I1088">
            <v>458.03</v>
          </cell>
          <cell r="J1088">
            <v>-898.14</v>
          </cell>
          <cell r="K1088">
            <v>-1079.9000000000001</v>
          </cell>
          <cell r="L1088">
            <v>-1132.0999999999999</v>
          </cell>
          <cell r="M1088">
            <v>-1016.15</v>
          </cell>
          <cell r="N1088">
            <v>-427.64</v>
          </cell>
          <cell r="O1088">
            <v>-827.38</v>
          </cell>
          <cell r="P1088">
            <v>-1004.54</v>
          </cell>
          <cell r="Q1088">
            <v>-1151.81</v>
          </cell>
          <cell r="R1088">
            <v>-10371.86</v>
          </cell>
          <cell r="S1088">
            <v>-981.52</v>
          </cell>
          <cell r="T1088">
            <v>-674.85</v>
          </cell>
          <cell r="U1088">
            <v>-511.34</v>
          </cell>
          <cell r="V1088">
            <v>-465.44</v>
          </cell>
          <cell r="W1088">
            <v>-1070.96</v>
          </cell>
          <cell r="X1088">
            <v>-697.01</v>
          </cell>
          <cell r="Y1088">
            <v>-1111.6500000000001</v>
          </cell>
          <cell r="Z1088">
            <v>-1021.26</v>
          </cell>
          <cell r="AA1088">
            <v>-1060.3800000000001</v>
          </cell>
          <cell r="AB1088">
            <v>-773.89</v>
          </cell>
          <cell r="AC1088">
            <v>-1196.22</v>
          </cell>
          <cell r="AD1088">
            <v>-807.34</v>
          </cell>
          <cell r="AE1088">
            <v>-7761.43</v>
          </cell>
          <cell r="AF1088">
            <v>-561.9</v>
          </cell>
          <cell r="AG1088">
            <v>-476.64</v>
          </cell>
          <cell r="AH1088">
            <v>-605.49</v>
          </cell>
          <cell r="AI1088">
            <v>-461.89</v>
          </cell>
          <cell r="AJ1088">
            <v>-974.56</v>
          </cell>
          <cell r="AK1088">
            <v>-722.8</v>
          </cell>
          <cell r="AL1088">
            <v>-920.15</v>
          </cell>
          <cell r="AM1088">
            <v>-768.87</v>
          </cell>
          <cell r="AN1088">
            <v>-616.37</v>
          </cell>
          <cell r="AO1088">
            <v>-648.47</v>
          </cell>
          <cell r="AP1088">
            <v>-721.77</v>
          </cell>
          <cell r="AQ1088">
            <v>-282.51</v>
          </cell>
          <cell r="AR1088">
            <v>-7990.25</v>
          </cell>
          <cell r="AS1088">
            <v>-411.49</v>
          </cell>
          <cell r="AT1088">
            <v>-554.65</v>
          </cell>
          <cell r="AU1088">
            <v>-578.82000000000005</v>
          </cell>
          <cell r="AV1088">
            <v>-550.19000000000005</v>
          </cell>
          <cell r="AW1088">
            <v>-1030.71</v>
          </cell>
          <cell r="AX1088">
            <v>-658.14</v>
          </cell>
          <cell r="AY1088">
            <v>-769.33</v>
          </cell>
          <cell r="AZ1088">
            <v>-732.43</v>
          </cell>
          <cell r="BA1088">
            <v>-812.51</v>
          </cell>
          <cell r="BB1088">
            <v>-852.05</v>
          </cell>
          <cell r="BC1088">
            <v>-788.88</v>
          </cell>
          <cell r="BD1088">
            <v>-251.05</v>
          </cell>
          <cell r="BE1088">
            <v>-7747.84</v>
          </cell>
          <cell r="BF1088">
            <v>-434.51</v>
          </cell>
          <cell r="BG1088">
            <v>-633.59</v>
          </cell>
          <cell r="BH1088">
            <v>-589.82000000000005</v>
          </cell>
          <cell r="BI1088">
            <v>-577.1</v>
          </cell>
          <cell r="BJ1088">
            <v>-1036.3499999999999</v>
          </cell>
          <cell r="BK1088">
            <v>-775.27</v>
          </cell>
          <cell r="BL1088">
            <v>-561.27</v>
          </cell>
          <cell r="BM1088">
            <v>-726.11</v>
          </cell>
          <cell r="BN1088">
            <v>-795.01</v>
          </cell>
          <cell r="BO1088">
            <v>-585.08000000000004</v>
          </cell>
          <cell r="BP1088">
            <v>-816.02</v>
          </cell>
          <cell r="BQ1088">
            <v>-217.72</v>
          </cell>
          <cell r="BR1088">
            <v>-5566.17</v>
          </cell>
          <cell r="BS1088">
            <v>-149.72999999999999</v>
          </cell>
          <cell r="BT1088">
            <v>-350.41</v>
          </cell>
          <cell r="BU1088">
            <v>-498.97</v>
          </cell>
          <cell r="BV1088">
            <v>-749.62</v>
          </cell>
          <cell r="BW1088">
            <v>-937.39</v>
          </cell>
          <cell r="BX1088">
            <v>-993.61</v>
          </cell>
          <cell r="BY1088">
            <v>348.09</v>
          </cell>
          <cell r="BZ1088">
            <v>-553.66</v>
          </cell>
          <cell r="CA1088">
            <v>-740.03</v>
          </cell>
          <cell r="CB1088">
            <v>-470.41</v>
          </cell>
          <cell r="CC1088">
            <v>-392.78</v>
          </cell>
          <cell r="CD1088">
            <v>-77.650000000000006</v>
          </cell>
          <cell r="CE1088">
            <v>-4596.79</v>
          </cell>
          <cell r="CF1088">
            <v>-61.72</v>
          </cell>
          <cell r="CG1088">
            <v>-197.46</v>
          </cell>
          <cell r="CH1088">
            <v>-484.02</v>
          </cell>
          <cell r="CI1088">
            <v>-647.09</v>
          </cell>
          <cell r="CJ1088">
            <v>-835.63</v>
          </cell>
          <cell r="CK1088">
            <v>-683.63</v>
          </cell>
          <cell r="CL1088">
            <v>-0.99</v>
          </cell>
          <cell r="CM1088">
            <v>-248.52</v>
          </cell>
          <cell r="CN1088">
            <v>-705.22</v>
          </cell>
          <cell r="CO1088">
            <v>-304.08</v>
          </cell>
          <cell r="CP1088">
            <v>-373.04</v>
          </cell>
          <cell r="CQ1088">
            <v>-55.39</v>
          </cell>
          <cell r="CR1088">
            <v>-1354.93</v>
          </cell>
          <cell r="CS1088">
            <v>-69.88</v>
          </cell>
          <cell r="CT1088">
            <v>-40.42</v>
          </cell>
          <cell r="CU1088">
            <v>-198.65</v>
          </cell>
          <cell r="CV1088">
            <v>-223.47</v>
          </cell>
          <cell r="CW1088">
            <v>-201.53</v>
          </cell>
          <cell r="CX1088">
            <v>-183.23</v>
          </cell>
          <cell r="CY1088">
            <v>-2.2000000000000002</v>
          </cell>
          <cell r="CZ1088">
            <v>-8.66</v>
          </cell>
          <cell r="DA1088">
            <v>-195.69</v>
          </cell>
          <cell r="DB1088">
            <v>-107.26</v>
          </cell>
          <cell r="DC1088">
            <v>-63.37</v>
          </cell>
          <cell r="DD1088">
            <v>-60.55</v>
          </cell>
          <cell r="DE1088">
            <v>-1668.47</v>
          </cell>
          <cell r="DF1088">
            <v>-102.41</v>
          </cell>
          <cell r="DG1088">
            <v>-142.75</v>
          </cell>
          <cell r="DH1088">
            <v>-320.31</v>
          </cell>
          <cell r="DI1088">
            <v>-297.77999999999997</v>
          </cell>
          <cell r="DJ1088">
            <v>-222.31</v>
          </cell>
          <cell r="DK1088">
            <v>-193.31</v>
          </cell>
          <cell r="DL1088">
            <v>-69.900000000000006</v>
          </cell>
          <cell r="DM1088">
            <v>-29.77</v>
          </cell>
          <cell r="DN1088">
            <v>-68.23</v>
          </cell>
          <cell r="DO1088">
            <v>-137.27000000000001</v>
          </cell>
          <cell r="DP1088">
            <v>-16.32</v>
          </cell>
          <cell r="DQ1088">
            <v>-68.12</v>
          </cell>
          <cell r="DR1088">
            <v>-823.08</v>
          </cell>
          <cell r="DS1088">
            <v>-72.61</v>
          </cell>
          <cell r="DT1088">
            <v>-59.42</v>
          </cell>
          <cell r="DU1088">
            <v>-135.44999999999999</v>
          </cell>
          <cell r="DV1088">
            <v>-133</v>
          </cell>
          <cell r="DW1088">
            <v>-126.29</v>
          </cell>
          <cell r="DX1088">
            <v>-47.81</v>
          </cell>
          <cell r="DY1088">
            <v>-5.17</v>
          </cell>
          <cell r="DZ1088">
            <v>-8.92</v>
          </cell>
          <cell r="EA1088">
            <v>-24.26</v>
          </cell>
          <cell r="EB1088">
            <v>-128.94999999999999</v>
          </cell>
          <cell r="EC1088">
            <v>-16.7</v>
          </cell>
          <cell r="ED1088">
            <v>-64.5</v>
          </cell>
          <cell r="EE1088">
            <v>0</v>
          </cell>
        </row>
        <row r="1089">
          <cell r="F1089">
            <v>-655.5</v>
          </cell>
          <cell r="G1089">
            <v>-856.92</v>
          </cell>
          <cell r="H1089">
            <v>-970.47</v>
          </cell>
          <cell r="I1089">
            <v>-522.6</v>
          </cell>
          <cell r="J1089">
            <v>-964.67</v>
          </cell>
          <cell r="K1089">
            <v>-1317.67</v>
          </cell>
          <cell r="L1089">
            <v>-577.11</v>
          </cell>
          <cell r="M1089">
            <v>-737.9</v>
          </cell>
          <cell r="N1089">
            <v>1317.07</v>
          </cell>
          <cell r="O1089">
            <v>-758.01</v>
          </cell>
          <cell r="P1089">
            <v>-608.34</v>
          </cell>
          <cell r="Q1089">
            <v>-767.24</v>
          </cell>
          <cell r="R1089">
            <v>-8103.62</v>
          </cell>
          <cell r="S1089">
            <v>-525.33000000000004</v>
          </cell>
          <cell r="T1089">
            <v>-655.62</v>
          </cell>
          <cell r="U1089">
            <v>-937.44</v>
          </cell>
          <cell r="V1089">
            <v>-736.28</v>
          </cell>
          <cell r="W1089">
            <v>-811.56</v>
          </cell>
          <cell r="X1089">
            <v>-1030.71</v>
          </cell>
          <cell r="Y1089">
            <v>-471.41</v>
          </cell>
          <cell r="Z1089">
            <v>-780.58</v>
          </cell>
          <cell r="AA1089">
            <v>-749.29</v>
          </cell>
          <cell r="AB1089">
            <v>-589.29999999999995</v>
          </cell>
          <cell r="AC1089">
            <v>-427.2</v>
          </cell>
          <cell r="AD1089">
            <v>-388.9</v>
          </cell>
          <cell r="AE1089">
            <v>-8006.03</v>
          </cell>
          <cell r="AF1089">
            <v>-484.45</v>
          </cell>
          <cell r="AG1089">
            <v>-513.29999999999995</v>
          </cell>
          <cell r="AH1089">
            <v>-665.87</v>
          </cell>
          <cell r="AI1089">
            <v>-765.81</v>
          </cell>
          <cell r="AJ1089">
            <v>-680.01</v>
          </cell>
          <cell r="AK1089">
            <v>-933.5</v>
          </cell>
          <cell r="AL1089">
            <v>-733.47</v>
          </cell>
          <cell r="AM1089">
            <v>-843.92</v>
          </cell>
          <cell r="AN1089">
            <v>-709.15</v>
          </cell>
          <cell r="AO1089">
            <v>-553.82000000000005</v>
          </cell>
          <cell r="AP1089">
            <v>-767.12</v>
          </cell>
          <cell r="AQ1089">
            <v>-355.62</v>
          </cell>
          <cell r="AR1089">
            <v>-7976.84</v>
          </cell>
          <cell r="AS1089">
            <v>-390.36</v>
          </cell>
          <cell r="AT1089">
            <v>-474.36</v>
          </cell>
          <cell r="AU1089">
            <v>-689.57</v>
          </cell>
          <cell r="AV1089">
            <v>-751.56</v>
          </cell>
          <cell r="AW1089">
            <v>-817.2</v>
          </cell>
          <cell r="AX1089">
            <v>-1162.58</v>
          </cell>
          <cell r="AY1089">
            <v>-752.85</v>
          </cell>
          <cell r="AZ1089">
            <v>-792.57</v>
          </cell>
          <cell r="BA1089">
            <v>-743.69</v>
          </cell>
          <cell r="BB1089">
            <v>-551.19000000000005</v>
          </cell>
          <cell r="BC1089">
            <v>-577.15</v>
          </cell>
          <cell r="BD1089">
            <v>-273.76</v>
          </cell>
          <cell r="BE1089">
            <v>-7381.33</v>
          </cell>
          <cell r="BF1089">
            <v>-286.02999999999997</v>
          </cell>
          <cell r="BG1089">
            <v>-486.62</v>
          </cell>
          <cell r="BH1089">
            <v>-642.49</v>
          </cell>
          <cell r="BI1089">
            <v>-810.17</v>
          </cell>
          <cell r="BJ1089">
            <v>-773.9</v>
          </cell>
          <cell r="BK1089">
            <v>-1097.23</v>
          </cell>
          <cell r="BL1089">
            <v>-610.91</v>
          </cell>
          <cell r="BM1089">
            <v>-652.15</v>
          </cell>
          <cell r="BN1089">
            <v>-781.6</v>
          </cell>
          <cell r="BO1089">
            <v>-471.29</v>
          </cell>
          <cell r="BP1089">
            <v>-433.36</v>
          </cell>
          <cell r="BQ1089">
            <v>-335.59</v>
          </cell>
          <cell r="BR1089">
            <v>-5817.78</v>
          </cell>
          <cell r="BS1089">
            <v>-182.07</v>
          </cell>
          <cell r="BT1089">
            <v>-319.57</v>
          </cell>
          <cell r="BU1089">
            <v>-647.16</v>
          </cell>
          <cell r="BV1089">
            <v>-748.97</v>
          </cell>
          <cell r="BW1089">
            <v>-860.01</v>
          </cell>
          <cell r="BX1089">
            <v>-966.76</v>
          </cell>
          <cell r="BY1089">
            <v>15.94</v>
          </cell>
          <cell r="BZ1089">
            <v>-397.11</v>
          </cell>
          <cell r="CA1089">
            <v>-821.41</v>
          </cell>
          <cell r="CB1089">
            <v>-377.62</v>
          </cell>
          <cell r="CC1089">
            <v>-469.02</v>
          </cell>
          <cell r="CD1089">
            <v>-44.01</v>
          </cell>
          <cell r="CE1089">
            <v>-3797.42</v>
          </cell>
          <cell r="CF1089">
            <v>-20.66</v>
          </cell>
          <cell r="CG1089">
            <v>-183.83</v>
          </cell>
          <cell r="CH1089">
            <v>-491.85</v>
          </cell>
          <cell r="CI1089">
            <v>-706.94</v>
          </cell>
          <cell r="CJ1089">
            <v>-381.99</v>
          </cell>
          <cell r="CK1089">
            <v>-701.36</v>
          </cell>
          <cell r="CL1089">
            <v>-70.52</v>
          </cell>
          <cell r="CM1089">
            <v>-165.67</v>
          </cell>
          <cell r="CN1089">
            <v>-582.73</v>
          </cell>
          <cell r="CO1089">
            <v>-243.36</v>
          </cell>
          <cell r="CP1089">
            <v>-242.9</v>
          </cell>
          <cell r="CQ1089">
            <v>-5.61</v>
          </cell>
          <cell r="CR1089">
            <v>-473.77</v>
          </cell>
          <cell r="CS1089">
            <v>-4.16</v>
          </cell>
          <cell r="CT1089">
            <v>-19.5</v>
          </cell>
          <cell r="CU1089">
            <v>-106.57</v>
          </cell>
          <cell r="CV1089">
            <v>-150.37</v>
          </cell>
          <cell r="CW1089">
            <v>-81.96</v>
          </cell>
          <cell r="CX1089">
            <v>-13.63</v>
          </cell>
          <cell r="CY1089">
            <v>-1.66</v>
          </cell>
          <cell r="CZ1089">
            <v>-1.23</v>
          </cell>
          <cell r="DA1089">
            <v>-33.57</v>
          </cell>
          <cell r="DB1089">
            <v>-24.65</v>
          </cell>
          <cell r="DC1089">
            <v>-31.26</v>
          </cell>
          <cell r="DD1089">
            <v>-5.21</v>
          </cell>
          <cell r="DE1089">
            <v>-924.19</v>
          </cell>
          <cell r="DF1089">
            <v>-16.97</v>
          </cell>
          <cell r="DG1089">
            <v>-81.84</v>
          </cell>
          <cell r="DH1089">
            <v>-214.64</v>
          </cell>
          <cell r="DI1089">
            <v>-217.88</v>
          </cell>
          <cell r="DJ1089">
            <v>-205.88</v>
          </cell>
          <cell r="DK1089">
            <v>-51.41</v>
          </cell>
          <cell r="DL1089">
            <v>-23.43</v>
          </cell>
          <cell r="DM1089">
            <v>-50.55</v>
          </cell>
          <cell r="DN1089">
            <v>-3.73</v>
          </cell>
          <cell r="DO1089">
            <v>-51.39</v>
          </cell>
          <cell r="DP1089">
            <v>-0.61</v>
          </cell>
          <cell r="DQ1089">
            <v>-5.84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</row>
        <row r="1090">
          <cell r="F1090">
            <v>-1537.97</v>
          </cell>
          <cell r="G1090">
            <v>-1469.23</v>
          </cell>
          <cell r="H1090">
            <v>-1317.32</v>
          </cell>
          <cell r="I1090">
            <v>1517.97</v>
          </cell>
          <cell r="J1090">
            <v>-802.47</v>
          </cell>
          <cell r="K1090">
            <v>-457.31</v>
          </cell>
          <cell r="L1090">
            <v>-1508.55</v>
          </cell>
          <cell r="M1090">
            <v>-2046.15</v>
          </cell>
          <cell r="N1090">
            <v>-416.08</v>
          </cell>
          <cell r="O1090">
            <v>-1617.75</v>
          </cell>
          <cell r="P1090">
            <v>-1536.12</v>
          </cell>
          <cell r="Q1090">
            <v>-1576.58</v>
          </cell>
          <cell r="R1090">
            <v>-12778.89</v>
          </cell>
          <cell r="S1090">
            <v>-1281.26</v>
          </cell>
          <cell r="T1090">
            <v>-989.14</v>
          </cell>
          <cell r="U1090">
            <v>-983.47</v>
          </cell>
          <cell r="V1090">
            <v>-520.86</v>
          </cell>
          <cell r="W1090">
            <v>-738.09</v>
          </cell>
          <cell r="X1090">
            <v>-849</v>
          </cell>
          <cell r="Y1090">
            <v>-990.49</v>
          </cell>
          <cell r="Z1090">
            <v>-1285.8900000000001</v>
          </cell>
          <cell r="AA1090">
            <v>-1613.96</v>
          </cell>
          <cell r="AB1090">
            <v>-1281.74</v>
          </cell>
          <cell r="AC1090">
            <v>-1146.6600000000001</v>
          </cell>
          <cell r="AD1090">
            <v>-1098.33</v>
          </cell>
          <cell r="AE1090">
            <v>-11389.02</v>
          </cell>
          <cell r="AF1090">
            <v>-1366.3</v>
          </cell>
          <cell r="AG1090">
            <v>-1046.24</v>
          </cell>
          <cell r="AH1090">
            <v>-662.9</v>
          </cell>
          <cell r="AI1090">
            <v>-611.12</v>
          </cell>
          <cell r="AJ1090">
            <v>-760.64</v>
          </cell>
          <cell r="AK1090">
            <v>-763.56</v>
          </cell>
          <cell r="AL1090">
            <v>-799.63</v>
          </cell>
          <cell r="AM1090">
            <v>-861.93</v>
          </cell>
          <cell r="AN1090">
            <v>-987.42</v>
          </cell>
          <cell r="AO1090">
            <v>-1180.8</v>
          </cell>
          <cell r="AP1090">
            <v>-1226.77</v>
          </cell>
          <cell r="AQ1090">
            <v>-1121.69</v>
          </cell>
          <cell r="AR1090">
            <v>-10349.049999999999</v>
          </cell>
          <cell r="AS1090">
            <v>-1088.3900000000001</v>
          </cell>
          <cell r="AT1090">
            <v>-987.96</v>
          </cell>
          <cell r="AU1090">
            <v>-833.58</v>
          </cell>
          <cell r="AV1090">
            <v>-594.54</v>
          </cell>
          <cell r="AW1090">
            <v>-816.89</v>
          </cell>
          <cell r="AX1090">
            <v>-727.79</v>
          </cell>
          <cell r="AY1090">
            <v>-859.73</v>
          </cell>
          <cell r="AZ1090">
            <v>-872.91</v>
          </cell>
          <cell r="BA1090">
            <v>-582.4</v>
          </cell>
          <cell r="BB1090">
            <v>-810.45</v>
          </cell>
          <cell r="BC1090">
            <v>-1164.55</v>
          </cell>
          <cell r="BD1090">
            <v>-1009.88</v>
          </cell>
          <cell r="BE1090">
            <v>-10890.01</v>
          </cell>
          <cell r="BF1090">
            <v>-1162.01</v>
          </cell>
          <cell r="BG1090">
            <v>-991.37</v>
          </cell>
          <cell r="BH1090">
            <v>-850.7</v>
          </cell>
          <cell r="BI1090">
            <v>-568.01</v>
          </cell>
          <cell r="BJ1090">
            <v>-931.95</v>
          </cell>
          <cell r="BK1090">
            <v>-909.61</v>
          </cell>
          <cell r="BL1090">
            <v>-747.24</v>
          </cell>
          <cell r="BM1090">
            <v>-1069.01</v>
          </cell>
          <cell r="BN1090">
            <v>-288.51</v>
          </cell>
          <cell r="BO1090">
            <v>-1393.55</v>
          </cell>
          <cell r="BP1090">
            <v>-1171.04</v>
          </cell>
          <cell r="BQ1090">
            <v>-807.01</v>
          </cell>
          <cell r="BR1090">
            <v>-5370.8</v>
          </cell>
          <cell r="BS1090">
            <v>-628.15</v>
          </cell>
          <cell r="BT1090">
            <v>-312.39999999999998</v>
          </cell>
          <cell r="BU1090">
            <v>-453.64</v>
          </cell>
          <cell r="BV1090">
            <v>-364.56</v>
          </cell>
          <cell r="BW1090">
            <v>-515.22</v>
          </cell>
          <cell r="BX1090">
            <v>-743.85</v>
          </cell>
          <cell r="BY1090">
            <v>-259.37</v>
          </cell>
          <cell r="BZ1090">
            <v>-593.63</v>
          </cell>
          <cell r="CA1090">
            <v>-262.24</v>
          </cell>
          <cell r="CB1090">
            <v>-825.49</v>
          </cell>
          <cell r="CC1090">
            <v>-373.83</v>
          </cell>
          <cell r="CD1090">
            <v>-38.409999999999997</v>
          </cell>
          <cell r="CE1090">
            <v>-4616.4399999999996</v>
          </cell>
          <cell r="CF1090">
            <v>-70.72</v>
          </cell>
          <cell r="CG1090">
            <v>-249.9</v>
          </cell>
          <cell r="CH1090">
            <v>-433.44</v>
          </cell>
          <cell r="CI1090">
            <v>-485.38</v>
          </cell>
          <cell r="CJ1090">
            <v>-754.6</v>
          </cell>
          <cell r="CK1090">
            <v>-913.23</v>
          </cell>
          <cell r="CL1090">
            <v>-133.41</v>
          </cell>
          <cell r="CM1090">
            <v>-557.08000000000004</v>
          </cell>
          <cell r="CN1090">
            <v>-336.05</v>
          </cell>
          <cell r="CO1090">
            <v>-391</v>
          </cell>
          <cell r="CP1090">
            <v>-221.11</v>
          </cell>
          <cell r="CQ1090">
            <v>-70.510000000000005</v>
          </cell>
          <cell r="CR1090">
            <v>-2809.83</v>
          </cell>
          <cell r="CS1090">
            <v>0</v>
          </cell>
          <cell r="CT1090">
            <v>-176.91</v>
          </cell>
          <cell r="CU1090">
            <v>-340.05</v>
          </cell>
          <cell r="CV1090">
            <v>-289.06</v>
          </cell>
          <cell r="CW1090">
            <v>-408.4</v>
          </cell>
          <cell r="CX1090">
            <v>-649.61</v>
          </cell>
          <cell r="CY1090">
            <v>-122.44</v>
          </cell>
          <cell r="CZ1090">
            <v>-50.12</v>
          </cell>
          <cell r="DA1090">
            <v>-298.64999999999998</v>
          </cell>
          <cell r="DB1090">
            <v>-203.93</v>
          </cell>
          <cell r="DC1090">
            <v>-271.29000000000002</v>
          </cell>
          <cell r="DD1090">
            <v>0.63</v>
          </cell>
          <cell r="DE1090">
            <v>-3275.12</v>
          </cell>
          <cell r="DF1090">
            <v>-162.09</v>
          </cell>
          <cell r="DG1090">
            <v>-355.36</v>
          </cell>
          <cell r="DH1090">
            <v>-352.8</v>
          </cell>
          <cell r="DI1090">
            <v>-391.67</v>
          </cell>
          <cell r="DJ1090">
            <v>-299.02999999999997</v>
          </cell>
          <cell r="DK1090">
            <v>-787.75</v>
          </cell>
          <cell r="DL1090">
            <v>-75.42</v>
          </cell>
          <cell r="DM1090">
            <v>-90.54</v>
          </cell>
          <cell r="DN1090">
            <v>-526.96</v>
          </cell>
          <cell r="DO1090">
            <v>-94.93</v>
          </cell>
          <cell r="DP1090">
            <v>-97.67</v>
          </cell>
          <cell r="DQ1090">
            <v>-40.9</v>
          </cell>
          <cell r="DR1090">
            <v>-91.49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-53.83</v>
          </cell>
          <cell r="DX1090">
            <v>-33.14</v>
          </cell>
          <cell r="DY1090">
            <v>0</v>
          </cell>
          <cell r="DZ1090">
            <v>0</v>
          </cell>
          <cell r="EA1090">
            <v>-4.53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</row>
        <row r="1091">
          <cell r="F1091">
            <v>-249.98</v>
          </cell>
          <cell r="G1091">
            <v>-183.34</v>
          </cell>
          <cell r="H1091">
            <v>-160.56</v>
          </cell>
          <cell r="I1091">
            <v>31.6</v>
          </cell>
          <cell r="J1091">
            <v>-127.66</v>
          </cell>
          <cell r="K1091">
            <v>-135.44</v>
          </cell>
          <cell r="L1091">
            <v>-201.52</v>
          </cell>
          <cell r="M1091">
            <v>-255.42</v>
          </cell>
          <cell r="N1091">
            <v>40.340000000000003</v>
          </cell>
          <cell r="O1091">
            <v>-240.13</v>
          </cell>
          <cell r="P1091">
            <v>-357.15</v>
          </cell>
          <cell r="Q1091">
            <v>-294</v>
          </cell>
          <cell r="R1091">
            <v>-3034.72</v>
          </cell>
          <cell r="S1091">
            <v>-331.33</v>
          </cell>
          <cell r="T1091">
            <v>-205.25</v>
          </cell>
          <cell r="U1091">
            <v>-194.01</v>
          </cell>
          <cell r="V1091">
            <v>-140.19999999999999</v>
          </cell>
          <cell r="W1091">
            <v>-180.29</v>
          </cell>
          <cell r="X1091">
            <v>-256.69</v>
          </cell>
          <cell r="Y1091">
            <v>-214.19</v>
          </cell>
          <cell r="Z1091">
            <v>-234.98</v>
          </cell>
          <cell r="AA1091">
            <v>-160.09</v>
          </cell>
          <cell r="AB1091">
            <v>-212.22</v>
          </cell>
          <cell r="AC1091">
            <v>-459.94</v>
          </cell>
          <cell r="AD1091">
            <v>-445.52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</row>
        <row r="1092">
          <cell r="F1092">
            <v>-43.77</v>
          </cell>
          <cell r="G1092">
            <v>-102.4</v>
          </cell>
          <cell r="H1092">
            <v>-29.38</v>
          </cell>
          <cell r="I1092">
            <v>-39.99</v>
          </cell>
          <cell r="J1092">
            <v>-211.29</v>
          </cell>
          <cell r="K1092">
            <v>-330.82</v>
          </cell>
          <cell r="L1092">
            <v>-59.55</v>
          </cell>
          <cell r="M1092">
            <v>-103.87</v>
          </cell>
          <cell r="N1092">
            <v>178.42</v>
          </cell>
          <cell r="O1092">
            <v>-103.28</v>
          </cell>
          <cell r="P1092">
            <v>-100.58</v>
          </cell>
          <cell r="Q1092">
            <v>-11.07</v>
          </cell>
          <cell r="R1092">
            <v>-1460.87</v>
          </cell>
          <cell r="S1092">
            <v>-12.66</v>
          </cell>
          <cell r="T1092">
            <v>-71.069999999999993</v>
          </cell>
          <cell r="U1092">
            <v>-88.55</v>
          </cell>
          <cell r="V1092">
            <v>-247.56</v>
          </cell>
          <cell r="W1092">
            <v>-156.34</v>
          </cell>
          <cell r="X1092">
            <v>-156.59</v>
          </cell>
          <cell r="Y1092">
            <v>-14.45</v>
          </cell>
          <cell r="Z1092">
            <v>-90.73</v>
          </cell>
          <cell r="AA1092">
            <v>-419.74</v>
          </cell>
          <cell r="AB1092">
            <v>-89.11</v>
          </cell>
          <cell r="AC1092">
            <v>-114.06</v>
          </cell>
          <cell r="AD1092">
            <v>0</v>
          </cell>
          <cell r="AE1092">
            <v>-1125.05</v>
          </cell>
          <cell r="AF1092">
            <v>0</v>
          </cell>
          <cell r="AG1092">
            <v>-52.71</v>
          </cell>
          <cell r="AH1092">
            <v>-130.46</v>
          </cell>
          <cell r="AI1092">
            <v>-166.91</v>
          </cell>
          <cell r="AJ1092">
            <v>-147.94</v>
          </cell>
          <cell r="AK1092">
            <v>-281.69</v>
          </cell>
          <cell r="AL1092">
            <v>-22.81</v>
          </cell>
          <cell r="AM1092">
            <v>-11.39</v>
          </cell>
          <cell r="AN1092">
            <v>-163.9</v>
          </cell>
          <cell r="AO1092">
            <v>-113.04</v>
          </cell>
          <cell r="AP1092">
            <v>-34.21</v>
          </cell>
          <cell r="AQ1092">
            <v>0</v>
          </cell>
          <cell r="AR1092">
            <v>-1092.52</v>
          </cell>
          <cell r="AS1092">
            <v>-5.61</v>
          </cell>
          <cell r="AT1092">
            <v>0</v>
          </cell>
          <cell r="AU1092">
            <v>-116</v>
          </cell>
          <cell r="AV1092">
            <v>-192.41</v>
          </cell>
          <cell r="AW1092">
            <v>-149.5</v>
          </cell>
          <cell r="AX1092">
            <v>-243.16</v>
          </cell>
          <cell r="AY1092">
            <v>-22.94</v>
          </cell>
          <cell r="AZ1092">
            <v>-11.63</v>
          </cell>
          <cell r="BA1092">
            <v>-237.29</v>
          </cell>
          <cell r="BB1092">
            <v>-68.23</v>
          </cell>
          <cell r="BC1092">
            <v>-45.75</v>
          </cell>
          <cell r="BD1092">
            <v>0</v>
          </cell>
          <cell r="BE1092">
            <v>-890.88</v>
          </cell>
          <cell r="BF1092">
            <v>-15.34</v>
          </cell>
          <cell r="BG1092">
            <v>0</v>
          </cell>
          <cell r="BH1092">
            <v>-82.31</v>
          </cell>
          <cell r="BI1092">
            <v>-211.56</v>
          </cell>
          <cell r="BJ1092">
            <v>-81.739999999999995</v>
          </cell>
          <cell r="BK1092">
            <v>-237.1</v>
          </cell>
          <cell r="BL1092">
            <v>0</v>
          </cell>
          <cell r="BM1092">
            <v>-17.940000000000001</v>
          </cell>
          <cell r="BN1092">
            <v>-145.76</v>
          </cell>
          <cell r="BO1092">
            <v>-56.24</v>
          </cell>
          <cell r="BP1092">
            <v>-31.33</v>
          </cell>
          <cell r="BQ1092">
            <v>-11.55</v>
          </cell>
          <cell r="BR1092">
            <v>-567.41</v>
          </cell>
          <cell r="BS1092">
            <v>0</v>
          </cell>
          <cell r="BT1092">
            <v>-11.27</v>
          </cell>
          <cell r="BU1092">
            <v>-26.95</v>
          </cell>
          <cell r="BV1092">
            <v>-183.63</v>
          </cell>
          <cell r="BW1092">
            <v>-91.93</v>
          </cell>
          <cell r="BX1092">
            <v>-138.74</v>
          </cell>
          <cell r="BY1092">
            <v>0</v>
          </cell>
          <cell r="BZ1092">
            <v>0</v>
          </cell>
          <cell r="CA1092">
            <v>-97.03</v>
          </cell>
          <cell r="CB1092">
            <v>-17.86</v>
          </cell>
          <cell r="CC1092">
            <v>0</v>
          </cell>
          <cell r="CD1092">
            <v>0</v>
          </cell>
          <cell r="CE1092">
            <v>-54.41</v>
          </cell>
          <cell r="CF1092">
            <v>0</v>
          </cell>
          <cell r="CG1092">
            <v>0</v>
          </cell>
          <cell r="CH1092">
            <v>-11.71</v>
          </cell>
          <cell r="CI1092">
            <v>-39.99</v>
          </cell>
          <cell r="CJ1092">
            <v>-2.0499999999999998</v>
          </cell>
          <cell r="CK1092">
            <v>-0.33</v>
          </cell>
          <cell r="CL1092">
            <v>0</v>
          </cell>
          <cell r="CM1092">
            <v>0</v>
          </cell>
          <cell r="CN1092">
            <v>0</v>
          </cell>
          <cell r="CO1092">
            <v>-0.34</v>
          </cell>
          <cell r="CP1092">
            <v>0</v>
          </cell>
          <cell r="CQ1092">
            <v>0</v>
          </cell>
          <cell r="CR1092">
            <v>-0.34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-0.34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-4.37</v>
          </cell>
          <cell r="DF1092">
            <v>0</v>
          </cell>
          <cell r="DG1092">
            <v>-0.33</v>
          </cell>
          <cell r="DH1092">
            <v>-0.35</v>
          </cell>
          <cell r="DI1092">
            <v>-0.68</v>
          </cell>
          <cell r="DJ1092">
            <v>-1.68</v>
          </cell>
          <cell r="DK1092">
            <v>-1.33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-15.52</v>
          </cell>
          <cell r="DS1092">
            <v>-0.35</v>
          </cell>
          <cell r="DT1092">
            <v>-1.54</v>
          </cell>
          <cell r="DU1092">
            <v>-1.32</v>
          </cell>
          <cell r="DV1092">
            <v>-4.6900000000000004</v>
          </cell>
          <cell r="DW1092">
            <v>-5.64</v>
          </cell>
          <cell r="DX1092">
            <v>0</v>
          </cell>
          <cell r="DY1092">
            <v>0</v>
          </cell>
          <cell r="DZ1092">
            <v>0</v>
          </cell>
          <cell r="EA1092">
            <v>-0.34</v>
          </cell>
          <cell r="EB1092">
            <v>-1.64</v>
          </cell>
          <cell r="EC1092">
            <v>0</v>
          </cell>
          <cell r="ED1092">
            <v>0</v>
          </cell>
          <cell r="EE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</row>
        <row r="1094">
          <cell r="F1094">
            <v>-184.35</v>
          </cell>
          <cell r="G1094">
            <v>-105.11</v>
          </cell>
          <cell r="H1094">
            <v>-100.88</v>
          </cell>
          <cell r="I1094">
            <v>-28.96</v>
          </cell>
          <cell r="J1094">
            <v>0</v>
          </cell>
          <cell r="K1094">
            <v>-27.28</v>
          </cell>
          <cell r="L1094">
            <v>-29.45</v>
          </cell>
          <cell r="M1094">
            <v>-89.94</v>
          </cell>
          <cell r="N1094">
            <v>17.5</v>
          </cell>
          <cell r="O1094">
            <v>-37.89</v>
          </cell>
          <cell r="P1094">
            <v>-14.51</v>
          </cell>
          <cell r="Q1094">
            <v>-134.43</v>
          </cell>
          <cell r="R1094">
            <v>-710.04</v>
          </cell>
          <cell r="S1094">
            <v>-83.64</v>
          </cell>
          <cell r="T1094">
            <v>-97.58</v>
          </cell>
          <cell r="U1094">
            <v>-105.69</v>
          </cell>
          <cell r="V1094">
            <v>-34.409999999999997</v>
          </cell>
          <cell r="W1094">
            <v>0</v>
          </cell>
          <cell r="X1094">
            <v>0</v>
          </cell>
          <cell r="Y1094">
            <v>-80.930000000000007</v>
          </cell>
          <cell r="Z1094">
            <v>-69.83</v>
          </cell>
          <cell r="AA1094">
            <v>-119.66</v>
          </cell>
          <cell r="AB1094">
            <v>-73.39</v>
          </cell>
          <cell r="AC1094">
            <v>-18.989999999999998</v>
          </cell>
          <cell r="AD1094">
            <v>-25.93</v>
          </cell>
          <cell r="AE1094">
            <v>-660.16</v>
          </cell>
          <cell r="AF1094">
            <v>-46.04</v>
          </cell>
          <cell r="AG1094">
            <v>-47.99</v>
          </cell>
          <cell r="AH1094">
            <v>-147.22999999999999</v>
          </cell>
          <cell r="AI1094">
            <v>-68.56</v>
          </cell>
          <cell r="AJ1094">
            <v>-3.44</v>
          </cell>
          <cell r="AK1094">
            <v>0</v>
          </cell>
          <cell r="AL1094">
            <v>-83.6</v>
          </cell>
          <cell r="AM1094">
            <v>-86.42</v>
          </cell>
          <cell r="AN1094">
            <v>-83.86</v>
          </cell>
          <cell r="AO1094">
            <v>-53.67</v>
          </cell>
          <cell r="AP1094">
            <v>-0.99</v>
          </cell>
          <cell r="AQ1094">
            <v>-38.36</v>
          </cell>
          <cell r="AR1094">
            <v>-573.5</v>
          </cell>
          <cell r="AS1094">
            <v>-75.14</v>
          </cell>
          <cell r="AT1094">
            <v>-25.28</v>
          </cell>
          <cell r="AU1094">
            <v>-89.56</v>
          </cell>
          <cell r="AV1094">
            <v>-70.42</v>
          </cell>
          <cell r="AW1094">
            <v>0</v>
          </cell>
          <cell r="AX1094">
            <v>-28.4</v>
          </cell>
          <cell r="AY1094">
            <v>-78.349999999999994</v>
          </cell>
          <cell r="AZ1094">
            <v>-80.37</v>
          </cell>
          <cell r="BA1094">
            <v>-23.45</v>
          </cell>
          <cell r="BB1094">
            <v>-65.87</v>
          </cell>
          <cell r="BC1094">
            <v>-10.75</v>
          </cell>
          <cell r="BD1094">
            <v>-25.92</v>
          </cell>
          <cell r="BE1094">
            <v>-434.32</v>
          </cell>
          <cell r="BF1094">
            <v>-44.84</v>
          </cell>
          <cell r="BG1094">
            <v>-24.06</v>
          </cell>
          <cell r="BH1094">
            <v>-105.15</v>
          </cell>
          <cell r="BI1094">
            <v>-48.94</v>
          </cell>
          <cell r="BJ1094">
            <v>0</v>
          </cell>
          <cell r="BK1094">
            <v>-44.9</v>
          </cell>
          <cell r="BL1094">
            <v>35.25</v>
          </cell>
          <cell r="BM1094">
            <v>-113.45</v>
          </cell>
          <cell r="BN1094">
            <v>-53.62</v>
          </cell>
          <cell r="BO1094">
            <v>-24.91</v>
          </cell>
          <cell r="BP1094">
            <v>-9.34</v>
          </cell>
          <cell r="BQ1094">
            <v>-0.36</v>
          </cell>
          <cell r="BR1094">
            <v>-521.82000000000005</v>
          </cell>
          <cell r="BS1094">
            <v>-29.72</v>
          </cell>
          <cell r="BT1094">
            <v>-13.93</v>
          </cell>
          <cell r="BU1094">
            <v>-94.16</v>
          </cell>
          <cell r="BV1094">
            <v>-59.78</v>
          </cell>
          <cell r="BW1094">
            <v>-3.29</v>
          </cell>
          <cell r="BX1094">
            <v>-38.03</v>
          </cell>
          <cell r="BY1094">
            <v>-41.1</v>
          </cell>
          <cell r="BZ1094">
            <v>-119.02</v>
          </cell>
          <cell r="CA1094">
            <v>-60.2</v>
          </cell>
          <cell r="CB1094">
            <v>-59.31</v>
          </cell>
          <cell r="CC1094">
            <v>-3.28</v>
          </cell>
          <cell r="CD1094">
            <v>0</v>
          </cell>
          <cell r="CE1094">
            <v>-379.32</v>
          </cell>
          <cell r="CF1094">
            <v>0</v>
          </cell>
          <cell r="CG1094">
            <v>-6.66</v>
          </cell>
          <cell r="CH1094">
            <v>-10.17</v>
          </cell>
          <cell r="CI1094">
            <v>-125.41</v>
          </cell>
          <cell r="CJ1094">
            <v>-3.5</v>
          </cell>
          <cell r="CK1094">
            <v>-53.74</v>
          </cell>
          <cell r="CL1094">
            <v>-11.96</v>
          </cell>
          <cell r="CM1094">
            <v>-76.680000000000007</v>
          </cell>
          <cell r="CN1094">
            <v>-49.2</v>
          </cell>
          <cell r="CO1094">
            <v>-20.98</v>
          </cell>
          <cell r="CP1094">
            <v>0</v>
          </cell>
          <cell r="CQ1094">
            <v>-21.02</v>
          </cell>
          <cell r="CR1094">
            <v>-216.34</v>
          </cell>
          <cell r="CS1094">
            <v>-35.979999999999997</v>
          </cell>
          <cell r="CT1094">
            <v>-15.79</v>
          </cell>
          <cell r="CU1094">
            <v>-13.88</v>
          </cell>
          <cell r="CV1094">
            <v>-40.78</v>
          </cell>
          <cell r="CW1094">
            <v>0</v>
          </cell>
          <cell r="CX1094">
            <v>-13.64</v>
          </cell>
          <cell r="CY1094">
            <v>-20.53</v>
          </cell>
          <cell r="CZ1094">
            <v>0</v>
          </cell>
          <cell r="DA1094">
            <v>-41.67</v>
          </cell>
          <cell r="DB1094">
            <v>-23.45</v>
          </cell>
          <cell r="DC1094">
            <v>0</v>
          </cell>
          <cell r="DD1094">
            <v>-10.61</v>
          </cell>
          <cell r="DE1094">
            <v>-153.09</v>
          </cell>
          <cell r="DF1094">
            <v>-6.6</v>
          </cell>
          <cell r="DG1094">
            <v>-5.8</v>
          </cell>
          <cell r="DH1094">
            <v>-22.01</v>
          </cell>
          <cell r="DI1094">
            <v>-9.5399999999999991</v>
          </cell>
          <cell r="DJ1094">
            <v>0</v>
          </cell>
          <cell r="DK1094">
            <v>-21.47</v>
          </cell>
          <cell r="DL1094">
            <v>-12.5</v>
          </cell>
          <cell r="DM1094">
            <v>-20.329999999999998</v>
          </cell>
          <cell r="DN1094">
            <v>-49.14</v>
          </cell>
          <cell r="DO1094">
            <v>-5.7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</row>
        <row r="1096">
          <cell r="F1096">
            <v>-117.07</v>
          </cell>
          <cell r="G1096">
            <v>-99.79</v>
          </cell>
          <cell r="H1096">
            <v>-43.43</v>
          </cell>
          <cell r="I1096">
            <v>-0.46</v>
          </cell>
          <cell r="J1096">
            <v>0</v>
          </cell>
          <cell r="K1096">
            <v>-78.010000000000005</v>
          </cell>
          <cell r="L1096">
            <v>-52.61</v>
          </cell>
          <cell r="M1096">
            <v>-28.07</v>
          </cell>
          <cell r="N1096">
            <v>-32.06</v>
          </cell>
          <cell r="O1096">
            <v>-12.68</v>
          </cell>
          <cell r="P1096">
            <v>-194.95</v>
          </cell>
          <cell r="Q1096">
            <v>-134.07</v>
          </cell>
          <cell r="R1096">
            <v>-686.68</v>
          </cell>
          <cell r="S1096">
            <v>-84.39</v>
          </cell>
          <cell r="T1096">
            <v>-314.89</v>
          </cell>
          <cell r="U1096">
            <v>-70.099999999999994</v>
          </cell>
          <cell r="V1096">
            <v>0</v>
          </cell>
          <cell r="W1096">
            <v>0</v>
          </cell>
          <cell r="X1096">
            <v>-11.23</v>
          </cell>
          <cell r="Y1096">
            <v>-33.92</v>
          </cell>
          <cell r="Z1096">
            <v>-38.520000000000003</v>
          </cell>
          <cell r="AA1096">
            <v>10.07</v>
          </cell>
          <cell r="AB1096">
            <v>-19.309999999999999</v>
          </cell>
          <cell r="AC1096">
            <v>-120.81</v>
          </cell>
          <cell r="AD1096">
            <v>-3.56</v>
          </cell>
          <cell r="AE1096">
            <v>-297.11</v>
          </cell>
          <cell r="AF1096">
            <v>0</v>
          </cell>
          <cell r="AG1096">
            <v>-3.23</v>
          </cell>
          <cell r="AH1096">
            <v>0</v>
          </cell>
          <cell r="AI1096">
            <v>0</v>
          </cell>
          <cell r="AJ1096">
            <v>0</v>
          </cell>
          <cell r="AK1096">
            <v>-35.89</v>
          </cell>
          <cell r="AL1096">
            <v>-42.1</v>
          </cell>
          <cell r="AM1096">
            <v>-40.380000000000003</v>
          </cell>
          <cell r="AN1096">
            <v>-51.76</v>
          </cell>
          <cell r="AO1096">
            <v>-21.46</v>
          </cell>
          <cell r="AP1096">
            <v>-100.34</v>
          </cell>
          <cell r="AQ1096">
            <v>-1.95</v>
          </cell>
          <cell r="AR1096">
            <v>-233.01</v>
          </cell>
          <cell r="AS1096">
            <v>-2.82</v>
          </cell>
          <cell r="AT1096">
            <v>0</v>
          </cell>
          <cell r="AU1096">
            <v>0</v>
          </cell>
          <cell r="AV1096">
            <v>0</v>
          </cell>
          <cell r="AW1096">
            <v>-0.41</v>
          </cell>
          <cell r="AX1096">
            <v>-44.08</v>
          </cell>
          <cell r="AY1096">
            <v>-41.08</v>
          </cell>
          <cell r="AZ1096">
            <v>-40.83</v>
          </cell>
          <cell r="BA1096">
            <v>-24.73</v>
          </cell>
          <cell r="BB1096">
            <v>-14.42</v>
          </cell>
          <cell r="BC1096">
            <v>-64.64</v>
          </cell>
          <cell r="BD1096">
            <v>0</v>
          </cell>
          <cell r="BE1096">
            <v>-206.79</v>
          </cell>
          <cell r="BF1096">
            <v>-0.71</v>
          </cell>
          <cell r="BG1096">
            <v>0</v>
          </cell>
          <cell r="BH1096">
            <v>0</v>
          </cell>
          <cell r="BI1096">
            <v>0</v>
          </cell>
          <cell r="BJ1096">
            <v>-0.54</v>
          </cell>
          <cell r="BK1096">
            <v>-27.59</v>
          </cell>
          <cell r="BL1096">
            <v>-30.42</v>
          </cell>
          <cell r="BM1096">
            <v>-19</v>
          </cell>
          <cell r="BN1096">
            <v>-33.659999999999997</v>
          </cell>
          <cell r="BO1096">
            <v>-12.35</v>
          </cell>
          <cell r="BP1096">
            <v>-82.52</v>
          </cell>
          <cell r="BQ1096">
            <v>0</v>
          </cell>
          <cell r="BR1096">
            <v>-143.16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-0.54</v>
          </cell>
          <cell r="BX1096">
            <v>-25.8</v>
          </cell>
          <cell r="BY1096">
            <v>-12.19</v>
          </cell>
          <cell r="BZ1096">
            <v>-12.19</v>
          </cell>
          <cell r="CA1096">
            <v>-17.27</v>
          </cell>
          <cell r="CB1096">
            <v>-13.72</v>
          </cell>
          <cell r="CC1096">
            <v>-61.45</v>
          </cell>
          <cell r="CD1096">
            <v>0</v>
          </cell>
          <cell r="CE1096">
            <v>-136.43</v>
          </cell>
          <cell r="CF1096">
            <v>-6.02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-23.81</v>
          </cell>
          <cell r="CL1096">
            <v>-14.6</v>
          </cell>
          <cell r="CM1096">
            <v>-15.44</v>
          </cell>
          <cell r="CN1096">
            <v>-14.75</v>
          </cell>
          <cell r="CO1096">
            <v>-10.58</v>
          </cell>
          <cell r="CP1096">
            <v>-51.23</v>
          </cell>
          <cell r="CQ1096">
            <v>0</v>
          </cell>
          <cell r="CR1096">
            <v>-169.83</v>
          </cell>
          <cell r="CS1096">
            <v>-1.43</v>
          </cell>
          <cell r="CT1096">
            <v>0</v>
          </cell>
          <cell r="CU1096">
            <v>-1.58</v>
          </cell>
          <cell r="CV1096">
            <v>0</v>
          </cell>
          <cell r="CW1096">
            <v>0</v>
          </cell>
          <cell r="CX1096">
            <v>-23.55</v>
          </cell>
          <cell r="CY1096">
            <v>-29.56</v>
          </cell>
          <cell r="CZ1096">
            <v>-23.38</v>
          </cell>
          <cell r="DA1096">
            <v>-25.37</v>
          </cell>
          <cell r="DB1096">
            <v>-12.94</v>
          </cell>
          <cell r="DC1096">
            <v>-52.03</v>
          </cell>
          <cell r="DD1096">
            <v>0</v>
          </cell>
          <cell r="DE1096">
            <v>-166.86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-0.54</v>
          </cell>
          <cell r="DK1096">
            <v>-23.27</v>
          </cell>
          <cell r="DL1096">
            <v>-28.09</v>
          </cell>
          <cell r="DM1096">
            <v>-25.9</v>
          </cell>
          <cell r="DN1096">
            <v>-32.880000000000003</v>
          </cell>
          <cell r="DO1096">
            <v>-10.93</v>
          </cell>
          <cell r="DP1096">
            <v>-45.26</v>
          </cell>
          <cell r="DQ1096">
            <v>0</v>
          </cell>
          <cell r="DR1096">
            <v>-156.33000000000001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-24.2</v>
          </cell>
          <cell r="DY1096">
            <v>-28.81</v>
          </cell>
          <cell r="DZ1096">
            <v>-21.21</v>
          </cell>
          <cell r="EA1096">
            <v>-36.99</v>
          </cell>
          <cell r="EB1096">
            <v>-12.7</v>
          </cell>
          <cell r="EC1096">
            <v>-32.43</v>
          </cell>
          <cell r="ED1096">
            <v>0</v>
          </cell>
          <cell r="EE1096">
            <v>0</v>
          </cell>
        </row>
        <row r="1097">
          <cell r="F1097">
            <v>0</v>
          </cell>
          <cell r="G1097">
            <v>21.52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-0.81</v>
          </cell>
          <cell r="J1098">
            <v>-0.27</v>
          </cell>
          <cell r="K1098">
            <v>-47.22</v>
          </cell>
          <cell r="L1098">
            <v>-1.21</v>
          </cell>
          <cell r="M1098">
            <v>-11.18</v>
          </cell>
          <cell r="N1098">
            <v>-1.86</v>
          </cell>
          <cell r="O1098">
            <v>0</v>
          </cell>
          <cell r="P1098">
            <v>0</v>
          </cell>
          <cell r="Q1098">
            <v>0</v>
          </cell>
          <cell r="R1098">
            <v>19.29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-1.42</v>
          </cell>
          <cell r="Z1098">
            <v>14.59</v>
          </cell>
          <cell r="AA1098">
            <v>6.11</v>
          </cell>
          <cell r="AB1098">
            <v>0</v>
          </cell>
          <cell r="AC1098">
            <v>0</v>
          </cell>
          <cell r="AD1098">
            <v>0</v>
          </cell>
          <cell r="AE1098">
            <v>43.99</v>
          </cell>
          <cell r="AF1098">
            <v>0</v>
          </cell>
          <cell r="AG1098">
            <v>0</v>
          </cell>
          <cell r="AH1098">
            <v>37.78</v>
          </cell>
          <cell r="AI1098">
            <v>0</v>
          </cell>
          <cell r="AJ1098">
            <v>0</v>
          </cell>
          <cell r="AK1098">
            <v>0</v>
          </cell>
          <cell r="AL1098">
            <v>-11.62</v>
          </cell>
          <cell r="AM1098">
            <v>3.25</v>
          </cell>
          <cell r="AN1098">
            <v>-4.29</v>
          </cell>
          <cell r="AO1098">
            <v>0</v>
          </cell>
          <cell r="AP1098">
            <v>0</v>
          </cell>
          <cell r="AQ1098">
            <v>18.89</v>
          </cell>
          <cell r="AR1098">
            <v>12.81</v>
          </cell>
          <cell r="AS1098">
            <v>28.33</v>
          </cell>
          <cell r="AT1098">
            <v>0</v>
          </cell>
          <cell r="AU1098">
            <v>0</v>
          </cell>
          <cell r="AV1098">
            <v>0</v>
          </cell>
          <cell r="AW1098">
            <v>-0.13</v>
          </cell>
          <cell r="AX1098">
            <v>0</v>
          </cell>
          <cell r="AY1098">
            <v>-2.4</v>
          </cell>
          <cell r="AZ1098">
            <v>-7.62</v>
          </cell>
          <cell r="BA1098">
            <v>-5.23</v>
          </cell>
          <cell r="BB1098">
            <v>0</v>
          </cell>
          <cell r="BC1098">
            <v>0</v>
          </cell>
          <cell r="BD1098">
            <v>-0.14000000000000001</v>
          </cell>
          <cell r="BE1098">
            <v>6.14</v>
          </cell>
          <cell r="BF1098">
            <v>0</v>
          </cell>
          <cell r="BG1098">
            <v>0</v>
          </cell>
          <cell r="BH1098">
            <v>0</v>
          </cell>
          <cell r="BI1098">
            <v>18.89</v>
          </cell>
          <cell r="BJ1098">
            <v>-0.27</v>
          </cell>
          <cell r="BK1098">
            <v>9.44</v>
          </cell>
          <cell r="BL1098">
            <v>-2.4500000000000002</v>
          </cell>
          <cell r="BM1098">
            <v>-7.2</v>
          </cell>
          <cell r="BN1098">
            <v>-2.68</v>
          </cell>
          <cell r="BO1098">
            <v>0</v>
          </cell>
          <cell r="BP1098">
            <v>-9.44</v>
          </cell>
          <cell r="BQ1098">
            <v>-0.14000000000000001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</row>
        <row r="1099">
          <cell r="F1099">
            <v>-7.4</v>
          </cell>
          <cell r="G1099">
            <v>-6.55</v>
          </cell>
          <cell r="H1099">
            <v>-6.8</v>
          </cell>
          <cell r="I1099">
            <v>13.76</v>
          </cell>
          <cell r="J1099">
            <v>0</v>
          </cell>
          <cell r="K1099">
            <v>-1.62</v>
          </cell>
          <cell r="L1099">
            <v>-6.98</v>
          </cell>
          <cell r="M1099">
            <v>-5.0599999999999996</v>
          </cell>
          <cell r="N1099">
            <v>11.58</v>
          </cell>
          <cell r="O1099">
            <v>-8.3699999999999992</v>
          </cell>
          <cell r="P1099">
            <v>-9.6199999999999992</v>
          </cell>
          <cell r="Q1099">
            <v>-7.62</v>
          </cell>
          <cell r="R1099">
            <v>-42.73</v>
          </cell>
          <cell r="S1099">
            <v>-4.0999999999999996</v>
          </cell>
          <cell r="T1099">
            <v>2.08</v>
          </cell>
          <cell r="U1099">
            <v>-5.14</v>
          </cell>
          <cell r="V1099">
            <v>0</v>
          </cell>
          <cell r="W1099">
            <v>0</v>
          </cell>
          <cell r="X1099">
            <v>-1.53</v>
          </cell>
          <cell r="Y1099">
            <v>-5.05</v>
          </cell>
          <cell r="Z1099">
            <v>-5.0999999999999996</v>
          </cell>
          <cell r="AA1099">
            <v>0</v>
          </cell>
          <cell r="AB1099">
            <v>-13.68</v>
          </cell>
          <cell r="AC1099">
            <v>-5.19</v>
          </cell>
          <cell r="AD1099">
            <v>-5.03</v>
          </cell>
          <cell r="AE1099">
            <v>-34.159999999999997</v>
          </cell>
          <cell r="AF1099">
            <v>-7.45</v>
          </cell>
          <cell r="AG1099">
            <v>-5.95</v>
          </cell>
          <cell r="AH1099">
            <v>-3.29</v>
          </cell>
          <cell r="AI1099">
            <v>-1.43</v>
          </cell>
          <cell r="AJ1099">
            <v>0</v>
          </cell>
          <cell r="AK1099">
            <v>0</v>
          </cell>
          <cell r="AL1099">
            <v>-2.96</v>
          </cell>
          <cell r="AM1099">
            <v>0</v>
          </cell>
          <cell r="AN1099">
            <v>-1.71</v>
          </cell>
          <cell r="AO1099">
            <v>-3.24</v>
          </cell>
          <cell r="AP1099">
            <v>-4.5999999999999996</v>
          </cell>
          <cell r="AQ1099">
            <v>-3.54</v>
          </cell>
          <cell r="AR1099">
            <v>-50.04</v>
          </cell>
          <cell r="AS1099">
            <v>-8.3699999999999992</v>
          </cell>
          <cell r="AT1099">
            <v>-4.3099999999999996</v>
          </cell>
          <cell r="AU1099">
            <v>-9.2899999999999991</v>
          </cell>
          <cell r="AV1099">
            <v>-1.7</v>
          </cell>
          <cell r="AW1099">
            <v>0</v>
          </cell>
          <cell r="AX1099">
            <v>0</v>
          </cell>
          <cell r="AY1099">
            <v>-12.53</v>
          </cell>
          <cell r="AZ1099">
            <v>0</v>
          </cell>
          <cell r="BA1099">
            <v>-0.72</v>
          </cell>
          <cell r="BB1099">
            <v>-3.37</v>
          </cell>
          <cell r="BC1099">
            <v>-5.0599999999999996</v>
          </cell>
          <cell r="BD1099">
            <v>-4.6900000000000004</v>
          </cell>
          <cell r="BE1099">
            <v>-33.29</v>
          </cell>
          <cell r="BF1099">
            <v>-3.45</v>
          </cell>
          <cell r="BG1099">
            <v>-3.33</v>
          </cell>
          <cell r="BH1099">
            <v>-6.75</v>
          </cell>
          <cell r="BI1099">
            <v>-1.65</v>
          </cell>
          <cell r="BJ1099">
            <v>0</v>
          </cell>
          <cell r="BK1099">
            <v>0</v>
          </cell>
          <cell r="BL1099">
            <v>-3.43</v>
          </cell>
          <cell r="BM1099">
            <v>0</v>
          </cell>
          <cell r="BN1099">
            <v>0</v>
          </cell>
          <cell r="BO1099">
            <v>-6.21</v>
          </cell>
          <cell r="BP1099">
            <v>-5.54</v>
          </cell>
          <cell r="BQ1099">
            <v>-2.92</v>
          </cell>
          <cell r="BR1099">
            <v>-37.729999999999997</v>
          </cell>
          <cell r="BS1099">
            <v>-11.92</v>
          </cell>
          <cell r="BT1099">
            <v>-6.36</v>
          </cell>
          <cell r="BU1099">
            <v>-1.62</v>
          </cell>
          <cell r="BV1099">
            <v>-1.7</v>
          </cell>
          <cell r="BW1099">
            <v>0</v>
          </cell>
          <cell r="BX1099">
            <v>-1.62</v>
          </cell>
          <cell r="BY1099">
            <v>-3.04</v>
          </cell>
          <cell r="BZ1099">
            <v>-1.76</v>
          </cell>
          <cell r="CA1099">
            <v>-2.67</v>
          </cell>
          <cell r="CB1099">
            <v>-7.03</v>
          </cell>
          <cell r="CC1099">
            <v>0</v>
          </cell>
          <cell r="CD1099">
            <v>0</v>
          </cell>
          <cell r="CE1099">
            <v>-34.83</v>
          </cell>
          <cell r="CF1099">
            <v>0</v>
          </cell>
          <cell r="CG1099">
            <v>-5.52</v>
          </cell>
          <cell r="CH1099">
            <v>-6.77</v>
          </cell>
          <cell r="CI1099">
            <v>-2.84</v>
          </cell>
          <cell r="CJ1099">
            <v>0</v>
          </cell>
          <cell r="CK1099">
            <v>-2.75</v>
          </cell>
          <cell r="CL1099">
            <v>-1.72</v>
          </cell>
          <cell r="CM1099">
            <v>-1.87</v>
          </cell>
          <cell r="CN1099">
            <v>-1.84</v>
          </cell>
          <cell r="CO1099">
            <v>-0.22</v>
          </cell>
          <cell r="CP1099">
            <v>0</v>
          </cell>
          <cell r="CQ1099">
            <v>-11.3</v>
          </cell>
          <cell r="CR1099">
            <v>-21.28</v>
          </cell>
          <cell r="CS1099">
            <v>0</v>
          </cell>
          <cell r="CT1099">
            <v>0</v>
          </cell>
          <cell r="CU1099">
            <v>-4.9000000000000004</v>
          </cell>
          <cell r="CV1099">
            <v>-0.7</v>
          </cell>
          <cell r="CW1099">
            <v>0</v>
          </cell>
          <cell r="CX1099">
            <v>-8.5399999999999991</v>
          </cell>
          <cell r="CY1099">
            <v>0</v>
          </cell>
          <cell r="CZ1099">
            <v>0</v>
          </cell>
          <cell r="DA1099">
            <v>-3.47</v>
          </cell>
          <cell r="DB1099">
            <v>-1.61</v>
          </cell>
          <cell r="DC1099">
            <v>0</v>
          </cell>
          <cell r="DD1099">
            <v>-2.0699999999999998</v>
          </cell>
          <cell r="DE1099">
            <v>-27.02</v>
          </cell>
          <cell r="DF1099">
            <v>-6.43</v>
          </cell>
          <cell r="DG1099">
            <v>-3.78</v>
          </cell>
          <cell r="DH1099">
            <v>-1.66</v>
          </cell>
          <cell r="DI1099">
            <v>-1.7</v>
          </cell>
          <cell r="DJ1099">
            <v>0</v>
          </cell>
          <cell r="DK1099">
            <v>0</v>
          </cell>
          <cell r="DL1099">
            <v>0</v>
          </cell>
          <cell r="DM1099">
            <v>-1.74</v>
          </cell>
          <cell r="DN1099">
            <v>-1.75</v>
          </cell>
          <cell r="DO1099">
            <v>-6.7</v>
          </cell>
          <cell r="DP1099">
            <v>-0.17</v>
          </cell>
          <cell r="DQ1099">
            <v>-3.08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</row>
        <row r="1100">
          <cell r="F1100">
            <v>-165.2</v>
          </cell>
          <cell r="G1100">
            <v>-165.89</v>
          </cell>
          <cell r="H1100">
            <v>-86.36</v>
          </cell>
          <cell r="I1100">
            <v>-21.04</v>
          </cell>
          <cell r="J1100">
            <v>-93.27</v>
          </cell>
          <cell r="K1100">
            <v>-65.3</v>
          </cell>
          <cell r="L1100">
            <v>-73.290000000000006</v>
          </cell>
          <cell r="M1100">
            <v>-106.87</v>
          </cell>
          <cell r="N1100">
            <v>-67.180000000000007</v>
          </cell>
          <cell r="O1100">
            <v>-22.96</v>
          </cell>
          <cell r="P1100">
            <v>-177.37</v>
          </cell>
          <cell r="Q1100">
            <v>-132.69</v>
          </cell>
          <cell r="R1100">
            <v>-2793.37</v>
          </cell>
          <cell r="S1100">
            <v>-1942.07</v>
          </cell>
          <cell r="T1100">
            <v>-49.27</v>
          </cell>
          <cell r="U1100">
            <v>-99.37</v>
          </cell>
          <cell r="V1100">
            <v>-32.35</v>
          </cell>
          <cell r="W1100">
            <v>-72.66</v>
          </cell>
          <cell r="X1100">
            <v>-7.28</v>
          </cell>
          <cell r="Y1100">
            <v>-146.37</v>
          </cell>
          <cell r="Z1100">
            <v>-107.95</v>
          </cell>
          <cell r="AA1100">
            <v>-82.81</v>
          </cell>
          <cell r="AB1100">
            <v>-31.91</v>
          </cell>
          <cell r="AC1100">
            <v>-150.04</v>
          </cell>
          <cell r="AD1100">
            <v>-71.28</v>
          </cell>
          <cell r="AE1100">
            <v>-759.98</v>
          </cell>
          <cell r="AF1100">
            <v>-75.459999999999994</v>
          </cell>
          <cell r="AG1100">
            <v>-64.86</v>
          </cell>
          <cell r="AH1100">
            <v>-27.1</v>
          </cell>
          <cell r="AI1100">
            <v>-11.31</v>
          </cell>
          <cell r="AJ1100">
            <v>-47.86</v>
          </cell>
          <cell r="AK1100">
            <v>-53.64</v>
          </cell>
          <cell r="AL1100">
            <v>-126.71</v>
          </cell>
          <cell r="AM1100">
            <v>-81.95</v>
          </cell>
          <cell r="AN1100">
            <v>-67.09</v>
          </cell>
          <cell r="AO1100">
            <v>-17.11</v>
          </cell>
          <cell r="AP1100">
            <v>-106.74</v>
          </cell>
          <cell r="AQ1100">
            <v>-80.13</v>
          </cell>
          <cell r="AR1100">
            <v>-654.13</v>
          </cell>
          <cell r="AS1100">
            <v>-51.95</v>
          </cell>
          <cell r="AT1100">
            <v>-44.37</v>
          </cell>
          <cell r="AU1100">
            <v>-31.06</v>
          </cell>
          <cell r="AV1100">
            <v>-19.32</v>
          </cell>
          <cell r="AW1100">
            <v>-34.159999999999997</v>
          </cell>
          <cell r="AX1100">
            <v>-24.8</v>
          </cell>
          <cell r="AY1100">
            <v>-108.36</v>
          </cell>
          <cell r="AZ1100">
            <v>-97.16</v>
          </cell>
          <cell r="BA1100">
            <v>-22.44</v>
          </cell>
          <cell r="BB1100">
            <v>-24.79</v>
          </cell>
          <cell r="BC1100">
            <v>-105.86</v>
          </cell>
          <cell r="BD1100">
            <v>-89.86</v>
          </cell>
          <cell r="BE1100">
            <v>-536.41</v>
          </cell>
          <cell r="BF1100">
            <v>-79.209999999999994</v>
          </cell>
          <cell r="BG1100">
            <v>-55.14</v>
          </cell>
          <cell r="BH1100">
            <v>-17.66</v>
          </cell>
          <cell r="BI1100">
            <v>0.28999999999999998</v>
          </cell>
          <cell r="BJ1100">
            <v>-37.06</v>
          </cell>
          <cell r="BK1100">
            <v>-74.209999999999994</v>
          </cell>
          <cell r="BL1100">
            <v>30.61</v>
          </cell>
          <cell r="BM1100">
            <v>-85.7</v>
          </cell>
          <cell r="BN1100">
            <v>-40.22</v>
          </cell>
          <cell r="BO1100">
            <v>-13.9</v>
          </cell>
          <cell r="BP1100">
            <v>-109.8</v>
          </cell>
          <cell r="BQ1100">
            <v>-54.4</v>
          </cell>
          <cell r="BR1100">
            <v>-455.73</v>
          </cell>
          <cell r="BS1100">
            <v>-49.71</v>
          </cell>
          <cell r="BT1100">
            <v>-44.37</v>
          </cell>
          <cell r="BU1100">
            <v>-23.27</v>
          </cell>
          <cell r="BV1100">
            <v>-20.69</v>
          </cell>
          <cell r="BW1100">
            <v>-38.74</v>
          </cell>
          <cell r="BX1100">
            <v>-41.24</v>
          </cell>
          <cell r="BY1100">
            <v>-48.92</v>
          </cell>
          <cell r="BZ1100">
            <v>-37.119999999999997</v>
          </cell>
          <cell r="CA1100">
            <v>-36.909999999999997</v>
          </cell>
          <cell r="CB1100">
            <v>-17.48</v>
          </cell>
          <cell r="CC1100">
            <v>-54.45</v>
          </cell>
          <cell r="CD1100">
            <v>-42.85</v>
          </cell>
          <cell r="CE1100">
            <v>-463.36</v>
          </cell>
          <cell r="CF1100">
            <v>-29.32</v>
          </cell>
          <cell r="CG1100">
            <v>-41.84</v>
          </cell>
          <cell r="CH1100">
            <v>-25.39</v>
          </cell>
          <cell r="CI1100">
            <v>-20.12</v>
          </cell>
          <cell r="CJ1100">
            <v>-25.92</v>
          </cell>
          <cell r="CK1100">
            <v>-54.68</v>
          </cell>
          <cell r="CL1100">
            <v>-38.15</v>
          </cell>
          <cell r="CM1100">
            <v>-41.59</v>
          </cell>
          <cell r="CN1100">
            <v>-47.1</v>
          </cell>
          <cell r="CO1100">
            <v>-14.12</v>
          </cell>
          <cell r="CP1100">
            <v>-62.63</v>
          </cell>
          <cell r="CQ1100">
            <v>-62.49</v>
          </cell>
          <cell r="CR1100">
            <v>-383.11</v>
          </cell>
          <cell r="CS1100">
            <v>-39.909999999999997</v>
          </cell>
          <cell r="CT1100">
            <v>-37.08</v>
          </cell>
          <cell r="CU1100">
            <v>-28.4</v>
          </cell>
          <cell r="CV1100">
            <v>-11.38</v>
          </cell>
          <cell r="CW1100">
            <v>-26.73</v>
          </cell>
          <cell r="CX1100">
            <v>-30.87</v>
          </cell>
          <cell r="CY1100">
            <v>-28.64</v>
          </cell>
          <cell r="CZ1100">
            <v>-23.11</v>
          </cell>
          <cell r="DA1100">
            <v>-55.11</v>
          </cell>
          <cell r="DB1100">
            <v>-13.25</v>
          </cell>
          <cell r="DC1100">
            <v>-35.700000000000003</v>
          </cell>
          <cell r="DD1100">
            <v>-52.92</v>
          </cell>
          <cell r="DE1100">
            <v>-504.08</v>
          </cell>
          <cell r="DF1100">
            <v>-53.94</v>
          </cell>
          <cell r="DG1100">
            <v>-34.1</v>
          </cell>
          <cell r="DH1100">
            <v>-19.329999999999998</v>
          </cell>
          <cell r="DI1100">
            <v>-16.55</v>
          </cell>
          <cell r="DJ1100">
            <v>-40.18</v>
          </cell>
          <cell r="DK1100">
            <v>-48.3</v>
          </cell>
          <cell r="DL1100">
            <v>-30.17</v>
          </cell>
          <cell r="DM1100">
            <v>-31.9</v>
          </cell>
          <cell r="DN1100">
            <v>-46.37</v>
          </cell>
          <cell r="DO1100">
            <v>-31.46</v>
          </cell>
          <cell r="DP1100">
            <v>-99.05</v>
          </cell>
          <cell r="DQ1100">
            <v>-52.71</v>
          </cell>
          <cell r="DR1100">
            <v>-315.08</v>
          </cell>
          <cell r="DS1100">
            <v>-38.200000000000003</v>
          </cell>
          <cell r="DT1100">
            <v>-28.44</v>
          </cell>
          <cell r="DU1100">
            <v>-18.3</v>
          </cell>
          <cell r="DV1100">
            <v>-23.14</v>
          </cell>
          <cell r="DW1100">
            <v>-28.55</v>
          </cell>
          <cell r="DX1100">
            <v>-21.07</v>
          </cell>
          <cell r="DY1100">
            <v>-29.81</v>
          </cell>
          <cell r="DZ1100">
            <v>-26.19</v>
          </cell>
          <cell r="EA1100">
            <v>-14.8</v>
          </cell>
          <cell r="EB1100">
            <v>-16.3</v>
          </cell>
          <cell r="EC1100">
            <v>-30.06</v>
          </cell>
          <cell r="ED1100">
            <v>-40.21</v>
          </cell>
          <cell r="EE1100">
            <v>0</v>
          </cell>
        </row>
        <row r="1101">
          <cell r="F1101">
            <v>-59.11</v>
          </cell>
          <cell r="G1101">
            <v>-65.89</v>
          </cell>
          <cell r="H1101">
            <v>-56.05</v>
          </cell>
          <cell r="I1101">
            <v>-3989.38</v>
          </cell>
          <cell r="J1101">
            <v>-52.65</v>
          </cell>
          <cell r="K1101">
            <v>74.099999999999994</v>
          </cell>
          <cell r="L1101">
            <v>-202.47</v>
          </cell>
          <cell r="M1101">
            <v>-75.59</v>
          </cell>
          <cell r="N1101">
            <v>-2313.9699999999998</v>
          </cell>
          <cell r="O1101">
            <v>-51.14</v>
          </cell>
          <cell r="P1101">
            <v>-122.08</v>
          </cell>
          <cell r="Q1101">
            <v>-58.73</v>
          </cell>
          <cell r="R1101">
            <v>1249.48</v>
          </cell>
          <cell r="S1101">
            <v>-11.53</v>
          </cell>
          <cell r="T1101">
            <v>-69.09</v>
          </cell>
          <cell r="U1101">
            <v>-47.54</v>
          </cell>
          <cell r="V1101">
            <v>-26.28</v>
          </cell>
          <cell r="W1101">
            <v>-24.62</v>
          </cell>
          <cell r="X1101">
            <v>-31.86</v>
          </cell>
          <cell r="Y1101">
            <v>-59.46</v>
          </cell>
          <cell r="Z1101">
            <v>-56.61</v>
          </cell>
          <cell r="AA1101">
            <v>1691.33</v>
          </cell>
          <cell r="AB1101">
            <v>-47.86</v>
          </cell>
          <cell r="AC1101">
            <v>-43.27</v>
          </cell>
          <cell r="AD1101">
            <v>-23.73</v>
          </cell>
          <cell r="AE1101">
            <v>-240.99</v>
          </cell>
          <cell r="AF1101">
            <v>-18.21</v>
          </cell>
          <cell r="AG1101">
            <v>-20.84</v>
          </cell>
          <cell r="AH1101">
            <v>-12.11</v>
          </cell>
          <cell r="AI1101">
            <v>-4.26</v>
          </cell>
          <cell r="AJ1101">
            <v>-13.88</v>
          </cell>
          <cell r="AK1101">
            <v>-11.94</v>
          </cell>
          <cell r="AL1101">
            <v>-40.98</v>
          </cell>
          <cell r="AM1101">
            <v>-38.57</v>
          </cell>
          <cell r="AN1101">
            <v>-22.07</v>
          </cell>
          <cell r="AO1101">
            <v>-16.53</v>
          </cell>
          <cell r="AP1101">
            <v>-15.65</v>
          </cell>
          <cell r="AQ1101">
            <v>-25.94</v>
          </cell>
          <cell r="AR1101">
            <v>-258.7</v>
          </cell>
          <cell r="AS1101">
            <v>-18.02</v>
          </cell>
          <cell r="AT1101">
            <v>-18.52</v>
          </cell>
          <cell r="AU1101">
            <v>-12.89</v>
          </cell>
          <cell r="AV1101">
            <v>-5.46</v>
          </cell>
          <cell r="AW1101">
            <v>-12.26</v>
          </cell>
          <cell r="AX1101">
            <v>-4.62</v>
          </cell>
          <cell r="AY1101">
            <v>-46.46</v>
          </cell>
          <cell r="AZ1101">
            <v>-55.07</v>
          </cell>
          <cell r="BA1101">
            <v>-28.15</v>
          </cell>
          <cell r="BB1101">
            <v>-19.63</v>
          </cell>
          <cell r="BC1101">
            <v>-18.91</v>
          </cell>
          <cell r="BD1101">
            <v>-18.71</v>
          </cell>
          <cell r="BE1101">
            <v>-679.84</v>
          </cell>
          <cell r="BF1101">
            <v>-17.21</v>
          </cell>
          <cell r="BG1101">
            <v>-26.27</v>
          </cell>
          <cell r="BH1101">
            <v>-16.82</v>
          </cell>
          <cell r="BI1101">
            <v>-7</v>
          </cell>
          <cell r="BJ1101">
            <v>-11.84</v>
          </cell>
          <cell r="BK1101">
            <v>-5.83</v>
          </cell>
          <cell r="BL1101">
            <v>-477.16</v>
          </cell>
          <cell r="BM1101">
            <v>-44.9</v>
          </cell>
          <cell r="BN1101">
            <v>-22.32</v>
          </cell>
          <cell r="BO1101">
            <v>-15.31</v>
          </cell>
          <cell r="BP1101">
            <v>-13.57</v>
          </cell>
          <cell r="BQ1101">
            <v>-21.62</v>
          </cell>
          <cell r="BR1101">
            <v>-139.33000000000001</v>
          </cell>
          <cell r="BS1101">
            <v>-12.54</v>
          </cell>
          <cell r="BT1101">
            <v>-16.91</v>
          </cell>
          <cell r="BU1101">
            <v>-7.97</v>
          </cell>
          <cell r="BV1101">
            <v>-4.3899999999999997</v>
          </cell>
          <cell r="BW1101">
            <v>-9.14</v>
          </cell>
          <cell r="BX1101">
            <v>-8.1999999999999993</v>
          </cell>
          <cell r="BY1101">
            <v>-11.13</v>
          </cell>
          <cell r="BZ1101">
            <v>-19.66</v>
          </cell>
          <cell r="CA1101">
            <v>-17.82</v>
          </cell>
          <cell r="CB1101">
            <v>-10.210000000000001</v>
          </cell>
          <cell r="CC1101">
            <v>-10.62</v>
          </cell>
          <cell r="CD1101">
            <v>-10.72</v>
          </cell>
          <cell r="CE1101">
            <v>-154.07</v>
          </cell>
          <cell r="CF1101">
            <v>-12.11</v>
          </cell>
          <cell r="CG1101">
            <v>-17.57</v>
          </cell>
          <cell r="CH1101">
            <v>-8.6300000000000008</v>
          </cell>
          <cell r="CI1101">
            <v>-4.87</v>
          </cell>
          <cell r="CJ1101">
            <v>-11.72</v>
          </cell>
          <cell r="CK1101">
            <v>-5.86</v>
          </cell>
          <cell r="CL1101">
            <v>-14.37</v>
          </cell>
          <cell r="CM1101">
            <v>-20.38</v>
          </cell>
          <cell r="CN1101">
            <v>-20.49</v>
          </cell>
          <cell r="CO1101">
            <v>-13.16</v>
          </cell>
          <cell r="CP1101">
            <v>-12.83</v>
          </cell>
          <cell r="CQ1101">
            <v>-12.08</v>
          </cell>
          <cell r="CR1101">
            <v>-156.09</v>
          </cell>
          <cell r="CS1101">
            <v>-13.16</v>
          </cell>
          <cell r="CT1101">
            <v>-17.98</v>
          </cell>
          <cell r="CU1101">
            <v>-9.31</v>
          </cell>
          <cell r="CV1101">
            <v>-5.52</v>
          </cell>
          <cell r="CW1101">
            <v>-12.72</v>
          </cell>
          <cell r="CX1101">
            <v>-6.36</v>
          </cell>
          <cell r="CY1101">
            <v>-14.95</v>
          </cell>
          <cell r="CZ1101">
            <v>-21.6</v>
          </cell>
          <cell r="DA1101">
            <v>-21.19</v>
          </cell>
          <cell r="DB1101">
            <v>-11.89</v>
          </cell>
          <cell r="DC1101">
            <v>-9.2100000000000009</v>
          </cell>
          <cell r="DD1101">
            <v>-12.2</v>
          </cell>
          <cell r="DE1101">
            <v>-45.2</v>
          </cell>
          <cell r="DF1101">
            <v>-2.52</v>
          </cell>
          <cell r="DG1101">
            <v>-7</v>
          </cell>
          <cell r="DH1101">
            <v>-1.4</v>
          </cell>
          <cell r="DI1101">
            <v>-0.57999999999999996</v>
          </cell>
          <cell r="DJ1101">
            <v>-3.75</v>
          </cell>
          <cell r="DK1101">
            <v>-0.84</v>
          </cell>
          <cell r="DL1101">
            <v>-4.49</v>
          </cell>
          <cell r="DM1101">
            <v>-9.0299999999999994</v>
          </cell>
          <cell r="DN1101">
            <v>-9.75</v>
          </cell>
          <cell r="DO1101">
            <v>-1.92</v>
          </cell>
          <cell r="DP1101">
            <v>-0.82</v>
          </cell>
          <cell r="DQ1101">
            <v>-3.1</v>
          </cell>
          <cell r="DR1101">
            <v>-83.5</v>
          </cell>
          <cell r="DS1101">
            <v>-5.99</v>
          </cell>
          <cell r="DT1101">
            <v>-12.7</v>
          </cell>
          <cell r="DU1101">
            <v>-4.17</v>
          </cell>
          <cell r="DV1101">
            <v>-2.44</v>
          </cell>
          <cell r="DW1101">
            <v>-5.01</v>
          </cell>
          <cell r="DX1101">
            <v>-3.95</v>
          </cell>
          <cell r="DY1101">
            <v>-6.07</v>
          </cell>
          <cell r="DZ1101">
            <v>-16.8</v>
          </cell>
          <cell r="EA1101">
            <v>-13.42</v>
          </cell>
          <cell r="EB1101">
            <v>-3.14</v>
          </cell>
          <cell r="EC1101">
            <v>-3.83</v>
          </cell>
          <cell r="ED1101">
            <v>-6</v>
          </cell>
          <cell r="EE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-4103.59</v>
          </cell>
          <cell r="G1112">
            <v>-3762.7</v>
          </cell>
          <cell r="H1112">
            <v>-3277.14</v>
          </cell>
          <cell r="I1112">
            <v>1408.96</v>
          </cell>
          <cell r="J1112">
            <v>-3257.11</v>
          </cell>
          <cell r="K1112">
            <v>-3601.17</v>
          </cell>
          <cell r="L1112">
            <v>-3639.72</v>
          </cell>
          <cell r="M1112">
            <v>-4370.08</v>
          </cell>
          <cell r="N1112">
            <v>850.37</v>
          </cell>
          <cell r="O1112">
            <v>-3713.45</v>
          </cell>
          <cell r="P1112">
            <v>-3749.15</v>
          </cell>
          <cell r="Q1112">
            <v>-3975.39</v>
          </cell>
          <cell r="R1112">
            <v>-37988.49</v>
          </cell>
          <cell r="S1112">
            <v>-3305.44</v>
          </cell>
          <cell r="T1112">
            <v>-2804.58</v>
          </cell>
          <cell r="U1112">
            <v>-2862.95</v>
          </cell>
          <cell r="V1112">
            <v>-2212.6999999999998</v>
          </cell>
          <cell r="W1112">
            <v>-3157.74</v>
          </cell>
          <cell r="X1112">
            <v>-3212.72</v>
          </cell>
          <cell r="Y1112">
            <v>-2989.83</v>
          </cell>
          <cell r="Z1112">
            <v>-3535.67</v>
          </cell>
          <cell r="AA1112">
            <v>-4434.3</v>
          </cell>
          <cell r="AB1112">
            <v>-3063.2</v>
          </cell>
          <cell r="AC1112">
            <v>-3516.35</v>
          </cell>
          <cell r="AD1112">
            <v>-2893.01</v>
          </cell>
          <cell r="AE1112">
            <v>-30128.07</v>
          </cell>
          <cell r="AF1112">
            <v>-2450.5500000000002</v>
          </cell>
          <cell r="AG1112">
            <v>-2283.4499999999998</v>
          </cell>
          <cell r="AH1112">
            <v>-2306.1999999999998</v>
          </cell>
          <cell r="AI1112">
            <v>-2150.0300000000002</v>
          </cell>
          <cell r="AJ1112">
            <v>-2721.45</v>
          </cell>
          <cell r="AK1112">
            <v>-3024.37</v>
          </cell>
          <cell r="AL1112">
            <v>-2609.67</v>
          </cell>
          <cell r="AM1112">
            <v>-2689.9</v>
          </cell>
          <cell r="AN1112">
            <v>-2644.33</v>
          </cell>
          <cell r="AO1112">
            <v>-2607.89</v>
          </cell>
          <cell r="AP1112">
            <v>-2838.72</v>
          </cell>
          <cell r="AQ1112">
            <v>-1801.5</v>
          </cell>
          <cell r="AR1112">
            <v>-28796.77</v>
          </cell>
          <cell r="AS1112">
            <v>-1958.36</v>
          </cell>
          <cell r="AT1112">
            <v>-2100.6</v>
          </cell>
          <cell r="AU1112">
            <v>-2383.88</v>
          </cell>
          <cell r="AV1112">
            <v>-2269.9699999999998</v>
          </cell>
          <cell r="AW1112">
            <v>-2938.32</v>
          </cell>
          <cell r="AX1112">
            <v>-2973.18</v>
          </cell>
          <cell r="AY1112">
            <v>-2518.38</v>
          </cell>
          <cell r="AZ1112">
            <v>-2505.65</v>
          </cell>
          <cell r="BA1112">
            <v>-2561.1799999999998</v>
          </cell>
          <cell r="BB1112">
            <v>-2383.25</v>
          </cell>
          <cell r="BC1112">
            <v>-2669.34</v>
          </cell>
          <cell r="BD1112">
            <v>-1534.68</v>
          </cell>
          <cell r="BE1112">
            <v>-28246.26</v>
          </cell>
          <cell r="BF1112">
            <v>-1932.66</v>
          </cell>
          <cell r="BG1112">
            <v>-2179.89</v>
          </cell>
          <cell r="BH1112">
            <v>-2382.37</v>
          </cell>
          <cell r="BI1112">
            <v>-2313.75</v>
          </cell>
          <cell r="BJ1112">
            <v>-2917.72</v>
          </cell>
          <cell r="BK1112">
            <v>-3233.07</v>
          </cell>
          <cell r="BL1112">
            <v>-1986.23</v>
          </cell>
          <cell r="BM1112">
            <v>-2533.39</v>
          </cell>
          <cell r="BN1112">
            <v>-2260.67</v>
          </cell>
          <cell r="BO1112">
            <v>-2588.84</v>
          </cell>
          <cell r="BP1112">
            <v>-2536.5</v>
          </cell>
          <cell r="BQ1112">
            <v>-1381.17</v>
          </cell>
          <cell r="BR1112">
            <v>-18273.36</v>
          </cell>
          <cell r="BS1112">
            <v>-959.96</v>
          </cell>
          <cell r="BT1112">
            <v>-1032.58</v>
          </cell>
          <cell r="BU1112">
            <v>-1877.6</v>
          </cell>
          <cell r="BV1112">
            <v>-2204.69</v>
          </cell>
          <cell r="BW1112">
            <v>-2483.61</v>
          </cell>
          <cell r="BX1112">
            <v>-3004.57</v>
          </cell>
          <cell r="BY1112">
            <v>104.66</v>
          </cell>
          <cell r="BZ1112">
            <v>-1593.51</v>
          </cell>
          <cell r="CA1112">
            <v>-2057.1799999999998</v>
          </cell>
          <cell r="CB1112">
            <v>-1765.41</v>
          </cell>
          <cell r="CC1112">
            <v>-1238.8399999999999</v>
          </cell>
          <cell r="CD1112">
            <v>-160.08000000000001</v>
          </cell>
          <cell r="CE1112">
            <v>-13464.26</v>
          </cell>
          <cell r="CF1112">
            <v>-153.1</v>
          </cell>
          <cell r="CG1112">
            <v>-654.49</v>
          </cell>
          <cell r="CH1112">
            <v>-1471.94</v>
          </cell>
          <cell r="CI1112">
            <v>-2027.99</v>
          </cell>
          <cell r="CJ1112">
            <v>-2012.18</v>
          </cell>
          <cell r="CK1112">
            <v>-2373.77</v>
          </cell>
          <cell r="CL1112">
            <v>-204.92</v>
          </cell>
          <cell r="CM1112">
            <v>-977.09</v>
          </cell>
          <cell r="CN1112">
            <v>-1678.08</v>
          </cell>
          <cell r="CO1112">
            <v>-938.78</v>
          </cell>
          <cell r="CP1112">
            <v>-840.4</v>
          </cell>
          <cell r="CQ1112">
            <v>-131.51</v>
          </cell>
          <cell r="CR1112">
            <v>-4638.8599999999997</v>
          </cell>
          <cell r="CS1112">
            <v>-74.040000000000006</v>
          </cell>
          <cell r="CT1112">
            <v>-236.83</v>
          </cell>
          <cell r="CU1112">
            <v>-645.27</v>
          </cell>
          <cell r="CV1112">
            <v>-662.9</v>
          </cell>
          <cell r="CW1112">
            <v>-692.23</v>
          </cell>
          <cell r="CX1112">
            <v>-846.48</v>
          </cell>
          <cell r="CY1112">
            <v>-126.3</v>
          </cell>
          <cell r="CZ1112">
            <v>-60.01</v>
          </cell>
          <cell r="DA1112">
            <v>-527.91</v>
          </cell>
          <cell r="DB1112">
            <v>-335.84</v>
          </cell>
          <cell r="DC1112">
            <v>-365.92</v>
          </cell>
          <cell r="DD1112">
            <v>-65.13</v>
          </cell>
          <cell r="DE1112">
            <v>-5872.15</v>
          </cell>
          <cell r="DF1112">
            <v>-281.47000000000003</v>
          </cell>
          <cell r="DG1112">
            <v>-580.27</v>
          </cell>
          <cell r="DH1112">
            <v>-888.09</v>
          </cell>
          <cell r="DI1112">
            <v>-908.01</v>
          </cell>
          <cell r="DJ1112">
            <v>-728.91</v>
          </cell>
          <cell r="DK1112">
            <v>-1033.81</v>
          </cell>
          <cell r="DL1112">
            <v>-168.75</v>
          </cell>
          <cell r="DM1112">
            <v>-170.86</v>
          </cell>
          <cell r="DN1112">
            <v>-598.92999999999995</v>
          </cell>
          <cell r="DO1112">
            <v>-283.60000000000002</v>
          </cell>
          <cell r="DP1112">
            <v>-114.6</v>
          </cell>
          <cell r="DQ1112">
            <v>-114.87</v>
          </cell>
          <cell r="DR1112">
            <v>-930.1</v>
          </cell>
          <cell r="DS1112">
            <v>-72.959999999999994</v>
          </cell>
          <cell r="DT1112">
            <v>-60.96</v>
          </cell>
          <cell r="DU1112">
            <v>-136.77000000000001</v>
          </cell>
          <cell r="DV1112">
            <v>-137.69</v>
          </cell>
          <cell r="DW1112">
            <v>-185.76</v>
          </cell>
          <cell r="DX1112">
            <v>-80.95</v>
          </cell>
          <cell r="DY1112">
            <v>-5.17</v>
          </cell>
          <cell r="DZ1112">
            <v>-8.92</v>
          </cell>
          <cell r="EA1112">
            <v>-29.12</v>
          </cell>
          <cell r="EB1112">
            <v>-130.59</v>
          </cell>
          <cell r="EC1112">
            <v>-16.7</v>
          </cell>
          <cell r="ED1112">
            <v>-64.5</v>
          </cell>
        </row>
        <row r="1113">
          <cell r="F1113">
            <v>-533.14</v>
          </cell>
          <cell r="G1113">
            <v>-421.72</v>
          </cell>
          <cell r="H1113">
            <v>-293.52999999999997</v>
          </cell>
          <cell r="I1113">
            <v>-4026.07</v>
          </cell>
          <cell r="J1113">
            <v>-145.91999999999999</v>
          </cell>
          <cell r="K1113">
            <v>-98.11</v>
          </cell>
          <cell r="L1113">
            <v>-364.81</v>
          </cell>
          <cell r="M1113">
            <v>-305.52999999999997</v>
          </cell>
          <cell r="N1113">
            <v>-2384.13</v>
          </cell>
          <cell r="O1113">
            <v>-133.04</v>
          </cell>
          <cell r="P1113">
            <v>-518.54</v>
          </cell>
          <cell r="Q1113">
            <v>-467.55</v>
          </cell>
          <cell r="R1113">
            <v>-2983.34</v>
          </cell>
          <cell r="S1113">
            <v>-2125.7199999999998</v>
          </cell>
          <cell r="T1113">
            <v>-528.76</v>
          </cell>
          <cell r="U1113">
            <v>-327.84</v>
          </cell>
          <cell r="V1113">
            <v>-93.04</v>
          </cell>
          <cell r="W1113">
            <v>-97.27</v>
          </cell>
          <cell r="X1113">
            <v>-51.9</v>
          </cell>
          <cell r="Y1113">
            <v>-325.73</v>
          </cell>
          <cell r="Z1113">
            <v>-278.01</v>
          </cell>
          <cell r="AA1113">
            <v>1498.93</v>
          </cell>
          <cell r="AB1113">
            <v>-186.16</v>
          </cell>
          <cell r="AC1113">
            <v>-338.3</v>
          </cell>
          <cell r="AD1113">
            <v>-129.54</v>
          </cell>
          <cell r="AE1113">
            <v>-1992.41</v>
          </cell>
          <cell r="AF1113">
            <v>-147.16</v>
          </cell>
          <cell r="AG1113">
            <v>-142.88</v>
          </cell>
          <cell r="AH1113">
            <v>-189.73</v>
          </cell>
          <cell r="AI1113">
            <v>-85.56</v>
          </cell>
          <cell r="AJ1113">
            <v>-65.180000000000007</v>
          </cell>
          <cell r="AK1113">
            <v>-101.48</v>
          </cell>
          <cell r="AL1113">
            <v>-296.35000000000002</v>
          </cell>
          <cell r="AM1113">
            <v>-247.32</v>
          </cell>
          <cell r="AN1113">
            <v>-226.5</v>
          </cell>
          <cell r="AO1113">
            <v>-112.01</v>
          </cell>
          <cell r="AP1113">
            <v>-228.31</v>
          </cell>
          <cell r="AQ1113">
            <v>-149.93</v>
          </cell>
          <cell r="AR1113">
            <v>-1769.38</v>
          </cell>
          <cell r="AS1113">
            <v>-156.30000000000001</v>
          </cell>
          <cell r="AT1113">
            <v>-92.47</v>
          </cell>
          <cell r="AU1113">
            <v>-142.80000000000001</v>
          </cell>
          <cell r="AV1113">
            <v>-96.9</v>
          </cell>
          <cell r="AW1113">
            <v>-46.84</v>
          </cell>
          <cell r="AX1113">
            <v>-101.9</v>
          </cell>
          <cell r="AY1113">
            <v>-286.77999999999997</v>
          </cell>
          <cell r="AZ1113">
            <v>-273.42</v>
          </cell>
          <cell r="BA1113">
            <v>-99.5</v>
          </cell>
          <cell r="BB1113">
            <v>-128.07</v>
          </cell>
          <cell r="BC1113">
            <v>-205.21</v>
          </cell>
          <cell r="BD1113">
            <v>-139.18</v>
          </cell>
          <cell r="BE1113">
            <v>-1890.65</v>
          </cell>
          <cell r="BF1113">
            <v>-145.41999999999999</v>
          </cell>
          <cell r="BG1113">
            <v>-108.8</v>
          </cell>
          <cell r="BH1113">
            <v>-146.38999999999999</v>
          </cell>
          <cell r="BI1113">
            <v>-57.29</v>
          </cell>
          <cell r="BJ1113">
            <v>-49.44</v>
          </cell>
          <cell r="BK1113">
            <v>-152.53</v>
          </cell>
          <cell r="BL1113">
            <v>-445.16</v>
          </cell>
          <cell r="BM1113">
            <v>-263.05</v>
          </cell>
          <cell r="BN1113">
            <v>-149.82</v>
          </cell>
          <cell r="BO1113">
            <v>-72.680000000000007</v>
          </cell>
          <cell r="BP1113">
            <v>-220.78</v>
          </cell>
          <cell r="BQ1113">
            <v>-79.3</v>
          </cell>
          <cell r="BR1113">
            <v>-1297.78</v>
          </cell>
          <cell r="BS1113">
            <v>-103.89</v>
          </cell>
          <cell r="BT1113">
            <v>-81.569999999999993</v>
          </cell>
          <cell r="BU1113">
            <v>-127.01</v>
          </cell>
          <cell r="BV1113">
            <v>-86.55</v>
          </cell>
          <cell r="BW1113">
            <v>-51.71</v>
          </cell>
          <cell r="BX1113">
            <v>-114.9</v>
          </cell>
          <cell r="BY1113">
            <v>-116.39</v>
          </cell>
          <cell r="BZ1113">
            <v>-189.75</v>
          </cell>
          <cell r="CA1113">
            <v>-134.87</v>
          </cell>
          <cell r="CB1113">
            <v>-107.76</v>
          </cell>
          <cell r="CC1113">
            <v>-129.80000000000001</v>
          </cell>
          <cell r="CD1113">
            <v>-53.57</v>
          </cell>
          <cell r="CE1113">
            <v>-1168.02</v>
          </cell>
          <cell r="CF1113">
            <v>-47.45</v>
          </cell>
          <cell r="CG1113">
            <v>-71.59</v>
          </cell>
          <cell r="CH1113">
            <v>-50.97</v>
          </cell>
          <cell r="CI1113">
            <v>-153.24</v>
          </cell>
          <cell r="CJ1113">
            <v>-41.14</v>
          </cell>
          <cell r="CK1113">
            <v>-140.84</v>
          </cell>
          <cell r="CL1113">
            <v>-80.81</v>
          </cell>
          <cell r="CM1113">
            <v>-155.97</v>
          </cell>
          <cell r="CN1113">
            <v>-133.38</v>
          </cell>
          <cell r="CO1113">
            <v>-59.04</v>
          </cell>
          <cell r="CP1113">
            <v>-126.69</v>
          </cell>
          <cell r="CQ1113">
            <v>-106.89</v>
          </cell>
          <cell r="CR1113">
            <v>-946.64</v>
          </cell>
          <cell r="CS1113">
            <v>-90.48</v>
          </cell>
          <cell r="CT1113">
            <v>-70.849999999999994</v>
          </cell>
          <cell r="CU1113">
            <v>-58.07</v>
          </cell>
          <cell r="CV1113">
            <v>-58.38</v>
          </cell>
          <cell r="CW1113">
            <v>-39.450000000000003</v>
          </cell>
          <cell r="CX1113">
            <v>-82.95</v>
          </cell>
          <cell r="CY1113">
            <v>-93.68</v>
          </cell>
          <cell r="CZ1113">
            <v>-68.08</v>
          </cell>
          <cell r="DA1113">
            <v>-146.81</v>
          </cell>
          <cell r="DB1113">
            <v>-63.13</v>
          </cell>
          <cell r="DC1113">
            <v>-96.94</v>
          </cell>
          <cell r="DD1113">
            <v>-77.8</v>
          </cell>
          <cell r="DE1113">
            <v>-896.24</v>
          </cell>
          <cell r="DF1113">
            <v>-69.5</v>
          </cell>
          <cell r="DG1113">
            <v>-50.68</v>
          </cell>
          <cell r="DH1113">
            <v>-44.4</v>
          </cell>
          <cell r="DI1113">
            <v>-28.37</v>
          </cell>
          <cell r="DJ1113">
            <v>-44.47</v>
          </cell>
          <cell r="DK1113">
            <v>-93.88</v>
          </cell>
          <cell r="DL1113">
            <v>-75.239999999999995</v>
          </cell>
          <cell r="DM1113">
            <v>-88.9</v>
          </cell>
          <cell r="DN1113">
            <v>-139.88999999999999</v>
          </cell>
          <cell r="DO1113">
            <v>-56.72</v>
          </cell>
          <cell r="DP1113">
            <v>-145.30000000000001</v>
          </cell>
          <cell r="DQ1113">
            <v>-58.89</v>
          </cell>
          <cell r="DR1113">
            <v>-554.91999999999996</v>
          </cell>
          <cell r="DS1113">
            <v>-44.19</v>
          </cell>
          <cell r="DT1113">
            <v>-41.14</v>
          </cell>
          <cell r="DU1113">
            <v>-22.47</v>
          </cell>
          <cell r="DV1113">
            <v>-25.58</v>
          </cell>
          <cell r="DW1113">
            <v>-33.57</v>
          </cell>
          <cell r="DX1113">
            <v>-49.22</v>
          </cell>
          <cell r="DY1113">
            <v>-64.680000000000007</v>
          </cell>
          <cell r="DZ1113">
            <v>-64.2</v>
          </cell>
          <cell r="EA1113">
            <v>-65.2</v>
          </cell>
          <cell r="EB1113">
            <v>-32.130000000000003</v>
          </cell>
          <cell r="EC1113">
            <v>-66.319999999999993</v>
          </cell>
          <cell r="ED1113">
            <v>-46.21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-0.81</v>
          </cell>
          <cell r="J1114">
            <v>-0.27</v>
          </cell>
          <cell r="K1114">
            <v>-47.22</v>
          </cell>
          <cell r="L1114">
            <v>-1.21</v>
          </cell>
          <cell r="M1114">
            <v>-11.18</v>
          </cell>
          <cell r="N1114">
            <v>-1.86</v>
          </cell>
          <cell r="O1114">
            <v>0</v>
          </cell>
          <cell r="P1114">
            <v>0</v>
          </cell>
          <cell r="Q1114">
            <v>0</v>
          </cell>
          <cell r="R1114">
            <v>19.29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-1.42</v>
          </cell>
          <cell r="Z1114">
            <v>14.59</v>
          </cell>
          <cell r="AA1114">
            <v>6.11</v>
          </cell>
          <cell r="AB1114">
            <v>0</v>
          </cell>
          <cell r="AC1114">
            <v>0</v>
          </cell>
          <cell r="AD1114">
            <v>0</v>
          </cell>
          <cell r="AE1114">
            <v>43.99</v>
          </cell>
          <cell r="AF1114">
            <v>0</v>
          </cell>
          <cell r="AG1114">
            <v>0</v>
          </cell>
          <cell r="AH1114">
            <v>37.78</v>
          </cell>
          <cell r="AI1114">
            <v>0</v>
          </cell>
          <cell r="AJ1114">
            <v>0</v>
          </cell>
          <cell r="AK1114">
            <v>0</v>
          </cell>
          <cell r="AL1114">
            <v>-11.62</v>
          </cell>
          <cell r="AM1114">
            <v>3.25</v>
          </cell>
          <cell r="AN1114">
            <v>-4.29</v>
          </cell>
          <cell r="AO1114">
            <v>0</v>
          </cell>
          <cell r="AP1114">
            <v>0</v>
          </cell>
          <cell r="AQ1114">
            <v>18.89</v>
          </cell>
          <cell r="AR1114">
            <v>12.81</v>
          </cell>
          <cell r="AS1114">
            <v>28.33</v>
          </cell>
          <cell r="AT1114">
            <v>0</v>
          </cell>
          <cell r="AU1114">
            <v>0</v>
          </cell>
          <cell r="AV1114">
            <v>0</v>
          </cell>
          <cell r="AW1114">
            <v>-0.13</v>
          </cell>
          <cell r="AX1114">
            <v>0</v>
          </cell>
          <cell r="AY1114">
            <v>-2.4</v>
          </cell>
          <cell r="AZ1114">
            <v>-7.62</v>
          </cell>
          <cell r="BA1114">
            <v>-5.23</v>
          </cell>
          <cell r="BB1114">
            <v>0</v>
          </cell>
          <cell r="BC1114">
            <v>0</v>
          </cell>
          <cell r="BD1114">
            <v>-0.14000000000000001</v>
          </cell>
          <cell r="BE1114">
            <v>6.14</v>
          </cell>
          <cell r="BF1114">
            <v>0</v>
          </cell>
          <cell r="BG1114">
            <v>0</v>
          </cell>
          <cell r="BH1114">
            <v>0</v>
          </cell>
          <cell r="BI1114">
            <v>18.89</v>
          </cell>
          <cell r="BJ1114">
            <v>-0.27</v>
          </cell>
          <cell r="BK1114">
            <v>9.44</v>
          </cell>
          <cell r="BL1114">
            <v>-2.4500000000000002</v>
          </cell>
          <cell r="BM1114">
            <v>-7.2</v>
          </cell>
          <cell r="BN1114">
            <v>-2.68</v>
          </cell>
          <cell r="BO1114">
            <v>0</v>
          </cell>
          <cell r="BP1114">
            <v>-9.44</v>
          </cell>
          <cell r="BQ1114">
            <v>-0.14000000000000001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-4636.7299999999996</v>
          </cell>
          <cell r="G1115">
            <v>-4184.42</v>
          </cell>
          <cell r="H1115">
            <v>-3570.67</v>
          </cell>
          <cell r="I1115">
            <v>-2617.92</v>
          </cell>
          <cell r="J1115">
            <v>-3403.31</v>
          </cell>
          <cell r="K1115">
            <v>-3746.5</v>
          </cell>
          <cell r="L1115">
            <v>-4005.75</v>
          </cell>
          <cell r="M1115">
            <v>-4686.78</v>
          </cell>
          <cell r="N1115">
            <v>-1535.63</v>
          </cell>
          <cell r="O1115">
            <v>-3846.49</v>
          </cell>
          <cell r="P1115">
            <v>-4267.6899999999996</v>
          </cell>
          <cell r="Q1115">
            <v>-4442.93</v>
          </cell>
          <cell r="R1115">
            <v>-40952.54</v>
          </cell>
          <cell r="S1115">
            <v>-5431.16</v>
          </cell>
          <cell r="T1115">
            <v>-3333.33</v>
          </cell>
          <cell r="U1115">
            <v>-3190.79</v>
          </cell>
          <cell r="V1115">
            <v>-2305.7399999999998</v>
          </cell>
          <cell r="W1115">
            <v>-3255.01</v>
          </cell>
          <cell r="X1115">
            <v>-3264.62</v>
          </cell>
          <cell r="Y1115">
            <v>-3316.98</v>
          </cell>
          <cell r="Z1115">
            <v>-3799.09</v>
          </cell>
          <cell r="AA1115">
            <v>-2929.27</v>
          </cell>
          <cell r="AB1115">
            <v>-3249.36</v>
          </cell>
          <cell r="AC1115">
            <v>-3854.65</v>
          </cell>
          <cell r="AD1115">
            <v>-3022.55</v>
          </cell>
          <cell r="AE1115">
            <v>-32076.48</v>
          </cell>
          <cell r="AF1115">
            <v>-2597.71</v>
          </cell>
          <cell r="AG1115">
            <v>-2426.33</v>
          </cell>
          <cell r="AH1115">
            <v>-2458.16</v>
          </cell>
          <cell r="AI1115">
            <v>-2235.59</v>
          </cell>
          <cell r="AJ1115">
            <v>-2786.63</v>
          </cell>
          <cell r="AK1115">
            <v>-3125.85</v>
          </cell>
          <cell r="AL1115">
            <v>-2917.65</v>
          </cell>
          <cell r="AM1115">
            <v>-2933.98</v>
          </cell>
          <cell r="AN1115">
            <v>-2875.12</v>
          </cell>
          <cell r="AO1115">
            <v>-2719.9</v>
          </cell>
          <cell r="AP1115">
            <v>-3067.03</v>
          </cell>
          <cell r="AQ1115">
            <v>-1932.54</v>
          </cell>
          <cell r="AR1115">
            <v>-30553.34</v>
          </cell>
          <cell r="AS1115">
            <v>-2086.33</v>
          </cell>
          <cell r="AT1115">
            <v>-2193.0700000000002</v>
          </cell>
          <cell r="AU1115">
            <v>-2526.6799999999998</v>
          </cell>
          <cell r="AV1115">
            <v>-2366.87</v>
          </cell>
          <cell r="AW1115">
            <v>-2985.29</v>
          </cell>
          <cell r="AX1115">
            <v>-3075.08</v>
          </cell>
          <cell r="AY1115">
            <v>-2807.55</v>
          </cell>
          <cell r="AZ1115">
            <v>-2786.69</v>
          </cell>
          <cell r="BA1115">
            <v>-2665.91</v>
          </cell>
          <cell r="BB1115">
            <v>-2511.3200000000002</v>
          </cell>
          <cell r="BC1115">
            <v>-2874.55</v>
          </cell>
          <cell r="BD1115">
            <v>-1674</v>
          </cell>
          <cell r="BE1115">
            <v>-30130.76</v>
          </cell>
          <cell r="BF1115">
            <v>-2078.08</v>
          </cell>
          <cell r="BG1115">
            <v>-2288.6999999999998</v>
          </cell>
          <cell r="BH1115">
            <v>-2528.7600000000002</v>
          </cell>
          <cell r="BI1115">
            <v>-2352.15</v>
          </cell>
          <cell r="BJ1115">
            <v>-2967.43</v>
          </cell>
          <cell r="BK1115">
            <v>-3376.16</v>
          </cell>
          <cell r="BL1115">
            <v>-2433.84</v>
          </cell>
          <cell r="BM1115">
            <v>-2803.63</v>
          </cell>
          <cell r="BN1115">
            <v>-2413.17</v>
          </cell>
          <cell r="BO1115">
            <v>-2661.51</v>
          </cell>
          <cell r="BP1115">
            <v>-2766.72</v>
          </cell>
          <cell r="BQ1115">
            <v>-1460.61</v>
          </cell>
          <cell r="BR1115">
            <v>-19571.13</v>
          </cell>
          <cell r="BS1115">
            <v>-1063.8499999999999</v>
          </cell>
          <cell r="BT1115">
            <v>-1114.1500000000001</v>
          </cell>
          <cell r="BU1115">
            <v>-2004.61</v>
          </cell>
          <cell r="BV1115">
            <v>-2291.2399999999998</v>
          </cell>
          <cell r="BW1115">
            <v>-2535.3200000000002</v>
          </cell>
          <cell r="BX1115">
            <v>-3119.46</v>
          </cell>
          <cell r="BY1115">
            <v>-11.73</v>
          </cell>
          <cell r="BZ1115">
            <v>-1783.26</v>
          </cell>
          <cell r="CA1115">
            <v>-2192.0500000000002</v>
          </cell>
          <cell r="CB1115">
            <v>-1873.17</v>
          </cell>
          <cell r="CC1115">
            <v>-1368.64</v>
          </cell>
          <cell r="CD1115">
            <v>-213.65</v>
          </cell>
          <cell r="CE1115">
            <v>-14632.28</v>
          </cell>
          <cell r="CF1115">
            <v>-200.55</v>
          </cell>
          <cell r="CG1115">
            <v>-726.08</v>
          </cell>
          <cell r="CH1115">
            <v>-1522.91</v>
          </cell>
          <cell r="CI1115">
            <v>-2181.2399999999998</v>
          </cell>
          <cell r="CJ1115">
            <v>-2053.3200000000002</v>
          </cell>
          <cell r="CK1115">
            <v>-2514.61</v>
          </cell>
          <cell r="CL1115">
            <v>-285.73</v>
          </cell>
          <cell r="CM1115">
            <v>-1133.06</v>
          </cell>
          <cell r="CN1115">
            <v>-1811.46</v>
          </cell>
          <cell r="CO1115">
            <v>-997.82</v>
          </cell>
          <cell r="CP1115">
            <v>-967.1</v>
          </cell>
          <cell r="CQ1115">
            <v>-238.4</v>
          </cell>
          <cell r="CR1115">
            <v>-5585.5</v>
          </cell>
          <cell r="CS1115">
            <v>-164.52</v>
          </cell>
          <cell r="CT1115">
            <v>-307.68</v>
          </cell>
          <cell r="CU1115">
            <v>-703.34</v>
          </cell>
          <cell r="CV1115">
            <v>-721.29</v>
          </cell>
          <cell r="CW1115">
            <v>-731.69</v>
          </cell>
          <cell r="CX1115">
            <v>-929.43</v>
          </cell>
          <cell r="CY1115">
            <v>-219.98</v>
          </cell>
          <cell r="CZ1115">
            <v>-128.09</v>
          </cell>
          <cell r="DA1115">
            <v>-674.71</v>
          </cell>
          <cell r="DB1115">
            <v>-398.98</v>
          </cell>
          <cell r="DC1115">
            <v>-462.86</v>
          </cell>
          <cell r="DD1115">
            <v>-142.93</v>
          </cell>
          <cell r="DE1115">
            <v>-6768.39</v>
          </cell>
          <cell r="DF1115">
            <v>-350.97</v>
          </cell>
          <cell r="DG1115">
            <v>-630.95000000000005</v>
          </cell>
          <cell r="DH1115">
            <v>-932.5</v>
          </cell>
          <cell r="DI1115">
            <v>-936.37</v>
          </cell>
          <cell r="DJ1115">
            <v>-773.38</v>
          </cell>
          <cell r="DK1115">
            <v>-1127.68</v>
          </cell>
          <cell r="DL1115">
            <v>-243.98</v>
          </cell>
          <cell r="DM1115">
            <v>-259.76</v>
          </cell>
          <cell r="DN1115">
            <v>-738.82</v>
          </cell>
          <cell r="DO1115">
            <v>-340.31</v>
          </cell>
          <cell r="DP1115">
            <v>-259.91000000000003</v>
          </cell>
          <cell r="DQ1115">
            <v>-173.76</v>
          </cell>
          <cell r="DR1115">
            <v>-1485.01</v>
          </cell>
          <cell r="DS1115">
            <v>-117.15</v>
          </cell>
          <cell r="DT1115">
            <v>-102.1</v>
          </cell>
          <cell r="DU1115">
            <v>-159.24</v>
          </cell>
          <cell r="DV1115">
            <v>-163.27000000000001</v>
          </cell>
          <cell r="DW1115">
            <v>-219.32</v>
          </cell>
          <cell r="DX1115">
            <v>-130.16999999999999</v>
          </cell>
          <cell r="DY1115">
            <v>-69.849999999999994</v>
          </cell>
          <cell r="DZ1115">
            <v>-73.12</v>
          </cell>
          <cell r="EA1115">
            <v>-94.33</v>
          </cell>
          <cell r="EB1115">
            <v>-162.72999999999999</v>
          </cell>
          <cell r="EC1115">
            <v>-83.02</v>
          </cell>
          <cell r="ED1115">
            <v>-110.71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 t="e">
            <v>#N/A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-40971.83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-32120.48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-30566.15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-30136.91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-19571.13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-14632.28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-5585.5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-6768.39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-40971.83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-32120.48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-30566.15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-30136.91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-19571.13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-14632.28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-5585.5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-6768.39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 t="e">
            <v>#N/A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-710.04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-660.16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-573.5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-434.32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-521.82000000000005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-379.32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-216.34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-153.09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-710.04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-660.16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-573.5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-434.32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-521.82000000000005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-379.32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-216.34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-153.09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 t="e">
            <v>#N/A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70"/>
  <sheetViews>
    <sheetView tabSelected="1" topLeftCell="A2" zoomScale="80" zoomScaleNormal="80" workbookViewId="0">
      <selection activeCell="H26" sqref="H26"/>
    </sheetView>
  </sheetViews>
  <sheetFormatPr defaultRowHeight="12.75"/>
  <cols>
    <col min="1" max="1" width="21.3320312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14.5" customWidth="1"/>
    <col min="11" max="11" width="16.6640625" customWidth="1"/>
    <col min="12" max="12" width="19.1640625" customWidth="1"/>
    <col min="62" max="62" width="11" customWidth="1"/>
  </cols>
  <sheetData>
    <row r="1" spans="2:62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2" customFormat="1" ht="5.25" customHeight="1">
      <c r="B2" s="1"/>
      <c r="C2" s="3"/>
      <c r="D2" s="3"/>
      <c r="E2" s="3"/>
      <c r="F2" s="4"/>
      <c r="G2" s="12"/>
      <c r="H2" s="50"/>
      <c r="I2" s="6"/>
    </row>
    <row r="3" spans="2:62" customFormat="1" ht="15.75">
      <c r="B3" s="1" t="s">
        <v>24</v>
      </c>
      <c r="C3" s="3"/>
      <c r="D3" s="3"/>
      <c r="E3" s="3"/>
      <c r="F3" s="3"/>
      <c r="G3" s="12"/>
      <c r="H3" s="50"/>
      <c r="I3" s="6"/>
    </row>
    <row r="4" spans="2:62" customFormat="1" ht="15.75">
      <c r="B4" s="5" t="s">
        <v>21</v>
      </c>
      <c r="C4" s="5"/>
      <c r="D4" s="5"/>
      <c r="E4" s="5"/>
      <c r="F4" s="5"/>
      <c r="G4" s="1"/>
      <c r="H4" s="50"/>
      <c r="I4" s="6"/>
      <c r="P4" s="278" t="s">
        <v>87</v>
      </c>
    </row>
    <row r="5" spans="2:62" customFormat="1" ht="15.75">
      <c r="B5" s="5" t="str">
        <f ca="1">'Table 5'!M4&amp; " - "&amp;TEXT(Study_MW,"#.0")&amp;" MW and "&amp;TEXT(Study_CF,"#.0%")&amp;" CF"</f>
        <v>Utah Sch 37 Thermal - 10.0 MW and 100.0% CF</v>
      </c>
      <c r="C5" s="5"/>
      <c r="D5" s="5"/>
      <c r="E5" s="5"/>
      <c r="F5" s="5"/>
      <c r="G5" s="1"/>
      <c r="H5" s="50"/>
      <c r="I5" s="6"/>
      <c r="P5" s="279">
        <v>0.158</v>
      </c>
      <c r="Q5" s="279">
        <v>0.158</v>
      </c>
      <c r="R5" s="279">
        <v>0.158</v>
      </c>
      <c r="S5" s="280">
        <v>1</v>
      </c>
      <c r="T5" s="280">
        <v>1</v>
      </c>
      <c r="U5" s="280">
        <v>1</v>
      </c>
      <c r="V5" s="280">
        <v>1</v>
      </c>
      <c r="W5" s="280">
        <v>1</v>
      </c>
      <c r="X5" s="279">
        <v>0.53861399146353772</v>
      </c>
      <c r="Y5" s="279">
        <v>0.59672377662708742</v>
      </c>
    </row>
    <row r="6" spans="2:62" customFormat="1" ht="14.25" hidden="1">
      <c r="B6" s="24"/>
      <c r="C6" s="5"/>
      <c r="D6" s="5"/>
      <c r="E6" s="5"/>
      <c r="F6" s="5"/>
      <c r="G6" s="12"/>
      <c r="H6" s="50"/>
      <c r="I6" s="6"/>
    </row>
    <row r="7" spans="2:62" customFormat="1">
      <c r="B7" s="4"/>
      <c r="C7" s="8"/>
      <c r="D7" s="8"/>
      <c r="E7" s="4"/>
      <c r="F7" s="4"/>
      <c r="G7" s="4"/>
      <c r="H7" s="50"/>
      <c r="I7" s="65"/>
    </row>
    <row r="8" spans="2:62" customFormat="1">
      <c r="B8" s="4"/>
      <c r="C8" s="4"/>
      <c r="D8" s="4"/>
      <c r="E8" s="13"/>
      <c r="F8" s="53"/>
      <c r="G8" s="7" t="s">
        <v>17</v>
      </c>
      <c r="H8" s="50"/>
      <c r="I8" s="287"/>
      <c r="K8" s="180" t="s">
        <v>87</v>
      </c>
      <c r="L8" s="180"/>
      <c r="P8" s="276" t="s">
        <v>142</v>
      </c>
      <c r="AB8" s="276" t="s">
        <v>143</v>
      </c>
      <c r="AN8" s="276" t="s">
        <v>144</v>
      </c>
      <c r="AZ8" s="276" t="s">
        <v>145</v>
      </c>
    </row>
    <row r="9" spans="2:62" customFormat="1">
      <c r="B9" s="4"/>
      <c r="C9" s="7" t="s">
        <v>6</v>
      </c>
      <c r="D9" s="7"/>
      <c r="E9" s="13" t="s">
        <v>22</v>
      </c>
      <c r="F9" s="53"/>
      <c r="G9" s="68">
        <f ca="1">Study_CF</f>
        <v>1</v>
      </c>
      <c r="H9" s="50"/>
      <c r="I9" s="65"/>
      <c r="K9" s="181" t="s">
        <v>88</v>
      </c>
      <c r="L9" s="181" t="s">
        <v>71</v>
      </c>
      <c r="M9" s="281" t="s">
        <v>146</v>
      </c>
      <c r="P9" t="s">
        <v>138</v>
      </c>
      <c r="Q9" t="s">
        <v>133</v>
      </c>
      <c r="R9" t="s">
        <v>134</v>
      </c>
      <c r="S9" t="s">
        <v>139</v>
      </c>
      <c r="T9" t="s">
        <v>140</v>
      </c>
      <c r="U9" t="s">
        <v>141</v>
      </c>
      <c r="V9" t="s">
        <v>130</v>
      </c>
      <c r="W9" t="s">
        <v>129</v>
      </c>
      <c r="X9" t="s">
        <v>136</v>
      </c>
      <c r="Y9" t="s">
        <v>137</v>
      </c>
      <c r="AB9" t="s">
        <v>138</v>
      </c>
      <c r="AC9" t="s">
        <v>133</v>
      </c>
      <c r="AD9" t="s">
        <v>134</v>
      </c>
      <c r="AE9" t="s">
        <v>139</v>
      </c>
      <c r="AF9" t="s">
        <v>140</v>
      </c>
      <c r="AG9" t="s">
        <v>141</v>
      </c>
      <c r="AH9" t="s">
        <v>130</v>
      </c>
      <c r="AI9" t="s">
        <v>129</v>
      </c>
      <c r="AJ9" t="s">
        <v>136</v>
      </c>
      <c r="AK9" t="s">
        <v>137</v>
      </c>
      <c r="AN9" t="s">
        <v>138</v>
      </c>
      <c r="AO9" t="s">
        <v>133</v>
      </c>
      <c r="AP9" t="s">
        <v>134</v>
      </c>
      <c r="AQ9" t="s">
        <v>139</v>
      </c>
      <c r="AR9" t="s">
        <v>140</v>
      </c>
      <c r="AS9" t="s">
        <v>141</v>
      </c>
      <c r="AT9" t="s">
        <v>130</v>
      </c>
      <c r="AU9" t="s">
        <v>129</v>
      </c>
      <c r="AV9" t="s">
        <v>136</v>
      </c>
      <c r="AW9" t="s">
        <v>137</v>
      </c>
      <c r="AZ9" t="s">
        <v>138</v>
      </c>
      <c r="BA9" t="s">
        <v>133</v>
      </c>
      <c r="BB9" t="s">
        <v>134</v>
      </c>
      <c r="BC9" t="s">
        <v>139</v>
      </c>
      <c r="BD9" t="s">
        <v>140</v>
      </c>
      <c r="BE9" t="s">
        <v>141</v>
      </c>
      <c r="BF9" t="s">
        <v>130</v>
      </c>
      <c r="BG9" t="s">
        <v>129</v>
      </c>
      <c r="BH9" t="s">
        <v>136</v>
      </c>
      <c r="BI9" t="s">
        <v>137</v>
      </c>
      <c r="BJ9" t="s">
        <v>147</v>
      </c>
    </row>
    <row r="10" spans="2:62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7"/>
      <c r="K10" s="182"/>
      <c r="L10" s="182"/>
      <c r="M10" s="282"/>
    </row>
    <row r="11" spans="2:62" customFormat="1" ht="13.5">
      <c r="B11" s="13"/>
      <c r="C11" s="13" t="s">
        <v>20</v>
      </c>
      <c r="D11" s="13"/>
      <c r="E11" s="108" t="s">
        <v>74</v>
      </c>
      <c r="F11" s="53"/>
      <c r="G11" s="13" t="s">
        <v>39</v>
      </c>
      <c r="H11" s="50"/>
      <c r="I11" s="137"/>
      <c r="K11" s="183" t="s">
        <v>89</v>
      </c>
      <c r="L11" s="184">
        <v>0.158</v>
      </c>
      <c r="M11" s="184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148</v>
      </c>
      <c r="AO11" t="s">
        <v>148</v>
      </c>
      <c r="AP11" t="s">
        <v>148</v>
      </c>
      <c r="AQ11" t="s">
        <v>148</v>
      </c>
      <c r="AR11" t="s">
        <v>148</v>
      </c>
      <c r="AS11" t="s">
        <v>148</v>
      </c>
      <c r="AT11" t="s">
        <v>148</v>
      </c>
      <c r="AU11" t="s">
        <v>148</v>
      </c>
      <c r="AV11" t="s">
        <v>148</v>
      </c>
      <c r="AW11" t="s">
        <v>148</v>
      </c>
      <c r="AZ11" t="s">
        <v>149</v>
      </c>
      <c r="BA11" t="s">
        <v>149</v>
      </c>
      <c r="BB11" t="s">
        <v>149</v>
      </c>
      <c r="BC11" t="s">
        <v>149</v>
      </c>
      <c r="BD11" t="s">
        <v>149</v>
      </c>
      <c r="BE11" t="s">
        <v>149</v>
      </c>
      <c r="BF11" t="s">
        <v>149</v>
      </c>
      <c r="BG11" t="s">
        <v>149</v>
      </c>
      <c r="BH11" t="s">
        <v>149</v>
      </c>
      <c r="BI11" t="s">
        <v>149</v>
      </c>
      <c r="BJ11" t="s">
        <v>149</v>
      </c>
    </row>
    <row r="12" spans="2:62" customFormat="1">
      <c r="B12" s="277">
        <v>2017</v>
      </c>
      <c r="C12" s="10">
        <f>INDEX($BJ:$BJ,MATCH(B12,$O:$O,0),1)*1000/Study_MW</f>
        <v>0</v>
      </c>
      <c r="D12" s="13"/>
      <c r="E12" s="10">
        <f>SUMIF('Table 5'!$J$13:$J$271,B12,'Table 5'!$C$13:$C$271)/SUMIF('Table 5'!$J$13:$J$271,B12,'Table 5'!$F$13:$F$271)</f>
        <v>19.044659844619027</v>
      </c>
      <c r="F12" s="13"/>
      <c r="G12" s="10">
        <f>IFERROR(SUMIF('Table 5'!$J$13:$J$271,B12,'Table 5'!$E$13:$E$271)/SUMIF('Table 5'!$J$13:$J$271,B12,'Table 5'!$F$13:$F$271),0)</f>
        <v>19.044659844619027</v>
      </c>
      <c r="H12" s="50"/>
      <c r="I12" s="137"/>
      <c r="K12" s="183" t="s">
        <v>44</v>
      </c>
      <c r="L12" s="184">
        <v>0.37912293315598289</v>
      </c>
      <c r="M12" s="184">
        <v>0.53861399146353772</v>
      </c>
      <c r="O12">
        <v>2017</v>
      </c>
    </row>
    <row r="13" spans="2:62" customFormat="1">
      <c r="B13" s="277">
        <f>'Table 5'!J20</f>
        <v>2018</v>
      </c>
      <c r="C13" s="10">
        <f>INDEX($BJ:$BJ,MATCH(B13,$O:$O,0),1)*1000/Study_MW</f>
        <v>0</v>
      </c>
      <c r="D13" s="61" t="str">
        <f>IF(OR(AND(B13=2029,_30_Geo_West&gt;0),AND(B13=2029,_200_SCCT_UtahN&gt;0),AND(B13=2030,_436_CCCT_WestMain&gt;0)),"(4)","")</f>
        <v/>
      </c>
      <c r="E13" s="10">
        <f>SUMIF('Table 5'!$J$20:$J$271,B13,'Table 5'!$C$20:$C$271)/SUMIF('Table 5'!$J$20:$J$271,B13,'Table 5'!$F$20:$F$271)</f>
        <v>19.964920695068052</v>
      </c>
      <c r="F13" s="51"/>
      <c r="G13" s="10">
        <f>IFERROR(SUMIF('Table 5'!$J$20:$J$271,B13,'Table 5'!$E$20:$E$271)/SUMIF('Table 5'!$J$20:$J$271,B13,'Table 5'!$F$20:$F$271),0)</f>
        <v>19.964920695068052</v>
      </c>
      <c r="H13" s="50"/>
      <c r="K13" s="183" t="s">
        <v>90</v>
      </c>
      <c r="L13" s="184">
        <v>0.59672377662708742</v>
      </c>
      <c r="M13" s="184">
        <v>0.64803174039612643</v>
      </c>
      <c r="O13">
        <f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5" si="0">Q13/Q$5</f>
        <v>0</v>
      </c>
      <c r="AD13">
        <f t="shared" si="0"/>
        <v>0</v>
      </c>
      <c r="AE13">
        <f t="shared" si="0"/>
        <v>0</v>
      </c>
      <c r="AF13">
        <f t="shared" si="0"/>
        <v>0</v>
      </c>
      <c r="AG13">
        <f t="shared" si="0"/>
        <v>0</v>
      </c>
      <c r="AH13">
        <f t="shared" si="0"/>
        <v>0</v>
      </c>
      <c r="AI13">
        <f t="shared" si="0"/>
        <v>0</v>
      </c>
      <c r="AJ13">
        <f t="shared" si="0"/>
        <v>0</v>
      </c>
      <c r="AK13">
        <f t="shared" si="0"/>
        <v>0</v>
      </c>
      <c r="AN13">
        <f>VLOOKUP($O13,'Table 3 WY Wind 2021'!$B$10:$J$36,9,FALSE)</f>
        <v>87.14</v>
      </c>
      <c r="AO13">
        <f>VLOOKUP($O13,'Table 3 DJ Wind 2031'!$B$10:$J$36,9,FALSE)</f>
        <v>169.96</v>
      </c>
      <c r="AP13">
        <f>VLOOKUP($O13,'Table 3 ID Wind 2036'!$B$10:$J$36,9,FALSE)</f>
        <v>172.89</v>
      </c>
      <c r="AQ13">
        <f>VLOOKUP($O13,'Table 3 30 MW Geoth 2029'!$B$10:$J$36,9,FALSE)</f>
        <v>638.48</v>
      </c>
      <c r="AR13">
        <f>VLOOKUP($O13,'Table 3 200 MW (UT N) 2029)'!$B$11:$H$41,7,FALSE)</f>
        <v>108.82</v>
      </c>
      <c r="AS13">
        <f>VLOOKUP($O13,'Table 3 436MW (West M) 2030'!$B$11:$I$41,7,FALSE)</f>
        <v>161.84</v>
      </c>
      <c r="AT13">
        <f>VLOOKUP($O13,'Table 3 477 MW (Wyo) 2033'!$B$11:$I$41,7,FALSE)</f>
        <v>165.76</v>
      </c>
      <c r="AU13">
        <f>VLOOKUP($O13,'Table 3 200 MW (Wyo) 2033'!$B$11:$I$41,7,FALSE)</f>
        <v>142.96</v>
      </c>
      <c r="AV13">
        <f>VLOOKUP($O13,'Table 3 Yakima Solar 2028'!$B$10:$K$36,9,FALSE)</f>
        <v>154.79</v>
      </c>
      <c r="AW13">
        <f>VLOOKUP($O13,'Table 3 UT Solar 2031'!$B$10:$K$36,9,FALSE)</f>
        <v>160.46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1">SUM(AZ13:BI13)</f>
        <v>0</v>
      </c>
    </row>
    <row r="14" spans="2:62" customFormat="1">
      <c r="B14" s="277">
        <f>B13+1</f>
        <v>2019</v>
      </c>
      <c r="C14" s="10">
        <f t="shared" ref="C14:C33" si="2">INDEX($BJ:$BJ,MATCH(B14,$O:$O,0),1)*1000/Study_MW</f>
        <v>0</v>
      </c>
      <c r="D14" s="61" t="str">
        <f t="shared" ref="D14:D32" si="3">IF(OR(AND(B14=2029,_30_Geo_West&gt;0),AND(B14=2029,_200_SCCT_UtahN&gt;0),AND(B14=2030,_436_CCCT_WestMain&gt;0)),"(4)","")</f>
        <v/>
      </c>
      <c r="E14" s="10">
        <f>SUMIF('Table 5'!$J$20:$J$271,B14,'Table 5'!$C$20:$C$271)/SUMIF('Table 5'!$J$20:$J$271,B14,'Table 5'!$F$20:$F$271)</f>
        <v>18.142516315194467</v>
      </c>
      <c r="F14" s="51"/>
      <c r="G14" s="10">
        <f>IFERROR(SUMIF('Table 5'!$J$20:$J$271,B14,'Table 5'!$E$20:$E$271)/SUMIF('Table 5'!$J$20:$J$271,B14,'Table 5'!$F$20:$F$271),0)</f>
        <v>18.142516315194467</v>
      </c>
      <c r="H14" s="50"/>
      <c r="K14" s="183" t="s">
        <v>91</v>
      </c>
      <c r="L14" s="184">
        <v>1</v>
      </c>
      <c r="M14" s="184">
        <v>1</v>
      </c>
      <c r="O14">
        <f t="shared" ref="O14:O35" si="4">B14</f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5" si="5">P14/P$5</f>
        <v>0</v>
      </c>
      <c r="AC14">
        <f t="shared" si="0"/>
        <v>0</v>
      </c>
      <c r="AD14">
        <f t="shared" si="0"/>
        <v>0</v>
      </c>
      <c r="AE14">
        <f t="shared" si="0"/>
        <v>0</v>
      </c>
      <c r="AF14">
        <f t="shared" si="0"/>
        <v>0</v>
      </c>
      <c r="AG14">
        <f t="shared" si="0"/>
        <v>0</v>
      </c>
      <c r="AH14">
        <f t="shared" si="0"/>
        <v>0</v>
      </c>
      <c r="AI14">
        <f t="shared" si="0"/>
        <v>0</v>
      </c>
      <c r="AJ14">
        <f t="shared" si="0"/>
        <v>0</v>
      </c>
      <c r="AK14">
        <f t="shared" si="0"/>
        <v>0</v>
      </c>
      <c r="AN14">
        <f>VLOOKUP($O14,'Table 3 WY Wind 2021'!$B$10:$J$36,9,FALSE)</f>
        <v>88.87</v>
      </c>
      <c r="AO14">
        <f>VLOOKUP($O14,'Table 3 DJ Wind 2031'!$B$10:$J$36,9,FALSE)</f>
        <v>173.36</v>
      </c>
      <c r="AP14">
        <f>VLOOKUP($O14,'Table 3 ID Wind 2036'!$B$10:$J$36,9,FALSE)</f>
        <v>176.36</v>
      </c>
      <c r="AQ14">
        <f>VLOOKUP($O14,'Table 3 30 MW Geoth 2029'!$B$10:$J$36,9,FALSE)</f>
        <v>651.29</v>
      </c>
      <c r="AR14">
        <f>VLOOKUP($O14,'Table 3 200 MW (UT N) 2029)'!$B$11:$H$41,7,FALSE)</f>
        <v>111</v>
      </c>
      <c r="AS14">
        <f>VLOOKUP($O14,'Table 3 436MW (West M) 2030'!$B$11:$I$41,7,FALSE)</f>
        <v>165.07</v>
      </c>
      <c r="AT14">
        <f>VLOOKUP($O14,'Table 3 477 MW (Wyo) 2033'!$B$11:$I$41,7,FALSE)</f>
        <v>169.11</v>
      </c>
      <c r="AU14">
        <f>VLOOKUP($O14,'Table 3 200 MW (Wyo) 2033'!$B$11:$I$41,7,FALSE)</f>
        <v>145.83000000000001</v>
      </c>
      <c r="AV14">
        <f>VLOOKUP($O14,'Table 3 Yakima Solar 2028'!$B$10:$K$36,9,FALSE)</f>
        <v>157.88999999999999</v>
      </c>
      <c r="AW14">
        <f>VLOOKUP($O14,'Table 3 UT Solar 2031'!$B$10:$K$36,9,FALSE)</f>
        <v>163.68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1"/>
        <v>0</v>
      </c>
    </row>
    <row r="15" spans="2:62" customFormat="1">
      <c r="B15" s="277">
        <f t="shared" ref="B15:B33" si="6">B14+1</f>
        <v>2020</v>
      </c>
      <c r="C15" s="10">
        <f t="shared" si="2"/>
        <v>0</v>
      </c>
      <c r="D15" s="61" t="str">
        <f t="shared" si="3"/>
        <v/>
      </c>
      <c r="E15" s="10">
        <f>SUMIF('Table 5'!$J$20:$J$271,B15,'Table 5'!$C$20:$C$271)/SUMIF('Table 5'!$J$20:$J$271,B15,'Table 5'!$F$20:$F$271)</f>
        <v>16.686796598382234</v>
      </c>
      <c r="F15" s="51"/>
      <c r="G15" s="10">
        <f>IFERROR(SUMIF('Table 5'!$J$20:$J$271,B15,'Table 5'!$E$20:$E$271)/SUMIF('Table 5'!$J$20:$J$271,B15,'Table 5'!$F$20:$F$271),0)</f>
        <v>16.686796598382234</v>
      </c>
      <c r="H15" s="50"/>
      <c r="K15" s="183" t="s">
        <v>92</v>
      </c>
      <c r="L15" s="184">
        <v>1</v>
      </c>
      <c r="M15" s="184">
        <v>1</v>
      </c>
      <c r="O15">
        <f t="shared" si="4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5"/>
        <v>0</v>
      </c>
      <c r="AC15">
        <f t="shared" si="0"/>
        <v>0</v>
      </c>
      <c r="AD15">
        <f t="shared" si="0"/>
        <v>0</v>
      </c>
      <c r="AE15">
        <f t="shared" si="0"/>
        <v>0</v>
      </c>
      <c r="AF15">
        <f t="shared" si="0"/>
        <v>0</v>
      </c>
      <c r="AG15">
        <f t="shared" si="0"/>
        <v>0</v>
      </c>
      <c r="AH15">
        <f t="shared" si="0"/>
        <v>0</v>
      </c>
      <c r="AI15">
        <f t="shared" si="0"/>
        <v>0</v>
      </c>
      <c r="AJ15">
        <f t="shared" si="0"/>
        <v>0</v>
      </c>
      <c r="AK15">
        <f t="shared" si="0"/>
        <v>0</v>
      </c>
      <c r="AN15">
        <f>VLOOKUP($O15,'Table 3 WY Wind 2021'!$B$10:$J$36,9,FALSE)</f>
        <v>90.74</v>
      </c>
      <c r="AO15">
        <f>VLOOKUP($O15,'Table 3 DJ Wind 2031'!$B$10:$J$36,9,FALSE)</f>
        <v>177.06</v>
      </c>
      <c r="AP15">
        <f>VLOOKUP($O15,'Table 3 ID Wind 2036'!$B$10:$J$36,9,FALSE)</f>
        <v>180.14</v>
      </c>
      <c r="AQ15">
        <f>VLOOKUP($O15,'Table 3 30 MW Geoth 2029'!$B$10:$J$36,9,FALSE)</f>
        <v>665.2</v>
      </c>
      <c r="AR15">
        <f>VLOOKUP($O15,'Table 3 200 MW (UT N) 2029)'!$B$11:$H$41,7,FALSE)</f>
        <v>113.37</v>
      </c>
      <c r="AS15">
        <f>VLOOKUP($O15,'Table 3 436MW (West M) 2030'!$B$11:$I$41,7,FALSE)</f>
        <v>168.64</v>
      </c>
      <c r="AT15">
        <f>VLOOKUP($O15,'Table 3 477 MW (Wyo) 2033'!$B$11:$I$41,7,FALSE)</f>
        <v>172.72</v>
      </c>
      <c r="AU15">
        <f>VLOOKUP($O15,'Table 3 200 MW (Wyo) 2033'!$B$11:$I$41,7,FALSE)</f>
        <v>148.94999999999999</v>
      </c>
      <c r="AV15">
        <f>VLOOKUP($O15,'Table 3 Yakima Solar 2028'!$B$10:$K$36,9,FALSE)</f>
        <v>161.27000000000001</v>
      </c>
      <c r="AW15">
        <f>VLOOKUP($O15,'Table 3 UT Solar 2031'!$B$10:$K$36,9,FALSE)</f>
        <v>167.17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</row>
    <row r="16" spans="2:62" customFormat="1">
      <c r="B16" s="277">
        <f t="shared" si="6"/>
        <v>2021</v>
      </c>
      <c r="C16" s="10">
        <f t="shared" si="2"/>
        <v>0</v>
      </c>
      <c r="D16" s="61" t="str">
        <f t="shared" si="3"/>
        <v/>
      </c>
      <c r="E16" s="10">
        <f>SUMIF('Table 5'!$J$20:$J$271,B16,'Table 5'!$C$20:$C$271)/SUMIF('Table 5'!$J$20:$J$271,B16,'Table 5'!$F$20:$F$271)</f>
        <v>17.698969380268018</v>
      </c>
      <c r="F16" s="51"/>
      <c r="G16" s="10">
        <f>IFERROR(SUMIF('Table 5'!$J$20:$J$271,B16,'Table 5'!$E$20:$E$271)/SUMIF('Table 5'!$J$20:$J$271,B16,'Table 5'!$F$20:$F$271),0)</f>
        <v>17.698969380268018</v>
      </c>
      <c r="H16" s="50"/>
      <c r="M16" s="197"/>
      <c r="O16">
        <f t="shared" si="4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5"/>
        <v>0</v>
      </c>
      <c r="AC16">
        <f t="shared" si="0"/>
        <v>0</v>
      </c>
      <c r="AD16">
        <f t="shared" si="0"/>
        <v>0</v>
      </c>
      <c r="AE16">
        <f t="shared" si="0"/>
        <v>0</v>
      </c>
      <c r="AF16">
        <f t="shared" si="0"/>
        <v>0</v>
      </c>
      <c r="AG16">
        <f t="shared" si="0"/>
        <v>0</v>
      </c>
      <c r="AH16">
        <f t="shared" si="0"/>
        <v>0</v>
      </c>
      <c r="AI16">
        <f t="shared" si="0"/>
        <v>0</v>
      </c>
      <c r="AJ16">
        <f t="shared" si="0"/>
        <v>0</v>
      </c>
      <c r="AK16">
        <f t="shared" si="0"/>
        <v>0</v>
      </c>
      <c r="AN16">
        <f>VLOOKUP($O16,'Table 3 WY Wind 2021'!$B$10:$J$36,9,FALSE)</f>
        <v>92.8</v>
      </c>
      <c r="AO16">
        <f>VLOOKUP($O16,'Table 3 DJ Wind 2031'!$B$10:$J$36,9,FALSE)</f>
        <v>181.05</v>
      </c>
      <c r="AP16">
        <f>VLOOKUP($O16,'Table 3 ID Wind 2036'!$B$10:$J$36,9,FALSE)</f>
        <v>184.19</v>
      </c>
      <c r="AQ16">
        <f>VLOOKUP($O16,'Table 3 30 MW Geoth 2029'!$B$10:$J$36,9,FALSE)</f>
        <v>680.14</v>
      </c>
      <c r="AR16">
        <f>VLOOKUP($O16,'Table 3 200 MW (UT N) 2029)'!$B$11:$H$41,7,FALSE)</f>
        <v>115.9</v>
      </c>
      <c r="AS16">
        <f>VLOOKUP($O16,'Table 3 436MW (West M) 2030'!$B$11:$I$41,7,FALSE)</f>
        <v>172.43</v>
      </c>
      <c r="AT16">
        <f>VLOOKUP($O16,'Table 3 477 MW (Wyo) 2033'!$B$11:$I$41,7,FALSE)</f>
        <v>176.57</v>
      </c>
      <c r="AU16">
        <f>VLOOKUP($O16,'Table 3 200 MW (Wyo) 2033'!$B$11:$I$41,7,FALSE)</f>
        <v>152.28</v>
      </c>
      <c r="AV16">
        <f>VLOOKUP($O16,'Table 3 Yakima Solar 2028'!$B$10:$K$36,9,FALSE)</f>
        <v>164.89</v>
      </c>
      <c r="AW16">
        <f>VLOOKUP($O16,'Table 3 UT Solar 2031'!$B$10:$K$36,9,FALSE)</f>
        <v>170.92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5" si="7">SUM(AZ16:BI16)</f>
        <v>0</v>
      </c>
    </row>
    <row r="17" spans="2:62">
      <c r="B17" s="277">
        <f t="shared" si="6"/>
        <v>2022</v>
      </c>
      <c r="C17" s="10">
        <f t="shared" si="2"/>
        <v>0</v>
      </c>
      <c r="D17" s="61" t="str">
        <f t="shared" si="3"/>
        <v/>
      </c>
      <c r="E17" s="10">
        <f>SUMIF('Table 5'!$J$20:$J$271,B17,'Table 5'!$C$20:$C$271)/SUMIF('Table 5'!$J$20:$J$271,B17,'Table 5'!$F$20:$F$271)</f>
        <v>18.631741562522098</v>
      </c>
      <c r="F17" s="51"/>
      <c r="G17" s="10">
        <f>IFERROR(SUMIF('Table 5'!$J$20:$J$271,B17,'Table 5'!$E$20:$E$271)/SUMIF('Table 5'!$J$20:$J$271,B17,'Table 5'!$F$20:$F$271),0)</f>
        <v>18.631741562522098</v>
      </c>
      <c r="H17" s="50"/>
      <c r="I17"/>
      <c r="M17" s="198"/>
      <c r="O17">
        <f t="shared" si="4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5"/>
        <v>0</v>
      </c>
      <c r="AC17">
        <f t="shared" si="0"/>
        <v>0</v>
      </c>
      <c r="AD17">
        <f t="shared" si="0"/>
        <v>0</v>
      </c>
      <c r="AE17">
        <f t="shared" si="0"/>
        <v>0</v>
      </c>
      <c r="AF17">
        <f t="shared" si="0"/>
        <v>0</v>
      </c>
      <c r="AG17">
        <f t="shared" si="0"/>
        <v>0</v>
      </c>
      <c r="AH17">
        <f t="shared" si="0"/>
        <v>0</v>
      </c>
      <c r="AI17">
        <f t="shared" si="0"/>
        <v>0</v>
      </c>
      <c r="AJ17">
        <f t="shared" si="0"/>
        <v>0</v>
      </c>
      <c r="AK17">
        <f t="shared" si="0"/>
        <v>0</v>
      </c>
      <c r="AN17">
        <f>VLOOKUP($O17,'Table 3 WY Wind 2021'!$B$10:$J$36,9,FALSE)</f>
        <v>94.9</v>
      </c>
      <c r="AO17">
        <f>VLOOKUP($O17,'Table 3 DJ Wind 2031'!$B$10:$J$36,9,FALSE)</f>
        <v>185.15</v>
      </c>
      <c r="AP17">
        <f>VLOOKUP($O17,'Table 3 ID Wind 2036'!$B$10:$J$36,9,FALSE)</f>
        <v>188.34</v>
      </c>
      <c r="AQ17">
        <f>VLOOKUP($O17,'Table 3 30 MW Geoth 2029'!$B$10:$J$36,9,FALSE)</f>
        <v>695.48</v>
      </c>
      <c r="AR17">
        <f>VLOOKUP($O17,'Table 3 200 MW (UT N) 2029)'!$B$11:$H$41,7,FALSE)</f>
        <v>118.52</v>
      </c>
      <c r="AS17">
        <f>VLOOKUP($O17,'Table 3 436MW (West M) 2030'!$B$11:$I$41,7,FALSE)</f>
        <v>176.32</v>
      </c>
      <c r="AT17">
        <f>VLOOKUP($O17,'Table 3 477 MW (Wyo) 2033'!$B$11:$I$41,7,FALSE)</f>
        <v>180.58</v>
      </c>
      <c r="AU17">
        <f>VLOOKUP($O17,'Table 3 200 MW (Wyo) 2033'!$B$11:$I$41,7,FALSE)</f>
        <v>155.72</v>
      </c>
      <c r="AV17">
        <f>VLOOKUP($O17,'Table 3 Yakima Solar 2028'!$B$10:$K$36,9,FALSE)</f>
        <v>168.62</v>
      </c>
      <c r="AW17">
        <f>VLOOKUP($O17,'Table 3 UT Solar 2031'!$B$10:$K$36,9,FALSE)</f>
        <v>174.78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7"/>
        <v>0</v>
      </c>
    </row>
    <row r="18" spans="2:62">
      <c r="B18" s="277">
        <f t="shared" si="6"/>
        <v>2023</v>
      </c>
      <c r="C18" s="10">
        <f t="shared" si="2"/>
        <v>0</v>
      </c>
      <c r="D18" s="61" t="str">
        <f t="shared" si="3"/>
        <v/>
      </c>
      <c r="E18" s="10">
        <f>SUMIF('Table 5'!$J$20:$J$271,B18,'Table 5'!$C$20:$C$271)/SUMIF('Table 5'!$J$20:$J$271,B18,'Table 5'!$F$20:$F$271)</f>
        <v>20.196621085880452</v>
      </c>
      <c r="F18" s="51"/>
      <c r="G18" s="10">
        <f>IFERROR(SUMIF('Table 5'!$J$20:$J$271,B18,'Table 5'!$E$20:$E$271)/SUMIF('Table 5'!$J$20:$J$271,B18,'Table 5'!$F$20:$F$271),0)</f>
        <v>20.196621085880452</v>
      </c>
      <c r="H18" s="50"/>
      <c r="I18"/>
      <c r="M18" s="198"/>
      <c r="O18">
        <f t="shared" si="4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5"/>
        <v>0</v>
      </c>
      <c r="AC18">
        <f t="shared" si="0"/>
        <v>0</v>
      </c>
      <c r="AD18">
        <f t="shared" si="0"/>
        <v>0</v>
      </c>
      <c r="AE18">
        <f t="shared" si="0"/>
        <v>0</v>
      </c>
      <c r="AF18">
        <f t="shared" si="0"/>
        <v>0</v>
      </c>
      <c r="AG18">
        <f t="shared" si="0"/>
        <v>0</v>
      </c>
      <c r="AH18">
        <f t="shared" si="0"/>
        <v>0</v>
      </c>
      <c r="AI18">
        <f t="shared" si="0"/>
        <v>0</v>
      </c>
      <c r="AJ18">
        <f t="shared" si="0"/>
        <v>0</v>
      </c>
      <c r="AK18">
        <f t="shared" si="0"/>
        <v>0</v>
      </c>
      <c r="AN18">
        <f>VLOOKUP($O18,'Table 3 WY Wind 2021'!$B$10:$J$36,9,FALSE)</f>
        <v>97.11</v>
      </c>
      <c r="AO18">
        <f>VLOOKUP($O18,'Table 3 DJ Wind 2031'!$B$10:$J$36,9,FALSE)</f>
        <v>189.43</v>
      </c>
      <c r="AP18">
        <f>VLOOKUP($O18,'Table 3 ID Wind 2036'!$B$10:$J$36,9,FALSE)</f>
        <v>192.67</v>
      </c>
      <c r="AQ18">
        <f>VLOOKUP($O18,'Table 3 30 MW Geoth 2029'!$B$10:$J$36,9,FALSE)</f>
        <v>711.53</v>
      </c>
      <c r="AR18">
        <f>VLOOKUP($O18,'Table 3 200 MW (UT N) 2029)'!$B$11:$H$41,7,FALSE)</f>
        <v>121.26</v>
      </c>
      <c r="AS18">
        <f>VLOOKUP($O18,'Table 3 436MW (West M) 2030'!$B$11:$I$41,7,FALSE)</f>
        <v>180.37</v>
      </c>
      <c r="AT18">
        <f>VLOOKUP($O18,'Table 3 477 MW (Wyo) 2033'!$B$11:$I$41,7,FALSE)</f>
        <v>184.75</v>
      </c>
      <c r="AU18">
        <f>VLOOKUP($O18,'Table 3 200 MW (Wyo) 2033'!$B$11:$I$41,7,FALSE)</f>
        <v>159.32</v>
      </c>
      <c r="AV18">
        <f>VLOOKUP($O18,'Table 3 Yakima Solar 2028'!$B$10:$K$36,9,FALSE)</f>
        <v>172.5</v>
      </c>
      <c r="AW18">
        <f>VLOOKUP($O18,'Table 3 UT Solar 2031'!$B$10:$K$36,9,FALSE)</f>
        <v>178.81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7"/>
        <v>0</v>
      </c>
    </row>
    <row r="19" spans="2:62">
      <c r="B19" s="277">
        <f t="shared" si="6"/>
        <v>2024</v>
      </c>
      <c r="C19" s="10">
        <f t="shared" si="2"/>
        <v>0</v>
      </c>
      <c r="D19" s="61" t="str">
        <f t="shared" si="3"/>
        <v/>
      </c>
      <c r="E19" s="10">
        <f>SUMIF('Table 5'!$J$20:$J$271,B19,'Table 5'!$C$20:$C$271)/SUMIF('Table 5'!$J$20:$J$271,B19,'Table 5'!$F$20:$F$271)</f>
        <v>21.388341751332838</v>
      </c>
      <c r="F19" s="51"/>
      <c r="G19" s="10">
        <f>IFERROR(SUMIF('Table 5'!$J$20:$J$271,B19,'Table 5'!$E$20:$E$271)/SUMIF('Table 5'!$J$20:$J$271,B19,'Table 5'!$F$20:$F$271),0)</f>
        <v>21.388341751332838</v>
      </c>
      <c r="H19" s="50"/>
      <c r="I19"/>
      <c r="M19" s="198"/>
      <c r="O19">
        <f t="shared" si="4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5"/>
        <v>0</v>
      </c>
      <c r="AC19">
        <f t="shared" si="0"/>
        <v>0</v>
      </c>
      <c r="AD19">
        <f t="shared" si="0"/>
        <v>0</v>
      </c>
      <c r="AE19">
        <f t="shared" si="0"/>
        <v>0</v>
      </c>
      <c r="AF19">
        <f t="shared" si="0"/>
        <v>0</v>
      </c>
      <c r="AG19">
        <f t="shared" si="0"/>
        <v>0</v>
      </c>
      <c r="AH19">
        <f t="shared" si="0"/>
        <v>0</v>
      </c>
      <c r="AI19">
        <f t="shared" si="0"/>
        <v>0</v>
      </c>
      <c r="AJ19">
        <f t="shared" si="0"/>
        <v>0</v>
      </c>
      <c r="AK19">
        <f t="shared" si="0"/>
        <v>0</v>
      </c>
      <c r="AN19">
        <f>VLOOKUP($O19,'Table 3 WY Wind 2021'!$B$10:$J$36,9,FALSE)</f>
        <v>99.35</v>
      </c>
      <c r="AO19">
        <f>VLOOKUP($O19,'Table 3 DJ Wind 2031'!$B$10:$J$36,9,FALSE)</f>
        <v>193.82</v>
      </c>
      <c r="AP19">
        <f>VLOOKUP($O19,'Table 3 ID Wind 2036'!$B$10:$J$36,9,FALSE)</f>
        <v>197.13</v>
      </c>
      <c r="AQ19">
        <f>VLOOKUP($O19,'Table 3 30 MW Geoth 2029'!$B$10:$J$36,9,FALSE)</f>
        <v>727.98</v>
      </c>
      <c r="AR19">
        <f>VLOOKUP($O19,'Table 3 200 MW (UT N) 2029)'!$B$11:$H$41,7,FALSE)</f>
        <v>124.06</v>
      </c>
      <c r="AS19">
        <f>VLOOKUP($O19,'Table 3 436MW (West M) 2030'!$B$11:$I$41,7,FALSE)</f>
        <v>184.52</v>
      </c>
      <c r="AT19">
        <f>VLOOKUP($O19,'Table 3 477 MW (Wyo) 2033'!$B$11:$I$41,7,FALSE)</f>
        <v>189.03</v>
      </c>
      <c r="AU19">
        <f>VLOOKUP($O19,'Table 3 200 MW (Wyo) 2033'!$B$11:$I$41,7,FALSE)</f>
        <v>163</v>
      </c>
      <c r="AV19">
        <f>VLOOKUP($O19,'Table 3 Yakima Solar 2028'!$B$10:$K$36,9,FALSE)</f>
        <v>176.48</v>
      </c>
      <c r="AW19">
        <f>VLOOKUP($O19,'Table 3 UT Solar 2031'!$B$10:$K$36,9,FALSE)</f>
        <v>182.94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7"/>
        <v>0</v>
      </c>
    </row>
    <row r="20" spans="2:62">
      <c r="B20" s="277">
        <f t="shared" si="6"/>
        <v>2025</v>
      </c>
      <c r="C20" s="10">
        <f t="shared" si="2"/>
        <v>0</v>
      </c>
      <c r="D20" s="61" t="str">
        <f t="shared" si="3"/>
        <v/>
      </c>
      <c r="E20" s="10">
        <f>SUMIF('Table 5'!$J$20:$J$271,B20,'Table 5'!$C$20:$C$271)/SUMIF('Table 5'!$J$20:$J$271,B20,'Table 5'!$F$20:$F$271)</f>
        <v>24.220394261300427</v>
      </c>
      <c r="F20" s="51"/>
      <c r="G20" s="10">
        <f>IFERROR(SUMIF('Table 5'!$J$20:$J$271,B20,'Table 5'!$E$20:$E$271)/SUMIF('Table 5'!$J$20:$J$271,B20,'Table 5'!$F$20:$F$271),0)</f>
        <v>24.220394261300427</v>
      </c>
      <c r="H20" s="50"/>
      <c r="I20"/>
      <c r="M20" s="198"/>
      <c r="O20">
        <f t="shared" si="4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5"/>
        <v>0</v>
      </c>
      <c r="AC20">
        <f t="shared" si="0"/>
        <v>0</v>
      </c>
      <c r="AD20">
        <f t="shared" si="0"/>
        <v>0</v>
      </c>
      <c r="AE20">
        <f t="shared" si="0"/>
        <v>0</v>
      </c>
      <c r="AF20">
        <f t="shared" si="0"/>
        <v>0</v>
      </c>
      <c r="AG20">
        <f t="shared" si="0"/>
        <v>0</v>
      </c>
      <c r="AH20">
        <f t="shared" si="0"/>
        <v>0</v>
      </c>
      <c r="AI20">
        <f t="shared" si="0"/>
        <v>0</v>
      </c>
      <c r="AJ20">
        <f t="shared" si="0"/>
        <v>0</v>
      </c>
      <c r="AK20">
        <f t="shared" si="0"/>
        <v>0</v>
      </c>
      <c r="AN20">
        <f>VLOOKUP($O20,'Table 3 WY Wind 2021'!$B$10:$J$36,9,FALSE)</f>
        <v>101.67</v>
      </c>
      <c r="AO20">
        <f>VLOOKUP($O20,'Table 3 DJ Wind 2031'!$B$10:$J$36,9,FALSE)</f>
        <v>198.33</v>
      </c>
      <c r="AP20">
        <f>VLOOKUP($O20,'Table 3 ID Wind 2036'!$B$10:$J$36,9,FALSE)</f>
        <v>201.7</v>
      </c>
      <c r="AQ20">
        <f>VLOOKUP($O20,'Table 3 30 MW Geoth 2029'!$B$10:$J$36,9,FALSE)</f>
        <v>744.81</v>
      </c>
      <c r="AR20">
        <f>VLOOKUP($O20,'Table 3 200 MW (UT N) 2029)'!$B$11:$H$41,7,FALSE)</f>
        <v>126.95</v>
      </c>
      <c r="AS20">
        <f>VLOOKUP($O20,'Table 3 436MW (West M) 2030'!$B$11:$I$41,7,FALSE)</f>
        <v>188.83</v>
      </c>
      <c r="AT20">
        <f>VLOOKUP($O20,'Table 3 477 MW (Wyo) 2033'!$B$11:$I$41,7,FALSE)</f>
        <v>193.4</v>
      </c>
      <c r="AU20">
        <f>VLOOKUP($O20,'Table 3 200 MW (Wyo) 2033'!$B$11:$I$41,7,FALSE)</f>
        <v>166.79</v>
      </c>
      <c r="AV20">
        <f>VLOOKUP($O20,'Table 3 Yakima Solar 2028'!$B$10:$K$36,9,FALSE)</f>
        <v>180.58</v>
      </c>
      <c r="AW20">
        <f>VLOOKUP($O20,'Table 3 UT Solar 2031'!$B$10:$K$36,9,FALSE)</f>
        <v>187.17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7"/>
        <v>0</v>
      </c>
    </row>
    <row r="21" spans="2:62">
      <c r="B21" s="277">
        <f t="shared" si="6"/>
        <v>2026</v>
      </c>
      <c r="C21" s="10">
        <f t="shared" si="2"/>
        <v>0</v>
      </c>
      <c r="D21" s="61" t="str">
        <f t="shared" si="3"/>
        <v/>
      </c>
      <c r="E21" s="10">
        <f>SUMIF('Table 5'!$J$20:$J$271,B21,'Table 5'!$C$20:$C$271)/SUMIF('Table 5'!$J$20:$J$271,B21,'Table 5'!$F$20:$F$271)</f>
        <v>23.707949311017106</v>
      </c>
      <c r="F21" s="51"/>
      <c r="G21" s="10">
        <f>IFERROR(SUMIF('Table 5'!$J$20:$J$271,B21,'Table 5'!$E$20:$E$271)/SUMIF('Table 5'!$J$20:$J$271,B21,'Table 5'!$F$20:$F$271),0)</f>
        <v>23.707949311017106</v>
      </c>
      <c r="H21" s="50"/>
      <c r="I21"/>
      <c r="M21" s="198"/>
      <c r="O21">
        <f t="shared" si="4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5"/>
        <v>0</v>
      </c>
      <c r="AC21">
        <f t="shared" si="0"/>
        <v>0</v>
      </c>
      <c r="AD21">
        <f t="shared" si="0"/>
        <v>0</v>
      </c>
      <c r="AE21">
        <f t="shared" si="0"/>
        <v>0</v>
      </c>
      <c r="AF21">
        <f t="shared" si="0"/>
        <v>0</v>
      </c>
      <c r="AG21">
        <f t="shared" si="0"/>
        <v>0</v>
      </c>
      <c r="AH21">
        <f t="shared" si="0"/>
        <v>0</v>
      </c>
      <c r="AI21">
        <f t="shared" si="0"/>
        <v>0</v>
      </c>
      <c r="AJ21">
        <f t="shared" si="0"/>
        <v>0</v>
      </c>
      <c r="AK21">
        <f t="shared" si="0"/>
        <v>0</v>
      </c>
      <c r="AN21">
        <f>VLOOKUP($O21,'Table 3 WY Wind 2021'!$B$10:$J$36,9,FALSE)</f>
        <v>104</v>
      </c>
      <c r="AO21">
        <f>VLOOKUP($O21,'Table 3 DJ Wind 2031'!$B$10:$J$36,9,FALSE)</f>
        <v>202.88</v>
      </c>
      <c r="AP21">
        <f>VLOOKUP($O21,'Table 3 ID Wind 2036'!$B$10:$J$36,9,FALSE)</f>
        <v>206.33</v>
      </c>
      <c r="AQ21">
        <f>VLOOKUP($O21,'Table 3 30 MW Geoth 2029'!$B$10:$J$36,9,FALSE)</f>
        <v>761.89</v>
      </c>
      <c r="AR21">
        <f>VLOOKUP($O21,'Table 3 200 MW (UT N) 2029)'!$B$11:$H$41,7,FALSE)</f>
        <v>129.86000000000001</v>
      </c>
      <c r="AS21">
        <f>VLOOKUP($O21,'Table 3 436MW (West M) 2030'!$B$11:$I$41,7,FALSE)</f>
        <v>193.18</v>
      </c>
      <c r="AT21">
        <f>VLOOKUP($O21,'Table 3 477 MW (Wyo) 2033'!$B$11:$I$41,7,FALSE)</f>
        <v>197.83</v>
      </c>
      <c r="AU21">
        <f>VLOOKUP($O21,'Table 3 200 MW (Wyo) 2033'!$B$11:$I$41,7,FALSE)</f>
        <v>170.6</v>
      </c>
      <c r="AV21">
        <f>VLOOKUP($O21,'Table 3 Yakima Solar 2028'!$B$10:$K$36,9,FALSE)</f>
        <v>184.72</v>
      </c>
      <c r="AW21">
        <f>VLOOKUP($O21,'Table 3 UT Solar 2031'!$B$10:$K$36,9,FALSE)</f>
        <v>191.46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7"/>
        <v>0</v>
      </c>
    </row>
    <row r="22" spans="2:62">
      <c r="B22" s="277">
        <f t="shared" si="6"/>
        <v>2027</v>
      </c>
      <c r="C22" s="10">
        <f t="shared" si="2"/>
        <v>0</v>
      </c>
      <c r="D22" s="61" t="str">
        <f t="shared" si="3"/>
        <v/>
      </c>
      <c r="E22" s="10">
        <f>SUMIF('Table 5'!$J$20:$J$271,B22,'Table 5'!$C$20:$C$271)/SUMIF('Table 5'!$J$20:$J$271,B22,'Table 5'!$F$20:$F$271)</f>
        <v>25.962436021883807</v>
      </c>
      <c r="F22" s="51"/>
      <c r="G22" s="10">
        <f>IFERROR(SUMIF('Table 5'!$J$20:$J$271,B22,'Table 5'!$E$20:$E$271)/SUMIF('Table 5'!$J$20:$J$271,B22,'Table 5'!$F$20:$F$271),0)</f>
        <v>25.962436021883807</v>
      </c>
      <c r="H22" s="50"/>
      <c r="I22"/>
      <c r="M22" s="198"/>
      <c r="O22">
        <f t="shared" si="4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5"/>
        <v>0</v>
      </c>
      <c r="AC22">
        <f t="shared" si="0"/>
        <v>0</v>
      </c>
      <c r="AD22">
        <f t="shared" si="0"/>
        <v>0</v>
      </c>
      <c r="AE22">
        <f t="shared" si="0"/>
        <v>0</v>
      </c>
      <c r="AF22">
        <f t="shared" si="0"/>
        <v>0</v>
      </c>
      <c r="AG22">
        <f t="shared" si="0"/>
        <v>0</v>
      </c>
      <c r="AH22">
        <f t="shared" si="0"/>
        <v>0</v>
      </c>
      <c r="AI22">
        <f t="shared" si="0"/>
        <v>0</v>
      </c>
      <c r="AJ22">
        <f t="shared" si="0"/>
        <v>0</v>
      </c>
      <c r="AK22">
        <f t="shared" si="0"/>
        <v>0</v>
      </c>
      <c r="AN22">
        <f>VLOOKUP($O22,'Table 3 WY Wind 2021'!$B$10:$J$36,9,FALSE)</f>
        <v>106.4</v>
      </c>
      <c r="AO22">
        <f>VLOOKUP($O22,'Table 3 DJ Wind 2031'!$B$10:$J$36,9,FALSE)</f>
        <v>207.58</v>
      </c>
      <c r="AP22">
        <f>VLOOKUP($O22,'Table 3 ID Wind 2036'!$B$10:$J$36,9,FALSE)</f>
        <v>211.1</v>
      </c>
      <c r="AQ22">
        <f>VLOOKUP($O22,'Table 3 30 MW Geoth 2029'!$B$10:$J$36,9,FALSE)</f>
        <v>779.52</v>
      </c>
      <c r="AR22">
        <f>VLOOKUP($O22,'Table 3 200 MW (UT N) 2029)'!$B$11:$H$41,7,FALSE)</f>
        <v>132.88</v>
      </c>
      <c r="AS22">
        <f>VLOOKUP($O22,'Table 3 436MW (West M) 2030'!$B$11:$I$41,7,FALSE)</f>
        <v>197.66</v>
      </c>
      <c r="AT22">
        <f>VLOOKUP($O22,'Table 3 477 MW (Wyo) 2033'!$B$11:$I$41,7,FALSE)</f>
        <v>202.38</v>
      </c>
      <c r="AU22">
        <f>VLOOKUP($O22,'Table 3 200 MW (Wyo) 2033'!$B$11:$I$41,7,FALSE)</f>
        <v>174.56</v>
      </c>
      <c r="AV22">
        <f>VLOOKUP($O22,'Table 3 Yakima Solar 2028'!$B$10:$K$36,9,FALSE)</f>
        <v>188.99</v>
      </c>
      <c r="AW22">
        <f>VLOOKUP($O22,'Table 3 UT Solar 2031'!$B$10:$K$36,9,FALSE)</f>
        <v>195.9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7"/>
        <v>0</v>
      </c>
    </row>
    <row r="23" spans="2:62">
      <c r="B23" s="277">
        <f t="shared" si="6"/>
        <v>2028</v>
      </c>
      <c r="C23" s="10">
        <f t="shared" si="2"/>
        <v>0</v>
      </c>
      <c r="D23" s="61" t="str">
        <f t="shared" si="3"/>
        <v/>
      </c>
      <c r="E23" s="10">
        <f>SUMIF('Table 5'!$J$20:$J$271,B23,'Table 5'!$C$20:$C$271)/SUMIF('Table 5'!$J$20:$J$271,B23,'Table 5'!$F$20:$F$271)</f>
        <v>29.706316049533044</v>
      </c>
      <c r="F23" s="51"/>
      <c r="G23" s="10">
        <f>IFERROR(SUMIF('Table 5'!$J$20:$J$271,B23,'Table 5'!$E$20:$E$271)/SUMIF('Table 5'!$J$20:$J$271,B23,'Table 5'!$F$20:$F$271),0)</f>
        <v>29.706316049533044</v>
      </c>
      <c r="H23" s="50"/>
      <c r="I23"/>
      <c r="M23" s="198"/>
      <c r="O23">
        <f t="shared" si="4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5"/>
        <v>0</v>
      </c>
      <c r="AC23">
        <f t="shared" si="0"/>
        <v>0</v>
      </c>
      <c r="AD23">
        <f t="shared" si="0"/>
        <v>0</v>
      </c>
      <c r="AE23">
        <f t="shared" si="0"/>
        <v>0</v>
      </c>
      <c r="AF23">
        <f t="shared" si="0"/>
        <v>0</v>
      </c>
      <c r="AG23">
        <f t="shared" si="0"/>
        <v>0</v>
      </c>
      <c r="AH23">
        <f t="shared" si="0"/>
        <v>0</v>
      </c>
      <c r="AI23">
        <f t="shared" si="0"/>
        <v>0</v>
      </c>
      <c r="AJ23">
        <f t="shared" si="0"/>
        <v>0</v>
      </c>
      <c r="AK23">
        <f t="shared" si="0"/>
        <v>0</v>
      </c>
      <c r="AN23">
        <f>VLOOKUP($O23,'Table 3 WY Wind 2021'!$B$10:$J$36,9,FALSE)</f>
        <v>108.88</v>
      </c>
      <c r="AO23">
        <f>VLOOKUP($O23,'Table 3 DJ Wind 2031'!$B$10:$J$36,9,FALSE)</f>
        <v>212.4</v>
      </c>
      <c r="AP23">
        <f>VLOOKUP($O23,'Table 3 ID Wind 2036'!$B$10:$J$36,9,FALSE)</f>
        <v>216.01</v>
      </c>
      <c r="AQ23">
        <f>VLOOKUP($O23,'Table 3 30 MW Geoth 2029'!$B$10:$J$36,9,FALSE)</f>
        <v>797.63</v>
      </c>
      <c r="AR23">
        <f>VLOOKUP($O23,'Table 3 200 MW (UT N) 2029)'!$B$11:$H$41,7,FALSE)</f>
        <v>135.97</v>
      </c>
      <c r="AS23">
        <f>VLOOKUP($O23,'Table 3 436MW (West M) 2030'!$B$11:$I$41,7,FALSE)</f>
        <v>202.26</v>
      </c>
      <c r="AT23">
        <f>VLOOKUP($O23,'Table 3 477 MW (Wyo) 2033'!$B$11:$I$41,7,FALSE)</f>
        <v>207.11</v>
      </c>
      <c r="AU23">
        <f>VLOOKUP($O23,'Table 3 200 MW (Wyo) 2033'!$B$11:$I$41,7,FALSE)</f>
        <v>178.62</v>
      </c>
      <c r="AV23">
        <f>VLOOKUP($O23,'Table 3 Yakima Solar 2028'!$B$10:$K$36,9,FALSE)</f>
        <v>193.38</v>
      </c>
      <c r="AW23">
        <f>VLOOKUP($O23,'Table 3 UT Solar 2031'!$B$10:$K$36,9,FALSE)</f>
        <v>200.46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7"/>
        <v>0</v>
      </c>
    </row>
    <row r="24" spans="2:62">
      <c r="B24" s="277">
        <f t="shared" si="6"/>
        <v>2029</v>
      </c>
      <c r="C24" s="10">
        <f t="shared" si="2"/>
        <v>0</v>
      </c>
      <c r="D24" s="61" t="str">
        <f t="shared" si="3"/>
        <v/>
      </c>
      <c r="E24" s="10">
        <f>SUMIF('Table 5'!$J$20:$J$271,B24,'Table 5'!$C$20:$C$271)/SUMIF('Table 5'!$J$20:$J$271,B24,'Table 5'!$F$20:$F$271)</f>
        <v>32.70808186884306</v>
      </c>
      <c r="F24" s="51"/>
      <c r="G24" s="10">
        <f>IFERROR(SUMIF('Table 5'!$J$20:$J$271,B24,'Table 5'!$E$20:$E$271)/SUMIF('Table 5'!$J$20:$J$271,B24,'Table 5'!$F$20:$F$271),0)</f>
        <v>32.70808186884306</v>
      </c>
      <c r="H24" s="50"/>
      <c r="I24"/>
      <c r="M24" s="198"/>
      <c r="O24">
        <f t="shared" si="4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5"/>
        <v>0</v>
      </c>
      <c r="AC24">
        <f t="shared" si="0"/>
        <v>0</v>
      </c>
      <c r="AD24">
        <f t="shared" si="0"/>
        <v>0</v>
      </c>
      <c r="AE24">
        <f t="shared" si="0"/>
        <v>0</v>
      </c>
      <c r="AF24">
        <f t="shared" si="0"/>
        <v>0</v>
      </c>
      <c r="AG24">
        <f t="shared" si="0"/>
        <v>0</v>
      </c>
      <c r="AH24">
        <f t="shared" si="0"/>
        <v>0</v>
      </c>
      <c r="AI24">
        <f t="shared" si="0"/>
        <v>0</v>
      </c>
      <c r="AJ24">
        <f t="shared" si="0"/>
        <v>0</v>
      </c>
      <c r="AK24">
        <f t="shared" si="0"/>
        <v>0</v>
      </c>
      <c r="AN24">
        <f>VLOOKUP($O24,'Table 3 WY Wind 2021'!$B$10:$J$36,9,FALSE)</f>
        <v>111.45</v>
      </c>
      <c r="AO24">
        <f>VLOOKUP($O24,'Table 3 DJ Wind 2031'!$B$10:$J$36,9,FALSE)</f>
        <v>217.43</v>
      </c>
      <c r="AP24">
        <f>VLOOKUP($O24,'Table 3 ID Wind 2036'!$B$10:$J$36,9,FALSE)</f>
        <v>221.12</v>
      </c>
      <c r="AQ24">
        <f>VLOOKUP($O24,'Table 3 30 MW Geoth 2029'!$B$10:$J$36,9,FALSE)</f>
        <v>816.52</v>
      </c>
      <c r="AR24">
        <f>VLOOKUP($O24,'Table 3 200 MW (UT N) 2029)'!$B$11:$H$41,7,FALSE)</f>
        <v>139.18</v>
      </c>
      <c r="AS24">
        <f>VLOOKUP($O24,'Table 3 436MW (West M) 2030'!$B$11:$I$41,7,FALSE)</f>
        <v>207.03</v>
      </c>
      <c r="AT24">
        <f>VLOOKUP($O24,'Table 3 477 MW (Wyo) 2033'!$B$11:$I$41,7,FALSE)</f>
        <v>212.02</v>
      </c>
      <c r="AU24">
        <f>VLOOKUP($O24,'Table 3 200 MW (Wyo) 2033'!$B$11:$I$41,7,FALSE)</f>
        <v>182.83</v>
      </c>
      <c r="AV24">
        <f>VLOOKUP($O24,'Table 3 Yakima Solar 2028'!$B$10:$K$36,9,FALSE)</f>
        <v>197.96</v>
      </c>
      <c r="AW24">
        <f>VLOOKUP($O24,'Table 3 UT Solar 2031'!$B$10:$K$36,9,FALSE)</f>
        <v>205.19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7"/>
        <v>0</v>
      </c>
    </row>
    <row r="25" spans="2:62">
      <c r="B25" s="277">
        <f t="shared" si="6"/>
        <v>2030</v>
      </c>
      <c r="C25" s="10">
        <f t="shared" si="2"/>
        <v>0</v>
      </c>
      <c r="D25" s="61" t="str">
        <f t="shared" si="3"/>
        <v/>
      </c>
      <c r="E25" s="10">
        <f>SUMIF('Table 5'!$J$20:$J$271,B25,'Table 5'!$C$20:$C$271)/SUMIF('Table 5'!$J$20:$J$271,B25,'Table 5'!$F$20:$F$271)</f>
        <v>36.987805234070649</v>
      </c>
      <c r="F25" s="51"/>
      <c r="G25" s="10">
        <f>IFERROR(SUMIF('Table 5'!$J$20:$J$271,B25,'Table 5'!$E$20:$E$271)/SUMIF('Table 5'!$J$20:$J$271,B25,'Table 5'!$F$20:$F$271),0)</f>
        <v>36.987805234070649</v>
      </c>
      <c r="H25" s="50"/>
      <c r="I25"/>
      <c r="M25" s="198"/>
      <c r="O25">
        <f t="shared" si="4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5"/>
        <v>0</v>
      </c>
      <c r="AC25">
        <f t="shared" si="0"/>
        <v>0</v>
      </c>
      <c r="AD25">
        <f t="shared" si="0"/>
        <v>0</v>
      </c>
      <c r="AE25">
        <f t="shared" si="0"/>
        <v>0</v>
      </c>
      <c r="AF25">
        <f t="shared" si="0"/>
        <v>0</v>
      </c>
      <c r="AG25">
        <f t="shared" si="0"/>
        <v>0</v>
      </c>
      <c r="AH25">
        <f t="shared" si="0"/>
        <v>0</v>
      </c>
      <c r="AI25">
        <f t="shared" si="0"/>
        <v>0</v>
      </c>
      <c r="AJ25">
        <f t="shared" si="0"/>
        <v>0</v>
      </c>
      <c r="AK25">
        <f t="shared" si="0"/>
        <v>0</v>
      </c>
      <c r="AN25">
        <f>VLOOKUP($O25,'Table 3 WY Wind 2021'!$B$10:$J$36,9,FALSE)</f>
        <v>114.08</v>
      </c>
      <c r="AO25">
        <f>VLOOKUP($O25,'Table 3 DJ Wind 2031'!$B$10:$J$36,9,FALSE)</f>
        <v>222.59</v>
      </c>
      <c r="AP25">
        <f>VLOOKUP($O25,'Table 3 ID Wind 2036'!$B$10:$J$36,9,FALSE)</f>
        <v>226.38</v>
      </c>
      <c r="AQ25">
        <f>VLOOKUP($O25,'Table 3 30 MW Geoth 2029'!$B$10:$J$36,9,FALSE)</f>
        <v>835.97</v>
      </c>
      <c r="AR25">
        <f>VLOOKUP($O25,'Table 3 200 MW (UT N) 2029)'!$B$11:$H$41,7,FALSE)</f>
        <v>142.51</v>
      </c>
      <c r="AS25">
        <f>VLOOKUP($O25,'Table 3 436MW (West M) 2030'!$B$11:$I$41,7,FALSE)</f>
        <v>211.93</v>
      </c>
      <c r="AT25">
        <f>VLOOKUP($O25,'Table 3 477 MW (Wyo) 2033'!$B$11:$I$41,7,FALSE)</f>
        <v>217.05</v>
      </c>
      <c r="AU25">
        <f>VLOOKUP($O25,'Table 3 200 MW (Wyo) 2033'!$B$11:$I$41,7,FALSE)</f>
        <v>187.19</v>
      </c>
      <c r="AV25">
        <f>VLOOKUP($O25,'Table 3 Yakima Solar 2028'!$B$10:$K$36,9,FALSE)</f>
        <v>202.69</v>
      </c>
      <c r="AW25">
        <f>VLOOKUP($O25,'Table 3 UT Solar 2031'!$B$10:$K$36,9,FALSE)</f>
        <v>210.07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7"/>
        <v>0</v>
      </c>
    </row>
    <row r="26" spans="2:62">
      <c r="B26" s="277">
        <f t="shared" si="6"/>
        <v>2031</v>
      </c>
      <c r="C26" s="10">
        <f t="shared" si="2"/>
        <v>0</v>
      </c>
      <c r="D26" s="61" t="str">
        <f t="shared" si="3"/>
        <v/>
      </c>
      <c r="E26" s="10">
        <f>SUMIF('Table 5'!$J$20:$J$271,B26,'Table 5'!$C$20:$C$271)/SUMIF('Table 5'!$J$20:$J$271,B26,'Table 5'!$F$20:$F$271)</f>
        <v>38.978273917443062</v>
      </c>
      <c r="F26" s="51"/>
      <c r="G26" s="10">
        <f>IFERROR(SUMIF('Table 5'!$J$20:$J$271,B26,'Table 5'!$E$20:$E$271)/SUMIF('Table 5'!$J$20:$J$271,B26,'Table 5'!$F$20:$F$271),0)</f>
        <v>38.978273917443062</v>
      </c>
      <c r="H26" s="50"/>
      <c r="I26"/>
      <c r="M26" s="198"/>
      <c r="O26">
        <f t="shared" si="4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B26">
        <f t="shared" si="5"/>
        <v>0</v>
      </c>
      <c r="AC26">
        <f t="shared" si="0"/>
        <v>0</v>
      </c>
      <c r="AD26">
        <f t="shared" si="0"/>
        <v>0</v>
      </c>
      <c r="AE26">
        <f t="shared" si="0"/>
        <v>0</v>
      </c>
      <c r="AF26">
        <f t="shared" si="0"/>
        <v>0</v>
      </c>
      <c r="AG26">
        <f t="shared" si="0"/>
        <v>0</v>
      </c>
      <c r="AH26">
        <f t="shared" si="0"/>
        <v>0</v>
      </c>
      <c r="AI26">
        <f t="shared" si="0"/>
        <v>0</v>
      </c>
      <c r="AJ26">
        <f t="shared" si="0"/>
        <v>0</v>
      </c>
      <c r="AK26">
        <f t="shared" si="0"/>
        <v>0</v>
      </c>
      <c r="AN26">
        <f>VLOOKUP($O26,'Table 3 WY Wind 2021'!$B$10:$J$36,9,FALSE)</f>
        <v>116.8</v>
      </c>
      <c r="AO26">
        <f>VLOOKUP($O26,'Table 3 DJ Wind 2031'!$B$10:$J$36,9,FALSE)</f>
        <v>227.93</v>
      </c>
      <c r="AP26">
        <f>VLOOKUP($O26,'Table 3 ID Wind 2036'!$B$10:$J$36,9,FALSE)</f>
        <v>231.81</v>
      </c>
      <c r="AQ26">
        <f>VLOOKUP($O26,'Table 3 30 MW Geoth 2029'!$B$10:$J$36,9,FALSE)</f>
        <v>856.05</v>
      </c>
      <c r="AR26">
        <f>VLOOKUP($O26,'Table 3 200 MW (UT N) 2029)'!$B$11:$H$41,7,FALSE)</f>
        <v>145.94</v>
      </c>
      <c r="AS26">
        <f>VLOOKUP($O26,'Table 3 436MW (West M) 2030'!$B$11:$I$41,7,FALSE)</f>
        <v>217.05</v>
      </c>
      <c r="AT26">
        <f>VLOOKUP($O26,'Table 3 477 MW (Wyo) 2033'!$B$11:$I$41,7,FALSE)</f>
        <v>222.25</v>
      </c>
      <c r="AU26">
        <f>VLOOKUP($O26,'Table 3 200 MW (Wyo) 2033'!$B$11:$I$41,7,FALSE)</f>
        <v>191.69</v>
      </c>
      <c r="AV26">
        <f>VLOOKUP($O26,'Table 3 Yakima Solar 2028'!$B$10:$K$36,9,FALSE)</f>
        <v>207.55</v>
      </c>
      <c r="AW26">
        <f>VLOOKUP($O26,'Table 3 UT Solar 2031'!$B$10:$K$36,9,FALSE)</f>
        <v>215.13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0</v>
      </c>
      <c r="BJ26">
        <f t="shared" si="7"/>
        <v>0</v>
      </c>
    </row>
    <row r="27" spans="2:62">
      <c r="B27" s="277">
        <f t="shared" si="6"/>
        <v>2032</v>
      </c>
      <c r="C27" s="10">
        <f t="shared" si="2"/>
        <v>0</v>
      </c>
      <c r="D27" s="61" t="str">
        <f t="shared" si="3"/>
        <v/>
      </c>
      <c r="E27" s="10">
        <f>SUMIF('Table 5'!$J$20:$J$271,B27,'Table 5'!$C$20:$C$271)/SUMIF('Table 5'!$J$20:$J$271,B27,'Table 5'!$F$20:$F$271)</f>
        <v>41.17390264863613</v>
      </c>
      <c r="F27" s="51"/>
      <c r="G27" s="10">
        <f>IFERROR(SUMIF('Table 5'!$J$20:$J$271,B27,'Table 5'!$E$20:$E$271)/SUMIF('Table 5'!$J$20:$J$271,B27,'Table 5'!$F$20:$F$271),0)</f>
        <v>41.17390264863613</v>
      </c>
      <c r="H27" s="50"/>
      <c r="I27"/>
      <c r="M27" s="198"/>
      <c r="O27">
        <f t="shared" si="4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5"/>
        <v>0</v>
      </c>
      <c r="AC27">
        <f t="shared" si="0"/>
        <v>0</v>
      </c>
      <c r="AD27">
        <f t="shared" si="0"/>
        <v>0</v>
      </c>
      <c r="AE27">
        <f t="shared" si="0"/>
        <v>0</v>
      </c>
      <c r="AF27">
        <f t="shared" si="0"/>
        <v>0</v>
      </c>
      <c r="AG27">
        <f t="shared" si="0"/>
        <v>0</v>
      </c>
      <c r="AH27">
        <f t="shared" si="0"/>
        <v>0</v>
      </c>
      <c r="AI27">
        <f t="shared" si="0"/>
        <v>0</v>
      </c>
      <c r="AJ27">
        <f t="shared" si="0"/>
        <v>0</v>
      </c>
      <c r="AK27">
        <f t="shared" si="0"/>
        <v>0</v>
      </c>
      <c r="AN27">
        <f>VLOOKUP($O27,'Table 3 WY Wind 2021'!$B$10:$J$36,9,FALSE)</f>
        <v>119.62</v>
      </c>
      <c r="AO27">
        <f>VLOOKUP($O27,'Table 3 DJ Wind 2031'!$B$10:$J$36,9,FALSE)</f>
        <v>233.41</v>
      </c>
      <c r="AP27">
        <f>VLOOKUP($O27,'Table 3 ID Wind 2036'!$B$10:$J$36,9,FALSE)</f>
        <v>237.39</v>
      </c>
      <c r="AQ27">
        <f>VLOOKUP($O27,'Table 3 30 MW Geoth 2029'!$B$10:$J$36,9,FALSE)</f>
        <v>876.69</v>
      </c>
      <c r="AR27">
        <f>VLOOKUP($O27,'Table 3 200 MW (UT N) 2029)'!$B$11:$H$41,7,FALSE)</f>
        <v>149.43</v>
      </c>
      <c r="AS27">
        <f>VLOOKUP($O27,'Table 3 436MW (West M) 2030'!$B$11:$I$41,7,FALSE)</f>
        <v>222.28</v>
      </c>
      <c r="AT27">
        <f>VLOOKUP($O27,'Table 3 477 MW (Wyo) 2033'!$B$11:$I$41,7,FALSE)</f>
        <v>227.56</v>
      </c>
      <c r="AU27">
        <f>VLOOKUP($O27,'Table 3 200 MW (Wyo) 2033'!$B$11:$I$41,7,FALSE)</f>
        <v>196.29</v>
      </c>
      <c r="AV27">
        <f>VLOOKUP($O27,'Table 3 Yakima Solar 2028'!$B$10:$K$36,9,FALSE)</f>
        <v>212.54</v>
      </c>
      <c r="AW27">
        <f>VLOOKUP($O27,'Table 3 UT Solar 2031'!$B$10:$K$36,9,FALSE)</f>
        <v>220.31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0</v>
      </c>
      <c r="BJ27">
        <f t="shared" si="7"/>
        <v>0</v>
      </c>
    </row>
    <row r="28" spans="2:62">
      <c r="B28" s="277">
        <f t="shared" si="6"/>
        <v>2033</v>
      </c>
      <c r="C28" s="10">
        <f t="shared" si="2"/>
        <v>0</v>
      </c>
      <c r="D28" s="61" t="str">
        <f t="shared" si="3"/>
        <v/>
      </c>
      <c r="E28" s="10">
        <f>SUMIF('Table 5'!$J$20:$J$271,B28,'Table 5'!$C$20:$C$271)/SUMIF('Table 5'!$J$20:$J$271,B28,'Table 5'!$F$20:$F$271)</f>
        <v>47.038234770452796</v>
      </c>
      <c r="F28" s="51"/>
      <c r="G28" s="10">
        <f>IFERROR(SUMIF('Table 5'!$J$20:$J$271,B28,'Table 5'!$E$20:$E$271)/SUMIF('Table 5'!$J$20:$J$271,B28,'Table 5'!$F$20:$F$271),0)</f>
        <v>47.038234770452796</v>
      </c>
      <c r="H28" s="50"/>
      <c r="I28"/>
      <c r="M28" s="198"/>
      <c r="O28">
        <f t="shared" si="4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B28">
        <f t="shared" si="5"/>
        <v>0</v>
      </c>
      <c r="AC28">
        <f t="shared" si="0"/>
        <v>0</v>
      </c>
      <c r="AD28">
        <f t="shared" si="0"/>
        <v>0</v>
      </c>
      <c r="AE28">
        <f t="shared" si="0"/>
        <v>0</v>
      </c>
      <c r="AF28">
        <f t="shared" si="0"/>
        <v>0</v>
      </c>
      <c r="AG28">
        <f t="shared" si="0"/>
        <v>0</v>
      </c>
      <c r="AH28">
        <f t="shared" si="0"/>
        <v>0</v>
      </c>
      <c r="AI28">
        <f t="shared" si="0"/>
        <v>0</v>
      </c>
      <c r="AJ28">
        <f t="shared" si="0"/>
        <v>0</v>
      </c>
      <c r="AK28">
        <f t="shared" si="0"/>
        <v>0</v>
      </c>
      <c r="AN28">
        <f>VLOOKUP($O28,'Table 3 WY Wind 2021'!$B$10:$J$36,9,FALSE)</f>
        <v>122.51</v>
      </c>
      <c r="AO28">
        <f>VLOOKUP($O28,'Table 3 DJ Wind 2031'!$B$10:$J$36,9,FALSE)</f>
        <v>239.05</v>
      </c>
      <c r="AP28">
        <f>VLOOKUP($O28,'Table 3 ID Wind 2036'!$B$10:$J$36,9,FALSE)</f>
        <v>243.13</v>
      </c>
      <c r="AQ28">
        <f>VLOOKUP($O28,'Table 3 30 MW Geoth 2029'!$B$10:$J$36,9,FALSE)</f>
        <v>897.87</v>
      </c>
      <c r="AR28">
        <f>VLOOKUP($O28,'Table 3 200 MW (UT N) 2029)'!$B$11:$H$41,7,FALSE)</f>
        <v>153.04</v>
      </c>
      <c r="AS28">
        <f>VLOOKUP($O28,'Table 3 436MW (West M) 2030'!$B$11:$I$41,7,FALSE)</f>
        <v>227.66</v>
      </c>
      <c r="AT28">
        <f>VLOOKUP($O28,'Table 3 477 MW (Wyo) 2033'!$B$11:$I$41,7,FALSE)</f>
        <v>233.09</v>
      </c>
      <c r="AU28">
        <f>VLOOKUP($O28,'Table 3 200 MW (Wyo) 2033'!$B$11:$I$41,7,FALSE)</f>
        <v>201.04</v>
      </c>
      <c r="AV28">
        <f>VLOOKUP($O28,'Table 3 Yakima Solar 2028'!$B$10:$K$36,9,FALSE)</f>
        <v>217.69</v>
      </c>
      <c r="AW28">
        <f>VLOOKUP($O28,'Table 3 UT Solar 2031'!$B$10:$K$36,9,FALSE)</f>
        <v>225.65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0</v>
      </c>
      <c r="BJ28">
        <f t="shared" si="7"/>
        <v>0</v>
      </c>
    </row>
    <row r="29" spans="2:62">
      <c r="B29" s="277">
        <f t="shared" si="6"/>
        <v>2034</v>
      </c>
      <c r="C29" s="10">
        <f t="shared" si="2"/>
        <v>0</v>
      </c>
      <c r="D29" s="61" t="str">
        <f t="shared" si="3"/>
        <v/>
      </c>
      <c r="E29" s="10">
        <f>SUMIF('Table 5'!$J$20:$J$271,B29,'Table 5'!$C$20:$C$271)/SUMIF('Table 5'!$J$20:$J$271,B29,'Table 5'!$F$20:$F$271)</f>
        <v>50.790330117809241</v>
      </c>
      <c r="F29" s="51"/>
      <c r="G29" s="10">
        <f>IFERROR(SUMIF('Table 5'!$J$20:$J$271,B29,'Table 5'!$E$20:$E$271)/SUMIF('Table 5'!$J$20:$J$271,B29,'Table 5'!$F$20:$F$271),0)</f>
        <v>50.790330117809241</v>
      </c>
      <c r="H29" s="50"/>
      <c r="I29"/>
      <c r="M29" s="198"/>
      <c r="O29">
        <f t="shared" si="4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5"/>
        <v>0</v>
      </c>
      <c r="AC29">
        <f t="shared" si="0"/>
        <v>0</v>
      </c>
      <c r="AD29">
        <f t="shared" si="0"/>
        <v>0</v>
      </c>
      <c r="AE29">
        <f t="shared" si="0"/>
        <v>0</v>
      </c>
      <c r="AF29">
        <f t="shared" si="0"/>
        <v>0</v>
      </c>
      <c r="AG29">
        <f t="shared" si="0"/>
        <v>0</v>
      </c>
      <c r="AH29">
        <f t="shared" si="0"/>
        <v>0</v>
      </c>
      <c r="AI29">
        <f t="shared" si="0"/>
        <v>0</v>
      </c>
      <c r="AJ29">
        <f t="shared" si="0"/>
        <v>0</v>
      </c>
      <c r="AK29">
        <f t="shared" si="0"/>
        <v>0</v>
      </c>
      <c r="AN29">
        <f>VLOOKUP($O29,'Table 3 WY Wind 2021'!$B$10:$J$36,9,FALSE)</f>
        <v>125.47</v>
      </c>
      <c r="AO29">
        <f>VLOOKUP($O29,'Table 3 DJ Wind 2031'!$B$10:$J$36,9,FALSE)</f>
        <v>244.83</v>
      </c>
      <c r="AP29">
        <f>VLOOKUP($O29,'Table 3 ID Wind 2036'!$B$10:$J$36,9,FALSE)</f>
        <v>249.02</v>
      </c>
      <c r="AQ29">
        <f>VLOOKUP($O29,'Table 3 30 MW Geoth 2029'!$B$10:$J$36,9,FALSE)</f>
        <v>919.61</v>
      </c>
      <c r="AR29">
        <f>VLOOKUP($O29,'Table 3 200 MW (UT N) 2029)'!$B$11:$H$41,7,FALSE)</f>
        <v>156.75</v>
      </c>
      <c r="AS29">
        <f>VLOOKUP($O29,'Table 3 436MW (West M) 2030'!$B$11:$I$41,7,FALSE)</f>
        <v>233.17</v>
      </c>
      <c r="AT29">
        <f>VLOOKUP($O29,'Table 3 477 MW (Wyo) 2033'!$B$11:$I$41,7,FALSE)</f>
        <v>238.74</v>
      </c>
      <c r="AU29">
        <f>VLOOKUP($O29,'Table 3 200 MW (Wyo) 2033'!$B$11:$I$41,7,FALSE)</f>
        <v>205.91</v>
      </c>
      <c r="AV29">
        <f>VLOOKUP($O29,'Table 3 Yakima Solar 2028'!$B$10:$K$36,9,FALSE)</f>
        <v>222.95</v>
      </c>
      <c r="AW29">
        <f>VLOOKUP($O29,'Table 3 UT Solar 2031'!$B$10:$K$36,9,FALSE)</f>
        <v>231.1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0</v>
      </c>
      <c r="BJ29">
        <f t="shared" si="7"/>
        <v>0</v>
      </c>
    </row>
    <row r="30" spans="2:62">
      <c r="B30" s="277">
        <f t="shared" si="6"/>
        <v>2035</v>
      </c>
      <c r="C30" s="10">
        <f t="shared" si="2"/>
        <v>0</v>
      </c>
      <c r="D30" s="61" t="str">
        <f t="shared" si="3"/>
        <v/>
      </c>
      <c r="E30" s="10">
        <f>SUMIF('Table 5'!$J$20:$J$271,B30,'Table 5'!$C$20:$C$271)/SUMIF('Table 5'!$J$20:$J$271,B30,'Table 5'!$F$20:$F$271)</f>
        <v>56.575126651508484</v>
      </c>
      <c r="F30" s="51"/>
      <c r="G30" s="10">
        <f>IFERROR(SUMIF('Table 5'!$J$20:$J$271,B30,'Table 5'!$E$20:$E$271)/SUMIF('Table 5'!$J$20:$J$271,B30,'Table 5'!$F$20:$F$271),0)</f>
        <v>56.575126651508484</v>
      </c>
      <c r="H30" s="50"/>
      <c r="I30"/>
      <c r="M30" s="198"/>
      <c r="O30">
        <f t="shared" si="4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B30">
        <f t="shared" si="5"/>
        <v>0</v>
      </c>
      <c r="AC30">
        <f t="shared" si="0"/>
        <v>0</v>
      </c>
      <c r="AD30">
        <f t="shared" si="0"/>
        <v>0</v>
      </c>
      <c r="AE30">
        <f t="shared" si="0"/>
        <v>0</v>
      </c>
      <c r="AF30">
        <f t="shared" si="0"/>
        <v>0</v>
      </c>
      <c r="AG30">
        <f t="shared" si="0"/>
        <v>0</v>
      </c>
      <c r="AH30">
        <f t="shared" si="0"/>
        <v>0</v>
      </c>
      <c r="AI30">
        <f t="shared" si="0"/>
        <v>0</v>
      </c>
      <c r="AJ30">
        <f t="shared" si="0"/>
        <v>0</v>
      </c>
      <c r="AK30">
        <f t="shared" si="0"/>
        <v>0</v>
      </c>
      <c r="AN30">
        <f>VLOOKUP($O30,'Table 3 WY Wind 2021'!$B$10:$J$36,9,FALSE)</f>
        <v>128.49</v>
      </c>
      <c r="AO30">
        <f>VLOOKUP($O30,'Table 3 DJ Wind 2031'!$B$10:$J$36,9,FALSE)</f>
        <v>250.74</v>
      </c>
      <c r="AP30">
        <f>VLOOKUP($O30,'Table 3 ID Wind 2036'!$B$10:$J$36,9,FALSE)</f>
        <v>255.04</v>
      </c>
      <c r="AQ30">
        <f>VLOOKUP($O30,'Table 3 30 MW Geoth 2029'!$B$10:$J$36,9,FALSE)</f>
        <v>941.83</v>
      </c>
      <c r="AR30">
        <f>VLOOKUP($O30,'Table 3 200 MW (UT N) 2029)'!$B$11:$H$41,7,FALSE)</f>
        <v>160.53</v>
      </c>
      <c r="AS30">
        <f>VLOOKUP($O30,'Table 3 436MW (West M) 2030'!$B$11:$I$41,7,FALSE)</f>
        <v>238.79</v>
      </c>
      <c r="AT30">
        <f>VLOOKUP($O30,'Table 3 477 MW (Wyo) 2033'!$B$11:$I$41,7,FALSE)</f>
        <v>244.5</v>
      </c>
      <c r="AU30">
        <f>VLOOKUP($O30,'Table 3 200 MW (Wyo) 2033'!$B$11:$I$41,7,FALSE)</f>
        <v>210.88</v>
      </c>
      <c r="AV30">
        <f>VLOOKUP($O30,'Table 3 Yakima Solar 2028'!$B$10:$K$36,9,FALSE)</f>
        <v>228.33</v>
      </c>
      <c r="AW30">
        <f>VLOOKUP($O30,'Table 3 UT Solar 2031'!$B$10:$K$36,9,FALSE)</f>
        <v>236.69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0</v>
      </c>
      <c r="BJ30">
        <f t="shared" si="7"/>
        <v>0</v>
      </c>
    </row>
    <row r="31" spans="2:62">
      <c r="B31" s="277">
        <f t="shared" si="6"/>
        <v>2036</v>
      </c>
      <c r="C31" s="10">
        <f t="shared" si="2"/>
        <v>0</v>
      </c>
      <c r="D31" s="61" t="str">
        <f t="shared" si="3"/>
        <v/>
      </c>
      <c r="E31" s="10">
        <f>SUMIF('Table 5'!$J$20:$J$271,B31,'Table 5'!$C$20:$C$271)/SUMIF('Table 5'!$J$20:$J$271,B31,'Table 5'!$F$20:$F$271)</f>
        <v>59.72305380543304</v>
      </c>
      <c r="F31" s="51"/>
      <c r="G31" s="10">
        <f>IFERROR(SUMIF('Table 5'!$J$20:$J$271,B31,'Table 5'!$E$20:$E$271)/SUMIF('Table 5'!$J$20:$J$271,B31,'Table 5'!$F$20:$F$271),0)</f>
        <v>59.72305380543304</v>
      </c>
      <c r="H31" s="50"/>
      <c r="I31"/>
      <c r="M31" s="198"/>
      <c r="O31">
        <f t="shared" si="4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5"/>
        <v>0</v>
      </c>
      <c r="AC31">
        <f t="shared" si="0"/>
        <v>0</v>
      </c>
      <c r="AD31">
        <f t="shared" si="0"/>
        <v>0</v>
      </c>
      <c r="AE31">
        <f t="shared" si="0"/>
        <v>0</v>
      </c>
      <c r="AF31">
        <f t="shared" si="0"/>
        <v>0</v>
      </c>
      <c r="AG31">
        <f t="shared" si="0"/>
        <v>0</v>
      </c>
      <c r="AH31">
        <f t="shared" si="0"/>
        <v>0</v>
      </c>
      <c r="AI31">
        <f t="shared" si="0"/>
        <v>0</v>
      </c>
      <c r="AJ31">
        <f t="shared" si="0"/>
        <v>0</v>
      </c>
      <c r="AK31">
        <f t="shared" si="0"/>
        <v>0</v>
      </c>
      <c r="AN31">
        <f>VLOOKUP($O31,'Table 3 WY Wind 2021'!$B$10:$J$36,9,FALSE)</f>
        <v>131.6</v>
      </c>
      <c r="AO31">
        <f>VLOOKUP($O31,'Table 3 DJ Wind 2031'!$B$10:$J$36,9,FALSE)</f>
        <v>256.82</v>
      </c>
      <c r="AP31">
        <f>VLOOKUP($O31,'Table 3 ID Wind 2036'!$B$10:$J$36,9,FALSE)</f>
        <v>261.24</v>
      </c>
      <c r="AQ31">
        <f>VLOOKUP($O31,'Table 3 30 MW Geoth 2029'!$B$10:$J$36,9,FALSE)</f>
        <v>964.76</v>
      </c>
      <c r="AR31">
        <f>VLOOKUP($O31,'Table 3 200 MW (UT N) 2029)'!$B$11:$H$41,7,FALSE)</f>
        <v>164.43</v>
      </c>
      <c r="AS31">
        <f>VLOOKUP($O31,'Table 3 436MW (West M) 2030'!$B$11:$I$41,7,FALSE)</f>
        <v>244.62</v>
      </c>
      <c r="AT31">
        <f>VLOOKUP($O31,'Table 3 477 MW (Wyo) 2033'!$B$11:$I$41,7,FALSE)</f>
        <v>250.43</v>
      </c>
      <c r="AU31">
        <f>VLOOKUP($O31,'Table 3 200 MW (Wyo) 2033'!$B$11:$I$41,7,FALSE)</f>
        <v>216.01</v>
      </c>
      <c r="AV31">
        <f>VLOOKUP($O31,'Table 3 Yakima Solar 2028'!$B$10:$K$36,9,FALSE)</f>
        <v>233.88</v>
      </c>
      <c r="AW31">
        <f>VLOOKUP($O31,'Table 3 UT Solar 2031'!$B$10:$K$36,9,FALSE)</f>
        <v>242.45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0</v>
      </c>
      <c r="BJ31">
        <f t="shared" si="7"/>
        <v>0</v>
      </c>
    </row>
    <row r="32" spans="2:62">
      <c r="B32" s="277">
        <f t="shared" si="6"/>
        <v>2037</v>
      </c>
      <c r="C32" s="10">
        <f t="shared" si="2"/>
        <v>0</v>
      </c>
      <c r="D32" s="61" t="str">
        <f t="shared" si="3"/>
        <v/>
      </c>
      <c r="E32" s="10">
        <f>SUMIF('Table 5'!$J$20:$J$271,B32,'Table 5'!$C$20:$C$271)/SUMIF('Table 5'!$J$20:$J$271,B32,'Table 5'!$F$20:$F$271)</f>
        <v>61.965234212745749</v>
      </c>
      <c r="F32" s="51"/>
      <c r="G32" s="10">
        <f>IFERROR(SUMIF('Table 5'!$J$20:$J$271,B32,'Table 5'!$E$20:$E$271)/SUMIF('Table 5'!$J$20:$J$271,B32,'Table 5'!$F$20:$F$271),0)</f>
        <v>61.965234212745749</v>
      </c>
      <c r="H32" s="50"/>
      <c r="I32"/>
      <c r="M32" s="198"/>
      <c r="O32">
        <f t="shared" si="4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5"/>
        <v>0</v>
      </c>
      <c r="AC32">
        <f t="shared" si="0"/>
        <v>0</v>
      </c>
      <c r="AD32">
        <f t="shared" si="0"/>
        <v>0</v>
      </c>
      <c r="AE32">
        <f t="shared" si="0"/>
        <v>0</v>
      </c>
      <c r="AF32">
        <f t="shared" si="0"/>
        <v>0</v>
      </c>
      <c r="AG32">
        <f t="shared" si="0"/>
        <v>0</v>
      </c>
      <c r="AH32">
        <f t="shared" si="0"/>
        <v>0</v>
      </c>
      <c r="AI32">
        <f t="shared" si="0"/>
        <v>0</v>
      </c>
      <c r="AJ32">
        <f t="shared" si="0"/>
        <v>0</v>
      </c>
      <c r="AK32">
        <f t="shared" si="0"/>
        <v>0</v>
      </c>
      <c r="AN32">
        <f>VLOOKUP($O32,'Table 3 WY Wind 2021'!$B$10:$J$36,9,FALSE)</f>
        <v>134.76</v>
      </c>
      <c r="AO32">
        <f>VLOOKUP($O32,'Table 3 DJ Wind 2031'!$B$10:$J$36,9,FALSE)</f>
        <v>263.04000000000002</v>
      </c>
      <c r="AP32">
        <f>VLOOKUP($O32,'Table 3 ID Wind 2036'!$B$10:$J$36,9,FALSE)</f>
        <v>267.58</v>
      </c>
      <c r="AQ32">
        <f>VLOOKUP($O32,'Table 3 30 MW Geoth 2029'!$B$10:$J$36,9,FALSE)</f>
        <v>988.16</v>
      </c>
      <c r="AR32">
        <f>VLOOKUP($O32,'Table 3 200 MW (UT N) 2029)'!$B$11:$H$41,7,FALSE)</f>
        <v>168.43</v>
      </c>
      <c r="AS32">
        <f>VLOOKUP($O32,'Table 3 436MW (West M) 2030'!$B$11:$I$41,7,FALSE)</f>
        <v>250.59</v>
      </c>
      <c r="AT32">
        <f>VLOOKUP($O32,'Table 3 477 MW (Wyo) 2033'!$B$11:$I$41,7,FALSE)</f>
        <v>256.47000000000003</v>
      </c>
      <c r="AU32">
        <f>VLOOKUP($O32,'Table 3 200 MW (Wyo) 2033'!$B$11:$I$41,7,FALSE)</f>
        <v>221.26</v>
      </c>
      <c r="AV32">
        <f>VLOOKUP($O32,'Table 3 Yakima Solar 2028'!$B$10:$K$36,9,FALSE)</f>
        <v>239.57</v>
      </c>
      <c r="AW32">
        <f>VLOOKUP($O32,'Table 3 UT Solar 2031'!$B$10:$K$36,9,FALSE)</f>
        <v>248.35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0</v>
      </c>
      <c r="BJ32" s="285">
        <f t="shared" si="7"/>
        <v>0</v>
      </c>
    </row>
    <row r="33" spans="1:62" hidden="1">
      <c r="B33" s="16">
        <f t="shared" si="6"/>
        <v>2038</v>
      </c>
      <c r="C33" s="10">
        <f t="shared" si="2"/>
        <v>0</v>
      </c>
      <c r="D33" s="61" t="str">
        <f t="shared" ref="D33" si="8">IF(OR(AND(B33=2029,_30_Geo_West&gt;0),AND(B33=2029,_200_SCCT_UtahN&gt;0),AND(B33=2030,_436_CCCT_WestMain&gt;0)),"(4)","")</f>
        <v/>
      </c>
      <c r="E33" s="10" t="e">
        <f>SUMIF('Table 5'!$J$20:$J$271,B33,'Table 5'!$C$20:$C$271)/SUMIF('Table 5'!$J$20:$J$271,B33,'Table 5'!$F$20:$F$271)</f>
        <v>#DIV/0!</v>
      </c>
      <c r="F33" s="51"/>
      <c r="G33" s="15">
        <f>IFERROR(SUMIF('Table 5'!$J$20:$J$271,B33,'Table 5'!$E$20:$E$271)/SUMIF('Table 5'!$J$20:$J$271,B33,'Table 5'!$F$20:$F$271),0)</f>
        <v>0</v>
      </c>
      <c r="H33" s="50"/>
      <c r="I33"/>
      <c r="M33" s="198"/>
      <c r="O33">
        <f t="shared" ref="O33" si="9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0">P33/P$5</f>
        <v>0</v>
      </c>
      <c r="AC33">
        <f t="shared" ref="AC33" si="11">Q33/Q$5</f>
        <v>0</v>
      </c>
      <c r="AD33">
        <f t="shared" ref="AD33" si="12">R33/R$5</f>
        <v>0</v>
      </c>
      <c r="AE33">
        <f t="shared" ref="AE33" si="13">S33/S$5</f>
        <v>0</v>
      </c>
      <c r="AF33">
        <f t="shared" ref="AF33" si="14">T33/T$5</f>
        <v>0</v>
      </c>
      <c r="AG33">
        <f t="shared" ref="AG33" si="15">U33/U$5</f>
        <v>0</v>
      </c>
      <c r="AH33">
        <f t="shared" ref="AH33" si="16">V33/V$5</f>
        <v>0</v>
      </c>
      <c r="AI33">
        <f t="shared" ref="AI33" si="17">W33/W$5</f>
        <v>0</v>
      </c>
      <c r="AJ33">
        <f t="shared" ref="AJ33" si="18">X33/X$5</f>
        <v>0</v>
      </c>
      <c r="AK33">
        <f t="shared" ref="AK33" si="19">Y33/Y$5</f>
        <v>0</v>
      </c>
      <c r="AN33">
        <f>VLOOKUP($O33,'Table 3 WY Wind 2021'!$B$10:$J$36,9,FALSE)</f>
        <v>138.07</v>
      </c>
      <c r="AO33">
        <f>VLOOKUP($O33,'Table 3 DJ Wind 2031'!$B$10:$J$36,9,FALSE)</f>
        <v>269.48</v>
      </c>
      <c r="AP33">
        <f>VLOOKUP($O33,'Table 3 ID Wind 2036'!$B$10:$J$36,9,FALSE)</f>
        <v>274.11</v>
      </c>
      <c r="AQ33">
        <f>VLOOKUP($O33,'Table 3 30 MW Geoth 2029'!$B$10:$J$36,9,FALSE)</f>
        <v>1012.27</v>
      </c>
      <c r="AR33">
        <f>VLOOKUP($O33,'Table 3 200 MW (UT N) 2029)'!$B$11:$H$41,7,FALSE)</f>
        <v>172.55</v>
      </c>
      <c r="AS33">
        <f>VLOOKUP($O33,'Table 3 436MW (West M) 2030'!$B$11:$I$41,7,FALSE)</f>
        <v>256.70999999999998</v>
      </c>
      <c r="AT33">
        <f>VLOOKUP($O33,'Table 3 477 MW (Wyo) 2033'!$B$11:$I$41,7,FALSE)</f>
        <v>262.75</v>
      </c>
      <c r="AU33">
        <f>VLOOKUP($O33,'Table 3 200 MW (Wyo) 2033'!$B$11:$I$41,7,FALSE)</f>
        <v>226.67</v>
      </c>
      <c r="AV33">
        <f>VLOOKUP($O33,'Table 3 Yakima Solar 2028'!$B$10:$K$36,9,FALSE)</f>
        <v>245.41</v>
      </c>
      <c r="AW33">
        <f>VLOOKUP($O33,'Table 3 UT Solar 2031'!$B$10:$K$36,9,FALSE)</f>
        <v>254.41</v>
      </c>
      <c r="AZ33">
        <f>SUM(AB$13:AB33)*AN33/1000</f>
        <v>0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0</v>
      </c>
      <c r="BI33">
        <f>SUM(AK$13:AK33)*AW33/1000</f>
        <v>0</v>
      </c>
      <c r="BJ33" s="285">
        <f t="shared" ref="BJ33" si="20">SUM(AZ33:BI33)</f>
        <v>0</v>
      </c>
    </row>
    <row r="34" spans="1:62" hidden="1">
      <c r="B34" s="277"/>
      <c r="C34" s="10"/>
      <c r="D34" s="61"/>
      <c r="E34" s="10"/>
      <c r="F34" s="51"/>
      <c r="G34" s="10"/>
      <c r="H34" s="50"/>
      <c r="I34"/>
      <c r="M34" s="198"/>
      <c r="O34">
        <f t="shared" si="4"/>
        <v>0</v>
      </c>
      <c r="P34" t="e">
        <v>#N/A</v>
      </c>
      <c r="Q34" t="e">
        <v>#N/A</v>
      </c>
      <c r="R34" t="e">
        <v>#N/A</v>
      </c>
      <c r="S34" t="e">
        <v>#N/A</v>
      </c>
      <c r="T34" t="e">
        <v>#N/A</v>
      </c>
      <c r="U34" t="e">
        <v>#N/A</v>
      </c>
      <c r="V34" t="e">
        <v>#N/A</v>
      </c>
      <c r="W34" t="e">
        <v>#N/A</v>
      </c>
      <c r="X34" t="e">
        <v>#N/A</v>
      </c>
      <c r="Y34" t="e">
        <v>#N/A</v>
      </c>
      <c r="AB34" t="e">
        <f t="shared" si="5"/>
        <v>#N/A</v>
      </c>
      <c r="AC34" t="e">
        <f t="shared" si="0"/>
        <v>#N/A</v>
      </c>
      <c r="AD34" t="e">
        <f t="shared" si="0"/>
        <v>#N/A</v>
      </c>
      <c r="AE34" t="e">
        <f t="shared" si="0"/>
        <v>#N/A</v>
      </c>
      <c r="AF34" t="e">
        <f t="shared" si="0"/>
        <v>#N/A</v>
      </c>
      <c r="AG34" t="e">
        <f t="shared" si="0"/>
        <v>#N/A</v>
      </c>
      <c r="AH34" t="e">
        <f t="shared" si="0"/>
        <v>#N/A</v>
      </c>
      <c r="AI34" t="e">
        <f t="shared" si="0"/>
        <v>#N/A</v>
      </c>
      <c r="AJ34" t="e">
        <f t="shared" si="0"/>
        <v>#N/A</v>
      </c>
      <c r="AK34" t="e">
        <f t="shared" si="0"/>
        <v>#N/A</v>
      </c>
      <c r="AN34" t="e">
        <f>VLOOKUP($O34,'Table 3 WY Wind 2021'!$B$10:$J$36,9,FALSE)</f>
        <v>#N/A</v>
      </c>
      <c r="AO34" t="e">
        <f>VLOOKUP($O34,'Table 3 DJ Wind 2031'!$B$10:$J$36,9,FALSE)</f>
        <v>#N/A</v>
      </c>
      <c r="AP34" t="e">
        <f>VLOOKUP($O34,'Table 3 ID Wind 2036'!$B$10:$J$36,9,FALSE)</f>
        <v>#N/A</v>
      </c>
      <c r="AQ34" t="e">
        <f>VLOOKUP($O34,'Table 3 30 MW Geoth 2029'!$B$10:$J$36,9,FALSE)</f>
        <v>#N/A</v>
      </c>
      <c r="AR34" t="e">
        <f>VLOOKUP($O34,'Table 3 200 MW (UT N) 2029)'!$B$11:$H$41,7,FALSE)</f>
        <v>#N/A</v>
      </c>
      <c r="AS34" t="e">
        <f>VLOOKUP($O34,'Table 3 436MW (West M) 2030'!$B$11:$I$41,7,FALSE)</f>
        <v>#N/A</v>
      </c>
      <c r="AT34" t="e">
        <f>VLOOKUP($O34,'Table 3 477 MW (Wyo) 2033'!$B$11:$I$41,7,FALSE)</f>
        <v>#N/A</v>
      </c>
      <c r="AU34" t="e">
        <f>VLOOKUP($O34,'Table 3 200 MW (Wyo) 2033'!$B$11:$I$41,7,FALSE)</f>
        <v>#N/A</v>
      </c>
      <c r="AV34" t="e">
        <f>VLOOKUP($O34,'Table 3 Yakima Solar 2028'!$B$10:$K$36,9,FALSE)</f>
        <v>#N/A</v>
      </c>
      <c r="AW34" t="e">
        <f>VLOOKUP($O34,'Table 3 UT Solar 2031'!$B$10:$K$36,9,FALSE)</f>
        <v>#N/A</v>
      </c>
      <c r="AZ34" t="e">
        <f>SUM(AB$13:AB34)*AN34/1000</f>
        <v>#N/A</v>
      </c>
      <c r="BA34" t="e">
        <f>SUM(AC$13:AC34)*AO34/1000</f>
        <v>#N/A</v>
      </c>
      <c r="BB34" t="e">
        <f>SUM(AD$13:AD34)*AP34/1000</f>
        <v>#N/A</v>
      </c>
      <c r="BC34" t="e">
        <f>SUM(AE$13:AE34)*AQ34/1000</f>
        <v>#N/A</v>
      </c>
      <c r="BD34" t="e">
        <f>SUM(AF$13:AF34)*AR34/1000</f>
        <v>#N/A</v>
      </c>
      <c r="BE34" t="e">
        <f>SUM(AG$13:AG34)*AS34/1000</f>
        <v>#N/A</v>
      </c>
      <c r="BF34" t="e">
        <f>SUM(AH$13:AH34)*AT34/1000</f>
        <v>#N/A</v>
      </c>
      <c r="BG34" t="e">
        <f>SUM(AI$13:AI34)*AU34/1000</f>
        <v>#N/A</v>
      </c>
      <c r="BH34" t="e">
        <f>SUM(AJ$13:AJ34)*AV34/1000</f>
        <v>#N/A</v>
      </c>
      <c r="BI34" t="e">
        <f>SUM(AK$13:AK34)*AW34/1000</f>
        <v>#N/A</v>
      </c>
      <c r="BJ34" t="e">
        <f t="shared" si="7"/>
        <v>#N/A</v>
      </c>
    </row>
    <row r="35" spans="1:62" hidden="1">
      <c r="B35" s="277"/>
      <c r="C35" s="10"/>
      <c r="D35" s="61"/>
      <c r="E35" s="10"/>
      <c r="F35" s="51"/>
      <c r="G35" s="10"/>
      <c r="H35" s="50"/>
      <c r="I35"/>
      <c r="M35" s="198"/>
      <c r="O35">
        <f t="shared" si="4"/>
        <v>0</v>
      </c>
      <c r="P35" t="e">
        <v>#N/A</v>
      </c>
      <c r="Q35" t="e">
        <v>#N/A</v>
      </c>
      <c r="R35" t="e">
        <v>#N/A</v>
      </c>
      <c r="S35" t="e">
        <v>#N/A</v>
      </c>
      <c r="T35" t="e">
        <v>#N/A</v>
      </c>
      <c r="U35" t="e">
        <v>#N/A</v>
      </c>
      <c r="V35" t="e">
        <v>#N/A</v>
      </c>
      <c r="W35" t="e">
        <v>#N/A</v>
      </c>
      <c r="X35" t="e">
        <v>#N/A</v>
      </c>
      <c r="Y35" t="e">
        <v>#N/A</v>
      </c>
      <c r="AB35" t="e">
        <f t="shared" si="5"/>
        <v>#N/A</v>
      </c>
      <c r="AC35" t="e">
        <f t="shared" si="0"/>
        <v>#N/A</v>
      </c>
      <c r="AD35" t="e">
        <f t="shared" si="0"/>
        <v>#N/A</v>
      </c>
      <c r="AE35" t="e">
        <f t="shared" si="0"/>
        <v>#N/A</v>
      </c>
      <c r="AF35" t="e">
        <f t="shared" si="0"/>
        <v>#N/A</v>
      </c>
      <c r="AG35" t="e">
        <f t="shared" si="0"/>
        <v>#N/A</v>
      </c>
      <c r="AH35" t="e">
        <f t="shared" si="0"/>
        <v>#N/A</v>
      </c>
      <c r="AI35" t="e">
        <f t="shared" si="0"/>
        <v>#N/A</v>
      </c>
      <c r="AJ35" t="e">
        <f t="shared" si="0"/>
        <v>#N/A</v>
      </c>
      <c r="AK35" t="e">
        <f t="shared" si="0"/>
        <v>#N/A</v>
      </c>
      <c r="AN35" t="e">
        <f>VLOOKUP($O35,'Table 3 WY Wind 2021'!$B$10:$J$36,9,FALSE)</f>
        <v>#N/A</v>
      </c>
      <c r="AO35" t="e">
        <f>VLOOKUP($O35,'Table 3 DJ Wind 2031'!$B$10:$J$36,9,FALSE)</f>
        <v>#N/A</v>
      </c>
      <c r="AP35" t="e">
        <f>VLOOKUP($O35,'Table 3 ID Wind 2036'!$B$10:$J$36,9,FALSE)</f>
        <v>#N/A</v>
      </c>
      <c r="AQ35" t="e">
        <f>VLOOKUP($O35,'Table 3 30 MW Geoth 2029'!$B$10:$J$36,9,FALSE)</f>
        <v>#N/A</v>
      </c>
      <c r="AR35" t="e">
        <f>VLOOKUP($O35,'Table 3 200 MW (UT N) 2029)'!$B$11:$H$41,7,FALSE)</f>
        <v>#N/A</v>
      </c>
      <c r="AS35" t="e">
        <f>VLOOKUP($O35,'Table 3 436MW (West M) 2030'!$B$11:$I$41,7,FALSE)</f>
        <v>#N/A</v>
      </c>
      <c r="AT35" t="e">
        <f>VLOOKUP($O35,'Table 3 477 MW (Wyo) 2033'!$B$11:$I$41,7,FALSE)</f>
        <v>#N/A</v>
      </c>
      <c r="AU35" t="e">
        <f>VLOOKUP($O35,'Table 3 200 MW (Wyo) 2033'!$B$11:$I$41,7,FALSE)</f>
        <v>#N/A</v>
      </c>
      <c r="AV35" t="e">
        <f>VLOOKUP($O35,'Table 3 Yakima Solar 2028'!$B$10:$K$36,9,FALSE)</f>
        <v>#N/A</v>
      </c>
      <c r="AW35" t="e">
        <f>VLOOKUP($O35,'Table 3 UT Solar 2031'!$B$10:$K$36,9,FALSE)</f>
        <v>#N/A</v>
      </c>
      <c r="AZ35" t="e">
        <f>SUM(AB$13:AB35)*AN35/1000</f>
        <v>#N/A</v>
      </c>
      <c r="BA35" t="e">
        <f>SUM(AC$13:AC35)*AO35/1000</f>
        <v>#N/A</v>
      </c>
      <c r="BB35" t="e">
        <f>SUM(AD$13:AD35)*AP35/1000</f>
        <v>#N/A</v>
      </c>
      <c r="BC35" t="e">
        <f>SUM(AE$13:AE35)*AQ35/1000</f>
        <v>#N/A</v>
      </c>
      <c r="BD35" t="e">
        <f>SUM(AF$13:AF35)*AR35/1000</f>
        <v>#N/A</v>
      </c>
      <c r="BE35" t="e">
        <f>SUM(AG$13:AG35)*AS35/1000</f>
        <v>#N/A</v>
      </c>
      <c r="BF35" t="e">
        <f>SUM(AH$13:AH35)*AT35/1000</f>
        <v>#N/A</v>
      </c>
      <c r="BG35" t="e">
        <f>SUM(AI$13:AI35)*AU35/1000</f>
        <v>#N/A</v>
      </c>
      <c r="BH35" t="e">
        <f>SUM(AJ$13:AJ35)*AV35/1000</f>
        <v>#N/A</v>
      </c>
      <c r="BI35" t="e">
        <f>SUM(AK$13:AK35)*AW35/1000</f>
        <v>#N/A</v>
      </c>
      <c r="BJ35" t="e">
        <f t="shared" si="7"/>
        <v>#N/A</v>
      </c>
    </row>
    <row r="36" spans="1:62" hidden="1">
      <c r="B36" s="277"/>
      <c r="C36" s="10"/>
      <c r="D36" s="61"/>
      <c r="E36" s="10"/>
      <c r="F36" s="51"/>
      <c r="G36" s="10"/>
      <c r="H36" s="50"/>
      <c r="I36"/>
      <c r="M36" s="198"/>
    </row>
    <row r="37" spans="1:62" hidden="1">
      <c r="B37" s="277"/>
      <c r="C37" s="10"/>
      <c r="D37" s="61"/>
      <c r="E37" s="10"/>
      <c r="F37" s="51"/>
      <c r="G37" s="10"/>
      <c r="H37" s="50"/>
      <c r="I37"/>
      <c r="M37" s="198"/>
    </row>
    <row r="38" spans="1:62" hidden="1">
      <c r="B38" s="277"/>
      <c r="C38" s="10"/>
      <c r="D38" s="61"/>
      <c r="E38" s="10"/>
      <c r="F38" s="51"/>
      <c r="G38" s="10"/>
      <c r="H38" s="50"/>
      <c r="I38"/>
    </row>
    <row r="39" spans="1:62">
      <c r="B39" s="277"/>
      <c r="C39" s="10"/>
      <c r="D39" s="61"/>
      <c r="E39" s="10"/>
      <c r="F39" s="51"/>
      <c r="G39" s="10"/>
      <c r="H39" s="50"/>
      <c r="I39"/>
    </row>
    <row r="40" spans="1:62">
      <c r="D40" s="10"/>
      <c r="F40" s="51"/>
      <c r="H40" s="50"/>
      <c r="I40"/>
    </row>
    <row r="41" spans="1:62">
      <c r="B41" s="71" t="str">
        <f>"Levelized Prices (Nominal) @ "&amp;TEXT(I42,"0.00%")&amp;" Discount Rate (1) (3) "</f>
        <v xml:space="preserve">Levelized Prices (Nominal) @ 6.57% Discount Rate (1) (3) </v>
      </c>
      <c r="E41" s="6"/>
      <c r="I41" s="65" t="s">
        <v>97</v>
      </c>
    </row>
    <row r="42" spans="1:62">
      <c r="B42" s="63"/>
      <c r="C42" s="10"/>
      <c r="D42" s="10"/>
      <c r="H42" s="50"/>
      <c r="I42" s="175">
        <v>6.5699999999999995E-2</v>
      </c>
    </row>
    <row r="43" spans="1:62">
      <c r="B43" s="64"/>
      <c r="E43" s="10"/>
      <c r="G43" s="174"/>
      <c r="H43" s="50"/>
    </row>
    <row r="44" spans="1:62">
      <c r="B44" s="64"/>
      <c r="E44" s="10"/>
      <c r="G44" s="174"/>
      <c r="H44" s="50"/>
    </row>
    <row r="45" spans="1:62">
      <c r="A45" s="4" t="s">
        <v>153</v>
      </c>
      <c r="B45" s="63" t="s">
        <v>8</v>
      </c>
      <c r="C45" s="10">
        <f ca="1">'Table 5'!$D$10*(Study_CF*8.76)/'Table 5'!$F$10</f>
        <v>0</v>
      </c>
      <c r="D45" s="10"/>
      <c r="H45" s="50"/>
    </row>
    <row r="46" spans="1:62">
      <c r="A46" s="4" t="s">
        <v>153</v>
      </c>
      <c r="B46" s="64" t="s">
        <v>39</v>
      </c>
      <c r="E46" s="10">
        <f>'Table 5'!$C$10/'Table 5'!$F$10</f>
        <v>23.804510595873936</v>
      </c>
      <c r="G46" s="174">
        <f>'Table 5'!$G$10</f>
        <v>23.804510595873936</v>
      </c>
      <c r="H46" s="50"/>
    </row>
    <row r="47" spans="1:62">
      <c r="F47" s="52"/>
      <c r="H47" s="50"/>
    </row>
    <row r="48" spans="1:62">
      <c r="A48" s="4" t="s">
        <v>154</v>
      </c>
      <c r="B48" s="63" t="s">
        <v>8</v>
      </c>
      <c r="C48" s="10">
        <f ca="1">'Table 5'!$D$7*(Study_CF*8.76)/'Table 5'!$F$7</f>
        <v>0</v>
      </c>
      <c r="D48" s="10"/>
      <c r="H48" s="50"/>
    </row>
    <row r="49" spans="1:13">
      <c r="A49" s="4" t="s">
        <v>154</v>
      </c>
      <c r="B49" s="64" t="s">
        <v>39</v>
      </c>
      <c r="E49" s="10">
        <f>'Table 5'!$C$7/'Table 5'!$F$7</f>
        <v>26.968629613513322</v>
      </c>
      <c r="G49" s="174">
        <f>'Table 5'!$G$7</f>
        <v>26.968629613513322</v>
      </c>
      <c r="H49" s="50"/>
    </row>
    <row r="50" spans="1:13">
      <c r="F50" s="52"/>
      <c r="H50" s="50"/>
    </row>
    <row r="51" spans="1:13">
      <c r="F51" s="52"/>
      <c r="H51" s="50"/>
    </row>
    <row r="52" spans="1:13">
      <c r="F52" s="52"/>
      <c r="H52" s="50"/>
    </row>
    <row r="53" spans="1:13">
      <c r="B53" s="4" t="s">
        <v>19</v>
      </c>
      <c r="E53" s="52"/>
      <c r="G53" s="52"/>
      <c r="H53" s="50"/>
      <c r="I53" s="174"/>
    </row>
    <row r="54" spans="1:13">
      <c r="B54" s="66" t="str">
        <f>"(1)   "&amp;I41</f>
        <v>(1)   Discount Rate - 2017 IRP</v>
      </c>
      <c r="E54" s="50"/>
      <c r="F54" s="52"/>
      <c r="G54" s="50"/>
      <c r="H54" s="50"/>
      <c r="I54" s="174"/>
    </row>
    <row r="55" spans="1:13">
      <c r="B55" s="4" t="s">
        <v>25</v>
      </c>
      <c r="F55" s="52"/>
      <c r="H55" s="50"/>
      <c r="I55" s="174"/>
    </row>
    <row r="56" spans="1:13">
      <c r="G56" s="201"/>
    </row>
    <row r="57" spans="1:13">
      <c r="B57" s="4" t="str">
        <f>IF(Study_Cap_Adj&gt;0,"(4)  The capacity payment is derived from:","")</f>
        <v/>
      </c>
    </row>
    <row r="58" spans="1:13" hidden="1">
      <c r="B58" s="159" t="str">
        <f>IF(AND(Study_Cap_Adj&gt;0,_30_Geo_West&lt;&gt;0),"       2028 - "&amp;'Table 3 477 MW (Wyo) 2033'!$B$12&amp;"   ("&amp;TEXT(_30_Geo_West," 0.0%")&amp;")","")</f>
        <v/>
      </c>
    </row>
    <row r="59" spans="1:13" ht="12.75" customHeight="1">
      <c r="B59" s="159"/>
    </row>
    <row r="60" spans="1:13" ht="12.75" customHeight="1">
      <c r="B60" s="159"/>
    </row>
    <row r="61" spans="1:13">
      <c r="B61" s="11"/>
      <c r="C61" s="8"/>
      <c r="D61" s="8"/>
      <c r="E61" s="8"/>
      <c r="G61" s="8"/>
    </row>
    <row r="62" spans="1:13">
      <c r="B62"/>
      <c r="I62" t="s">
        <v>86</v>
      </c>
    </row>
    <row r="63" spans="1:13" s="69" customFormat="1">
      <c r="A63" s="70"/>
      <c r="B63" s="11"/>
      <c r="C63" s="70"/>
      <c r="D63" s="70"/>
      <c r="E63" s="70"/>
      <c r="F63" s="70"/>
      <c r="G63" s="70"/>
      <c r="I63" t="str">
        <f>"       Avoided Costs calculated annually are  "&amp;TEXT(PMT(Discount_Rate,COUNT($G$13:$G$27),-NPV(Discount_Rate,$G$13:$G$27)),"$0.00")&amp;"/MWH"</f>
        <v xml:space="preserve">       Avoided Costs calculated annually are  $23.82/MWH</v>
      </c>
      <c r="J63"/>
      <c r="K63"/>
      <c r="L63"/>
      <c r="M63"/>
    </row>
    <row r="64" spans="1:13" s="69" customFormat="1">
      <c r="A64" s="70"/>
      <c r="B64" s="11"/>
      <c r="C64" s="70"/>
      <c r="D64" s="70"/>
      <c r="E64" s="70"/>
      <c r="F64" s="70"/>
      <c r="G64" s="70"/>
      <c r="I64" s="11" t="str">
        <f>"       Avoided Costs calculated monthly are  "&amp;TEXT($I$53,"$0.00")&amp;"/MWH"</f>
        <v xml:space="preserve">       Avoided Costs calculated monthly are  $0.00/MWH</v>
      </c>
      <c r="J64"/>
      <c r="K64"/>
    </row>
    <row r="65" spans="2:13">
      <c r="B65" s="67"/>
      <c r="I65" s="69"/>
      <c r="L65" s="69"/>
      <c r="M65" s="69"/>
    </row>
    <row r="66" spans="2:13">
      <c r="F66" s="8"/>
    </row>
    <row r="69" spans="2:13">
      <c r="J69" s="69"/>
      <c r="K69" s="69"/>
    </row>
    <row r="70" spans="2:13">
      <c r="J70" s="69"/>
      <c r="K70" s="69"/>
    </row>
  </sheetData>
  <phoneticPr fontId="6" type="noConversion"/>
  <printOptions horizontalCentered="1"/>
  <pageMargins left="0.25" right="0.25" top="0.75" bottom="0.75" header="0.3" footer="0.3"/>
  <pageSetup scale="9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B42" sqref="B42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178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UT N 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702</v>
      </c>
      <c r="D14" s="115">
        <f>ROUND(C14*$C$76,2)</f>
        <v>51.76</v>
      </c>
      <c r="E14" s="116">
        <f>$I$60</f>
        <v>30.66</v>
      </c>
      <c r="F14" s="116">
        <f>$J$65</f>
        <v>7.53</v>
      </c>
      <c r="G14" s="117">
        <f t="shared" ref="G14:G24" si="0">ROUND(F14*(8.76*$G$65)+E14,2)</f>
        <v>52.43</v>
      </c>
      <c r="H14" s="117">
        <f t="shared" ref="H14:H24" si="1">ROUND(D14+G14,2)</f>
        <v>104.19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52.9</v>
      </c>
      <c r="E15" s="115">
        <f t="shared" si="3"/>
        <v>31.34</v>
      </c>
      <c r="F15" s="115">
        <f t="shared" si="3"/>
        <v>7.7</v>
      </c>
      <c r="G15" s="119">
        <f t="shared" si="0"/>
        <v>53.6</v>
      </c>
      <c r="H15" s="119">
        <f t="shared" si="1"/>
        <v>106.5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54.05</v>
      </c>
      <c r="E16" s="115">
        <f t="shared" si="3"/>
        <v>32.020000000000003</v>
      </c>
      <c r="F16" s="115">
        <f t="shared" si="3"/>
        <v>7.87</v>
      </c>
      <c r="G16" s="117">
        <f t="shared" si="0"/>
        <v>54.77</v>
      </c>
      <c r="H16" s="117">
        <f t="shared" si="1"/>
        <v>108.82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55.13</v>
      </c>
      <c r="E17" s="115">
        <f t="shared" si="3"/>
        <v>32.659999999999997</v>
      </c>
      <c r="F17" s="115">
        <f t="shared" si="3"/>
        <v>8.0299999999999994</v>
      </c>
      <c r="G17" s="117">
        <f t="shared" si="0"/>
        <v>55.87</v>
      </c>
      <c r="H17" s="117">
        <f t="shared" si="1"/>
        <v>111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56.31</v>
      </c>
      <c r="E18" s="115">
        <f t="shared" si="4"/>
        <v>33.36</v>
      </c>
      <c r="F18" s="115">
        <f t="shared" si="4"/>
        <v>8.1999999999999993</v>
      </c>
      <c r="G18" s="117">
        <f t="shared" ref="G18:G23" si="5">ROUND(F18*(8.76*$G$65)+E18,2)</f>
        <v>57.06</v>
      </c>
      <c r="H18" s="117">
        <f t="shared" ref="H18:H23" si="6">ROUND(D18+G18,2)</f>
        <v>113.37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57.57</v>
      </c>
      <c r="E19" s="115">
        <f t="shared" si="7"/>
        <v>34.11</v>
      </c>
      <c r="F19" s="115">
        <f t="shared" si="7"/>
        <v>8.3800000000000008</v>
      </c>
      <c r="G19" s="117">
        <f t="shared" si="5"/>
        <v>58.33</v>
      </c>
      <c r="H19" s="117">
        <f t="shared" si="6"/>
        <v>115.9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58.87</v>
      </c>
      <c r="E20" s="115">
        <f t="shared" si="8"/>
        <v>34.880000000000003</v>
      </c>
      <c r="F20" s="115">
        <f t="shared" si="8"/>
        <v>8.57</v>
      </c>
      <c r="G20" s="117">
        <f t="shared" si="5"/>
        <v>59.65</v>
      </c>
      <c r="H20" s="117">
        <f t="shared" si="6"/>
        <v>118.52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60.23</v>
      </c>
      <c r="E21" s="115">
        <f t="shared" si="9"/>
        <v>35.68</v>
      </c>
      <c r="F21" s="115">
        <f t="shared" si="9"/>
        <v>8.77</v>
      </c>
      <c r="G21" s="117">
        <f t="shared" si="5"/>
        <v>61.03</v>
      </c>
      <c r="H21" s="117">
        <f t="shared" si="6"/>
        <v>121.26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61.62</v>
      </c>
      <c r="E22" s="115">
        <f t="shared" si="10"/>
        <v>36.51</v>
      </c>
      <c r="F22" s="115">
        <f t="shared" si="10"/>
        <v>8.9700000000000006</v>
      </c>
      <c r="G22" s="117">
        <f t="shared" si="5"/>
        <v>62.44</v>
      </c>
      <c r="H22" s="117">
        <f t="shared" si="6"/>
        <v>124.06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63.05</v>
      </c>
      <c r="E23" s="115">
        <f t="shared" si="11"/>
        <v>37.36</v>
      </c>
      <c r="F23" s="115">
        <f t="shared" si="11"/>
        <v>9.18</v>
      </c>
      <c r="G23" s="117">
        <f t="shared" si="5"/>
        <v>63.9</v>
      </c>
      <c r="H23" s="117">
        <f t="shared" si="6"/>
        <v>126.95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64.5</v>
      </c>
      <c r="E24" s="119">
        <f>ROUND(E23*(1+$G83),2)</f>
        <v>38.22</v>
      </c>
      <c r="F24" s="119">
        <f>ROUND(F23*(1+$G83),2)</f>
        <v>9.39</v>
      </c>
      <c r="G24" s="117">
        <f t="shared" si="0"/>
        <v>65.36</v>
      </c>
      <c r="H24" s="117">
        <f t="shared" si="1"/>
        <v>129.86000000000001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25" si="12">ROUND(D24*(1+$G84),2)</f>
        <v>65.989999999999995</v>
      </c>
      <c r="E25" s="119">
        <f t="shared" si="12"/>
        <v>39.11</v>
      </c>
      <c r="F25" s="119">
        <f t="shared" si="12"/>
        <v>9.61</v>
      </c>
      <c r="G25" s="117">
        <f t="shared" ref="G25:G30" si="13">ROUND(F25*(8.76*$G$65)+E25,2)</f>
        <v>66.89</v>
      </c>
      <c r="H25" s="117">
        <f t="shared" ref="H25:H30" si="14">ROUND(D25+G25,2)</f>
        <v>132.88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203">
        <f t="shared" ref="D26:F26" si="15">ROUND(D25*(1+$G85),2)</f>
        <v>67.53</v>
      </c>
      <c r="E26" s="203">
        <f t="shared" si="15"/>
        <v>40.020000000000003</v>
      </c>
      <c r="F26" s="203">
        <f t="shared" si="15"/>
        <v>9.83</v>
      </c>
      <c r="G26" s="204">
        <f t="shared" si="13"/>
        <v>68.44</v>
      </c>
      <c r="H26" s="204">
        <f t="shared" si="14"/>
        <v>135.97</v>
      </c>
      <c r="I26" s="204"/>
      <c r="J26" s="204"/>
      <c r="K26" s="204"/>
      <c r="M26" s="57"/>
    </row>
    <row r="27" spans="2:13">
      <c r="B27" s="113">
        <f t="shared" si="2"/>
        <v>2029</v>
      </c>
      <c r="C27" s="118"/>
      <c r="D27" s="119">
        <f t="shared" ref="D27:F28" si="16">ROUND(D26*(1+$G86),2)</f>
        <v>69.13</v>
      </c>
      <c r="E27" s="119">
        <f t="shared" si="16"/>
        <v>40.97</v>
      </c>
      <c r="F27" s="119">
        <f t="shared" si="16"/>
        <v>10.06</v>
      </c>
      <c r="G27" s="117">
        <f t="shared" si="13"/>
        <v>70.05</v>
      </c>
      <c r="H27" s="117">
        <f t="shared" si="14"/>
        <v>139.18</v>
      </c>
      <c r="I27" s="117">
        <f>VLOOKUP(B27,'Table 4'!$B$13:$D$43,2,FALSE)</f>
        <v>4.5</v>
      </c>
      <c r="J27" s="117">
        <f t="shared" ref="J27" si="17">ROUND($K$65*I27/1000,2)</f>
        <v>43.26</v>
      </c>
      <c r="K27" s="117">
        <f t="shared" ref="K27" si="18">ROUND(H27*1000/8760/$G$65+J27,2)</f>
        <v>91.41</v>
      </c>
      <c r="M27" s="57"/>
    </row>
    <row r="28" spans="2:13" s="154" customFormat="1">
      <c r="B28" s="157">
        <f t="shared" si="2"/>
        <v>2030</v>
      </c>
      <c r="C28" s="158"/>
      <c r="D28" s="152">
        <f t="shared" si="16"/>
        <v>70.78</v>
      </c>
      <c r="E28" s="152">
        <f t="shared" si="16"/>
        <v>41.95</v>
      </c>
      <c r="F28" s="152">
        <f t="shared" si="16"/>
        <v>10.3</v>
      </c>
      <c r="G28" s="152">
        <f t="shared" ref="G28" si="19">ROUND(F28*(8.76*$G$65)+E28,2)</f>
        <v>71.73</v>
      </c>
      <c r="H28" s="152">
        <f t="shared" ref="H28" si="20">ROUND(D28+G28,2)</f>
        <v>142.51</v>
      </c>
      <c r="I28" s="117">
        <f>VLOOKUP(B28,'Table 4'!$B$13:$D$43,3,FALSE)</f>
        <v>4.88</v>
      </c>
      <c r="J28" s="117">
        <f t="shared" ref="J28" si="21">ROUND($K$65*I28/1000,2)</f>
        <v>46.92</v>
      </c>
      <c r="K28" s="117">
        <f t="shared" ref="K28" si="22">ROUND(H28*1000/8760/$G$65+J28,2)</f>
        <v>96.22</v>
      </c>
      <c r="M28" s="66"/>
    </row>
    <row r="29" spans="2:13" s="154" customFormat="1">
      <c r="B29" s="157">
        <f t="shared" si="2"/>
        <v>2031</v>
      </c>
      <c r="C29" s="158"/>
      <c r="D29" s="152">
        <f t="shared" ref="D29" si="23">ROUND(D28*(1+$G88),2)</f>
        <v>72.48</v>
      </c>
      <c r="E29" s="152">
        <f t="shared" ref="E29" si="24">ROUND(E28*(1+$G88),2)</f>
        <v>42.96</v>
      </c>
      <c r="F29" s="152">
        <f t="shared" ref="F29" si="25">ROUND(F28*(1+$G88),2)</f>
        <v>10.55</v>
      </c>
      <c r="G29" s="152">
        <f t="shared" ref="G29" si="26">ROUND(F29*(8.76*$G$65)+E29,2)</f>
        <v>73.459999999999994</v>
      </c>
      <c r="H29" s="152">
        <f t="shared" ref="H29" si="27">ROUND(D29+G29,2)</f>
        <v>145.94</v>
      </c>
      <c r="I29" s="117">
        <f>VLOOKUP(B29,'Table 4'!$B$13:$C$43,2,FALSE)</f>
        <v>5.07</v>
      </c>
      <c r="J29" s="117">
        <f t="shared" ref="J29" si="28">ROUND($K$65*I29/1000,2)</f>
        <v>48.74</v>
      </c>
      <c r="K29" s="117">
        <f t="shared" ref="K29" si="29">ROUND(H29*1000/8760/$G$65+J29,2)</f>
        <v>99.22</v>
      </c>
      <c r="M29" s="66"/>
    </row>
    <row r="30" spans="2:13" s="154" customFormat="1">
      <c r="B30" s="157">
        <f t="shared" si="2"/>
        <v>2032</v>
      </c>
      <c r="C30" s="158"/>
      <c r="D30" s="152">
        <f t="shared" ref="D30:F30" si="30">ROUND(D29*(1+$G89),2)</f>
        <v>74.22</v>
      </c>
      <c r="E30" s="152">
        <f t="shared" si="30"/>
        <v>43.99</v>
      </c>
      <c r="F30" s="152">
        <f t="shared" si="30"/>
        <v>10.8</v>
      </c>
      <c r="G30" s="152">
        <f t="shared" si="13"/>
        <v>75.209999999999994</v>
      </c>
      <c r="H30" s="152">
        <f t="shared" si="14"/>
        <v>149.43</v>
      </c>
      <c r="I30" s="117">
        <f>VLOOKUP(B30,'Table 4'!$B$13:$C$43,2,FALSE)</f>
        <v>5.31</v>
      </c>
      <c r="J30" s="117">
        <f t="shared" ref="J30:J40" si="31">ROUND($K$65*I30/1000,2)</f>
        <v>51.05</v>
      </c>
      <c r="K30" s="117">
        <f t="shared" ref="K30:K40" si="32">ROUND(H30*1000/8760/$G$65+J30,2)</f>
        <v>102.74</v>
      </c>
      <c r="M30" s="66"/>
    </row>
    <row r="31" spans="2:13" s="154" customFormat="1">
      <c r="B31" s="157">
        <f t="shared" si="2"/>
        <v>2033</v>
      </c>
      <c r="C31" s="158"/>
      <c r="D31" s="152">
        <f t="shared" ref="D31:D32" si="33">ROUND(D30*(1+$G90),2)</f>
        <v>76.02</v>
      </c>
      <c r="E31" s="152">
        <f t="shared" ref="E31:E32" si="34">ROUND(E30*(1+$G90),2)</f>
        <v>45.05</v>
      </c>
      <c r="F31" s="152">
        <f t="shared" ref="F31:F32" si="35">ROUND(F30*(1+$G90),2)</f>
        <v>11.06</v>
      </c>
      <c r="G31" s="152">
        <f t="shared" ref="G31:G33" si="36">ROUND(F31*(8.76*$G$65)+E31,2)</f>
        <v>77.02</v>
      </c>
      <c r="H31" s="152">
        <f t="shared" ref="H31:H33" si="37">ROUND(D31+G31,2)</f>
        <v>153.04</v>
      </c>
      <c r="I31" s="117">
        <f>VLOOKUP(B31,'Table 4'!$B$13:$C$43,2,FALSE)</f>
        <v>5.65</v>
      </c>
      <c r="J31" s="117">
        <f t="shared" si="31"/>
        <v>54.32</v>
      </c>
      <c r="K31" s="117">
        <f t="shared" si="32"/>
        <v>107.26</v>
      </c>
      <c r="M31" s="66"/>
    </row>
    <row r="32" spans="2:13" s="154" customFormat="1">
      <c r="B32" s="157">
        <f t="shared" si="2"/>
        <v>2034</v>
      </c>
      <c r="C32" s="158"/>
      <c r="D32" s="152">
        <f t="shared" si="33"/>
        <v>77.86</v>
      </c>
      <c r="E32" s="152">
        <f t="shared" si="34"/>
        <v>46.14</v>
      </c>
      <c r="F32" s="152">
        <f t="shared" si="35"/>
        <v>11.33</v>
      </c>
      <c r="G32" s="152">
        <f t="shared" si="36"/>
        <v>78.89</v>
      </c>
      <c r="H32" s="152">
        <f t="shared" si="37"/>
        <v>156.75</v>
      </c>
      <c r="I32" s="117">
        <f>VLOOKUP(B32,'Table 4'!$B$13:$C$43,2,FALSE)</f>
        <v>5.93</v>
      </c>
      <c r="J32" s="117">
        <f t="shared" si="31"/>
        <v>57.01</v>
      </c>
      <c r="K32" s="117">
        <f t="shared" si="32"/>
        <v>111.23</v>
      </c>
      <c r="M32" s="66"/>
    </row>
    <row r="33" spans="2:15">
      <c r="B33" s="113">
        <f t="shared" si="2"/>
        <v>2035</v>
      </c>
      <c r="C33" s="118"/>
      <c r="D33" s="117">
        <f>ROUND(D32*(1+$J83),2)</f>
        <v>79.739999999999995</v>
      </c>
      <c r="E33" s="115">
        <f>ROUND(E32*(1+$J83),2)</f>
        <v>47.26</v>
      </c>
      <c r="F33" s="115">
        <f>ROUND(F32*(1+$J83),2)</f>
        <v>11.6</v>
      </c>
      <c r="G33" s="117">
        <f t="shared" si="36"/>
        <v>80.790000000000006</v>
      </c>
      <c r="H33" s="117">
        <f t="shared" si="37"/>
        <v>160.53</v>
      </c>
      <c r="I33" s="117">
        <f>VLOOKUP(B33,'Table 4'!$B$13:$C$43,2,FALSE)</f>
        <v>6.25</v>
      </c>
      <c r="J33" s="117">
        <f t="shared" si="31"/>
        <v>60.09</v>
      </c>
      <c r="K33" s="117">
        <f t="shared" si="32"/>
        <v>115.62</v>
      </c>
      <c r="M33" s="66"/>
    </row>
    <row r="34" spans="2:15">
      <c r="B34" s="113">
        <f t="shared" si="2"/>
        <v>2036</v>
      </c>
      <c r="C34" s="118"/>
      <c r="D34" s="117">
        <f t="shared" ref="D34:F34" si="38">ROUND(D33*(1+$J84),2)</f>
        <v>81.680000000000007</v>
      </c>
      <c r="E34" s="115">
        <f t="shared" si="38"/>
        <v>48.41</v>
      </c>
      <c r="F34" s="115">
        <f t="shared" si="38"/>
        <v>11.88</v>
      </c>
      <c r="G34" s="117">
        <f t="shared" ref="G34:G40" si="39">ROUND(F34*(8.76*$G$65)+E34,2)</f>
        <v>82.75</v>
      </c>
      <c r="H34" s="117">
        <f t="shared" ref="H34:H40" si="40">ROUND(D34+G34,2)</f>
        <v>164.43</v>
      </c>
      <c r="I34" s="117">
        <f>VLOOKUP(B34,'Table 4'!$B$13:$C$43,2,FALSE)</f>
        <v>6.73</v>
      </c>
      <c r="J34" s="117">
        <f t="shared" si="31"/>
        <v>64.7</v>
      </c>
      <c r="K34" s="117">
        <f t="shared" si="32"/>
        <v>121.58</v>
      </c>
      <c r="M34" s="66"/>
    </row>
    <row r="35" spans="2:15">
      <c r="B35" s="113">
        <f t="shared" si="2"/>
        <v>2037</v>
      </c>
      <c r="C35" s="118"/>
      <c r="D35" s="117">
        <f t="shared" ref="D35:F35" si="41">ROUND(D34*(1+$J85),2)</f>
        <v>83.66</v>
      </c>
      <c r="E35" s="115">
        <f t="shared" si="41"/>
        <v>49.59</v>
      </c>
      <c r="F35" s="115">
        <f t="shared" si="41"/>
        <v>12.17</v>
      </c>
      <c r="G35" s="117">
        <f t="shared" si="39"/>
        <v>84.77</v>
      </c>
      <c r="H35" s="117">
        <f t="shared" si="40"/>
        <v>168.43</v>
      </c>
      <c r="I35" s="117">
        <f>VLOOKUP(B35,'Table 4'!$B$13:$C$43,2,FALSE)</f>
        <v>6.93</v>
      </c>
      <c r="J35" s="117">
        <f t="shared" si="31"/>
        <v>66.63</v>
      </c>
      <c r="K35" s="117">
        <f t="shared" si="32"/>
        <v>124.89</v>
      </c>
      <c r="M35" s="66"/>
    </row>
    <row r="36" spans="2:15">
      <c r="B36" s="113">
        <f t="shared" si="2"/>
        <v>2038</v>
      </c>
      <c r="C36" s="118"/>
      <c r="D36" s="117">
        <f t="shared" ref="D36:F36" si="42">ROUND(D35*(1+$J86),2)</f>
        <v>85.7</v>
      </c>
      <c r="E36" s="115">
        <f t="shared" si="42"/>
        <v>50.8</v>
      </c>
      <c r="F36" s="115">
        <f t="shared" si="42"/>
        <v>12.47</v>
      </c>
      <c r="G36" s="117">
        <f t="shared" si="39"/>
        <v>86.85</v>
      </c>
      <c r="H36" s="117">
        <f t="shared" si="40"/>
        <v>172.55</v>
      </c>
      <c r="I36" s="117">
        <f>VLOOKUP(B36,'Table 4'!$B$13:$C$43,2,FALSE)</f>
        <v>7.3</v>
      </c>
      <c r="J36" s="117">
        <f t="shared" si="31"/>
        <v>70.180000000000007</v>
      </c>
      <c r="K36" s="117">
        <f t="shared" si="32"/>
        <v>129.87</v>
      </c>
      <c r="M36" s="66"/>
    </row>
    <row r="37" spans="2:15">
      <c r="B37" s="113">
        <f t="shared" si="2"/>
        <v>2039</v>
      </c>
      <c r="C37" s="118"/>
      <c r="D37" s="117">
        <f t="shared" ref="D37:F37" si="43">ROUND(D36*(1+$J87),2)</f>
        <v>87.8</v>
      </c>
      <c r="E37" s="115">
        <f t="shared" si="43"/>
        <v>52.04</v>
      </c>
      <c r="F37" s="115">
        <f t="shared" si="43"/>
        <v>12.78</v>
      </c>
      <c r="G37" s="117">
        <f t="shared" si="39"/>
        <v>88.98</v>
      </c>
      <c r="H37" s="117">
        <f t="shared" si="40"/>
        <v>176.78</v>
      </c>
      <c r="I37" s="117">
        <f>VLOOKUP(B37,'Table 4'!$B$13:$C$43,2,FALSE)</f>
        <v>7.56</v>
      </c>
      <c r="J37" s="117">
        <f t="shared" si="31"/>
        <v>72.680000000000007</v>
      </c>
      <c r="K37" s="117">
        <f t="shared" si="32"/>
        <v>133.83000000000001</v>
      </c>
      <c r="M37" s="66"/>
    </row>
    <row r="38" spans="2:15">
      <c r="B38" s="113">
        <f t="shared" si="2"/>
        <v>2040</v>
      </c>
      <c r="C38" s="118"/>
      <c r="D38" s="117">
        <f t="shared" ref="D38:F38" si="44">ROUND(D37*(1+$J88),2)</f>
        <v>89.94</v>
      </c>
      <c r="E38" s="115">
        <f t="shared" si="44"/>
        <v>53.31</v>
      </c>
      <c r="F38" s="115">
        <f t="shared" si="44"/>
        <v>13.09</v>
      </c>
      <c r="G38" s="117">
        <f t="shared" si="39"/>
        <v>91.15</v>
      </c>
      <c r="H38" s="117">
        <f t="shared" si="40"/>
        <v>181.09</v>
      </c>
      <c r="I38" s="117">
        <f>VLOOKUP(B38,'Table 4'!$B$13:$C$43,2,FALSE)</f>
        <v>7.84</v>
      </c>
      <c r="J38" s="117">
        <f t="shared" si="31"/>
        <v>75.37</v>
      </c>
      <c r="K38" s="117">
        <f t="shared" si="32"/>
        <v>138.01</v>
      </c>
      <c r="M38" s="66"/>
    </row>
    <row r="39" spans="2:15">
      <c r="B39" s="113">
        <f t="shared" si="2"/>
        <v>2041</v>
      </c>
      <c r="C39" s="118"/>
      <c r="D39" s="117">
        <f t="shared" ref="D39:F39" si="45">ROUND(D38*(1+$J89),2)</f>
        <v>92.15</v>
      </c>
      <c r="E39" s="115">
        <f t="shared" si="45"/>
        <v>54.62</v>
      </c>
      <c r="F39" s="115">
        <f t="shared" si="45"/>
        <v>13.41</v>
      </c>
      <c r="G39" s="117">
        <f t="shared" si="39"/>
        <v>93.39</v>
      </c>
      <c r="H39" s="117">
        <f t="shared" si="40"/>
        <v>185.54</v>
      </c>
      <c r="I39" s="117">
        <f>VLOOKUP(B39,'Table 4'!$B$13:$C$43,2,FALSE)</f>
        <v>8.0399999999999991</v>
      </c>
      <c r="J39" s="117">
        <f t="shared" si="31"/>
        <v>77.3</v>
      </c>
      <c r="K39" s="117">
        <f t="shared" si="32"/>
        <v>141.47999999999999</v>
      </c>
      <c r="M39" s="66"/>
    </row>
    <row r="40" spans="2:15">
      <c r="B40" s="113">
        <f t="shared" si="2"/>
        <v>2042</v>
      </c>
      <c r="C40" s="118"/>
      <c r="D40" s="117">
        <f t="shared" ref="D40:F40" si="46">ROUND(D39*(1+$J90),2)</f>
        <v>94.42</v>
      </c>
      <c r="E40" s="115">
        <f t="shared" si="46"/>
        <v>55.97</v>
      </c>
      <c r="F40" s="115">
        <f t="shared" si="46"/>
        <v>13.74</v>
      </c>
      <c r="G40" s="117">
        <f t="shared" si="39"/>
        <v>95.69</v>
      </c>
      <c r="H40" s="117">
        <f t="shared" si="40"/>
        <v>190.11</v>
      </c>
      <c r="I40" s="117">
        <f>VLOOKUP(B40,'Table 4'!$B$13:$C$43,2,FALSE)</f>
        <v>8.25</v>
      </c>
      <c r="J40" s="117">
        <f t="shared" si="31"/>
        <v>79.319999999999993</v>
      </c>
      <c r="K40" s="117">
        <f t="shared" si="32"/>
        <v>145.08000000000001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104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177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106</v>
      </c>
      <c r="F58" s="124">
        <f>C69</f>
        <v>199.924125</v>
      </c>
      <c r="G58" s="57">
        <f>F58/F60</f>
        <v>1</v>
      </c>
      <c r="H58" s="138">
        <f>C70</f>
        <v>701.59905041057641</v>
      </c>
      <c r="I58" s="140">
        <f>C73</f>
        <v>30.657239904849501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702</v>
      </c>
      <c r="I60" s="140">
        <f>ROUND(((F58*I58)+(F59*I59))/F60,2)</f>
        <v>30.66</v>
      </c>
    </row>
    <row r="61" spans="3:11">
      <c r="C61" s="154"/>
      <c r="F61" s="124"/>
      <c r="G61" s="57"/>
      <c r="H61" s="125"/>
      <c r="I61" s="126"/>
    </row>
    <row r="62" spans="3:11">
      <c r="C62" s="155" t="s">
        <v>177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177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178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177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105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103</v>
      </c>
      <c r="C70" s="125">
        <v>701.59905041057641</v>
      </c>
      <c r="D70" s="125"/>
      <c r="E70" s="110" t="s">
        <v>78</v>
      </c>
    </row>
    <row r="71" spans="2:11">
      <c r="B71" s="110" t="s">
        <v>103</v>
      </c>
      <c r="C71" s="126">
        <v>16.0158293408495</v>
      </c>
      <c r="D71" s="126"/>
      <c r="E71" s="110" t="s">
        <v>79</v>
      </c>
    </row>
    <row r="72" spans="2:11">
      <c r="B72" s="110" t="s">
        <v>103</v>
      </c>
      <c r="C72" s="49">
        <v>14.641410564000001</v>
      </c>
      <c r="D72" s="49"/>
      <c r="E72" s="110" t="s">
        <v>75</v>
      </c>
    </row>
    <row r="73" spans="2:11">
      <c r="B73" s="110" t="s">
        <v>103</v>
      </c>
      <c r="C73" s="126">
        <f>C71+C72</f>
        <v>30.657239904849501</v>
      </c>
      <c r="D73" s="126"/>
      <c r="E73" s="110" t="s">
        <v>80</v>
      </c>
    </row>
    <row r="74" spans="2:11">
      <c r="B74" s="110" t="s">
        <v>103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7">C83+1</f>
        <v>2018</v>
      </c>
      <c r="D84" s="57">
        <v>2.1684070430924685E-2</v>
      </c>
      <c r="F84" s="135">
        <f t="shared" ref="F84:F91" si="48">F83+1</f>
        <v>2027</v>
      </c>
      <c r="G84" s="57">
        <v>2.3164081218836952E-2</v>
      </c>
      <c r="I84" s="135">
        <f t="shared" ref="I84:I91" si="49">I83+1</f>
        <v>2036</v>
      </c>
      <c r="J84" s="57">
        <v>2.4311492116604327E-2</v>
      </c>
    </row>
    <row r="85" spans="3:15">
      <c r="C85" s="135">
        <f t="shared" si="47"/>
        <v>2019</v>
      </c>
      <c r="D85" s="57">
        <v>2.0023445288848141E-2</v>
      </c>
      <c r="F85" s="135">
        <f t="shared" si="48"/>
        <v>2028</v>
      </c>
      <c r="G85" s="57">
        <v>2.3269517424980624E-2</v>
      </c>
      <c r="I85" s="135">
        <f t="shared" si="49"/>
        <v>2037</v>
      </c>
      <c r="J85" s="57">
        <v>2.4277391473133791E-2</v>
      </c>
    </row>
    <row r="86" spans="3:15">
      <c r="C86" s="135">
        <f t="shared" si="47"/>
        <v>2020</v>
      </c>
      <c r="D86" s="57">
        <v>2.1423649370385656E-2</v>
      </c>
      <c r="F86" s="135">
        <f t="shared" si="48"/>
        <v>2029</v>
      </c>
      <c r="G86" s="57">
        <v>2.3660062349176059E-2</v>
      </c>
      <c r="I86" s="135">
        <f t="shared" si="49"/>
        <v>2038</v>
      </c>
      <c r="J86" s="57">
        <v>2.4418737348747444E-2</v>
      </c>
    </row>
    <row r="87" spans="3:15">
      <c r="C87" s="135">
        <f t="shared" si="47"/>
        <v>2021</v>
      </c>
      <c r="D87" s="57">
        <v>2.2444603435442634E-2</v>
      </c>
      <c r="F87" s="135">
        <f t="shared" si="48"/>
        <v>2030</v>
      </c>
      <c r="G87" s="57">
        <v>2.3797996946838929E-2</v>
      </c>
      <c r="I87" s="135">
        <f t="shared" si="49"/>
        <v>2039</v>
      </c>
      <c r="J87" s="57">
        <v>2.4490791911648602E-2</v>
      </c>
    </row>
    <row r="88" spans="3:15">
      <c r="C88" s="135">
        <f t="shared" si="47"/>
        <v>2022</v>
      </c>
      <c r="D88" s="57">
        <v>2.2559296067847567E-2</v>
      </c>
      <c r="F88" s="135">
        <f t="shared" si="48"/>
        <v>2031</v>
      </c>
      <c r="G88" s="57">
        <v>2.4014000123530499E-2</v>
      </c>
      <c r="I88" s="135">
        <f t="shared" si="49"/>
        <v>2040</v>
      </c>
      <c r="J88" s="57">
        <v>2.442458536688985E-2</v>
      </c>
    </row>
    <row r="89" spans="3:15" s="112" customFormat="1">
      <c r="C89" s="135">
        <f t="shared" si="47"/>
        <v>2023</v>
      </c>
      <c r="D89" s="57">
        <v>2.3031082544693549E-2</v>
      </c>
      <c r="F89" s="135">
        <f t="shared" si="48"/>
        <v>2032</v>
      </c>
      <c r="G89" s="57">
        <v>2.4075090077113837E-2</v>
      </c>
      <c r="I89" s="135">
        <f t="shared" si="49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7"/>
        <v>2024</v>
      </c>
      <c r="D90" s="57">
        <v>2.3134274986934988E-2</v>
      </c>
      <c r="F90" s="135">
        <f t="shared" si="48"/>
        <v>2033</v>
      </c>
      <c r="G90" s="57">
        <v>2.4191075903759129E-2</v>
      </c>
      <c r="I90" s="135">
        <f t="shared" si="49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7"/>
        <v>2025</v>
      </c>
      <c r="D91" s="57">
        <v>2.3159080336675242E-2</v>
      </c>
      <c r="F91" s="135">
        <f t="shared" si="48"/>
        <v>2034</v>
      </c>
      <c r="G91" s="57">
        <v>2.4219456505286896E-2</v>
      </c>
      <c r="I91" s="135">
        <f t="shared" si="49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honeticPr fontId="6" type="noConversion"/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95"/>
  <sheetViews>
    <sheetView topLeftCell="A3" zoomScale="85" zoomScaleNormal="85" zoomScaleSheetLayoutView="85" workbookViewId="0">
      <pane xSplit="3" ySplit="8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J42" sqref="J42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26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93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Willamette Valley - 436 MW - CCCT Dry "G/H", 1x1 - West Side Resource (1,500')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Willamette Valley - 436 MW - CCCT Dry "G/H", 1x1 - West Side Resource (1,500')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1363</v>
      </c>
      <c r="D14" s="115">
        <f>ROUND(C14*$C$76,2)</f>
        <v>98.9</v>
      </c>
      <c r="E14" s="116">
        <f>$I$60</f>
        <v>43.7</v>
      </c>
      <c r="F14" s="116">
        <f>$J$65</f>
        <v>2.02</v>
      </c>
      <c r="G14" s="117">
        <f t="shared" ref="G14:G24" si="0">ROUND(F14*(8.76*$G$65)+E14,2)</f>
        <v>56.14</v>
      </c>
      <c r="H14" s="117">
        <f t="shared" ref="H14:H24" si="1">ROUND(D14+G14,2)</f>
        <v>155.04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>ROUND(D14*(1+$D83),2)</f>
        <v>101.08</v>
      </c>
      <c r="E15" s="115">
        <f t="shared" ref="D15:F17" si="3">ROUND(E14*(1+$D83),2)</f>
        <v>44.67</v>
      </c>
      <c r="F15" s="115">
        <f t="shared" si="3"/>
        <v>2.06</v>
      </c>
      <c r="G15" s="119">
        <f t="shared" si="0"/>
        <v>57.36</v>
      </c>
      <c r="H15" s="119">
        <f t="shared" si="1"/>
        <v>158.44</v>
      </c>
      <c r="I15" s="117"/>
      <c r="J15" s="117"/>
      <c r="K15" s="117"/>
    </row>
    <row r="16" spans="2:14">
      <c r="B16" s="113">
        <f t="shared" si="2"/>
        <v>2018</v>
      </c>
      <c r="C16" s="118"/>
      <c r="D16" s="115">
        <f t="shared" si="3"/>
        <v>103.27</v>
      </c>
      <c r="E16" s="115">
        <f t="shared" si="3"/>
        <v>45.64</v>
      </c>
      <c r="F16" s="115">
        <f t="shared" si="3"/>
        <v>2.1</v>
      </c>
      <c r="G16" s="117">
        <f t="shared" si="0"/>
        <v>58.57</v>
      </c>
      <c r="H16" s="117">
        <f t="shared" si="1"/>
        <v>161.84</v>
      </c>
      <c r="I16" s="117"/>
      <c r="J16" s="117"/>
      <c r="K16" s="117"/>
    </row>
    <row r="17" spans="2:13">
      <c r="B17" s="113">
        <f t="shared" si="2"/>
        <v>2019</v>
      </c>
      <c r="C17" s="118"/>
      <c r="D17" s="115">
        <f t="shared" si="3"/>
        <v>105.34</v>
      </c>
      <c r="E17" s="115">
        <f t="shared" si="3"/>
        <v>46.55</v>
      </c>
      <c r="F17" s="115">
        <f t="shared" si="3"/>
        <v>2.14</v>
      </c>
      <c r="G17" s="117">
        <f t="shared" si="0"/>
        <v>59.73</v>
      </c>
      <c r="H17" s="117">
        <f t="shared" si="1"/>
        <v>165.07</v>
      </c>
      <c r="I17" s="117"/>
      <c r="J17" s="117"/>
      <c r="K17" s="117"/>
    </row>
    <row r="18" spans="2:13">
      <c r="B18" s="113">
        <f t="shared" si="2"/>
        <v>2020</v>
      </c>
      <c r="C18" s="118"/>
      <c r="D18" s="115">
        <f t="shared" ref="D18:F18" si="4">ROUND(D17*(1+$D86),2)</f>
        <v>107.6</v>
      </c>
      <c r="E18" s="115">
        <f t="shared" si="4"/>
        <v>47.55</v>
      </c>
      <c r="F18" s="115">
        <f t="shared" si="4"/>
        <v>2.19</v>
      </c>
      <c r="G18" s="117">
        <f t="shared" ref="G18:G23" si="5">ROUND(F18*(8.76*$G$65)+E18,2)</f>
        <v>61.04</v>
      </c>
      <c r="H18" s="117">
        <f t="shared" ref="H18:H23" si="6">ROUND(D18+G18,2)</f>
        <v>168.64</v>
      </c>
      <c r="I18" s="117"/>
      <c r="J18" s="117"/>
      <c r="K18" s="117"/>
    </row>
    <row r="19" spans="2:13">
      <c r="B19" s="113">
        <f t="shared" si="2"/>
        <v>2021</v>
      </c>
      <c r="C19" s="118"/>
      <c r="D19" s="115">
        <f t="shared" ref="D19:F19" si="7">ROUND(D18*(1+$D87),2)</f>
        <v>110.02</v>
      </c>
      <c r="E19" s="115">
        <f t="shared" si="7"/>
        <v>48.62</v>
      </c>
      <c r="F19" s="115">
        <f t="shared" si="7"/>
        <v>2.2400000000000002</v>
      </c>
      <c r="G19" s="117">
        <f t="shared" si="5"/>
        <v>62.41</v>
      </c>
      <c r="H19" s="117">
        <f t="shared" si="6"/>
        <v>172.43</v>
      </c>
      <c r="I19" s="117"/>
      <c r="J19" s="117"/>
      <c r="K19" s="117"/>
    </row>
    <row r="20" spans="2:13">
      <c r="B20" s="113">
        <f t="shared" si="2"/>
        <v>2022</v>
      </c>
      <c r="C20" s="118"/>
      <c r="D20" s="115">
        <f t="shared" ref="D20:F20" si="8">ROUND(D19*(1+$D88),2)</f>
        <v>112.5</v>
      </c>
      <c r="E20" s="115">
        <f t="shared" si="8"/>
        <v>49.72</v>
      </c>
      <c r="F20" s="115">
        <f t="shared" si="8"/>
        <v>2.29</v>
      </c>
      <c r="G20" s="117">
        <f t="shared" si="5"/>
        <v>63.82</v>
      </c>
      <c r="H20" s="117">
        <f t="shared" si="6"/>
        <v>176.32</v>
      </c>
      <c r="I20" s="117"/>
      <c r="J20" s="117"/>
      <c r="K20" s="117"/>
    </row>
    <row r="21" spans="2:13">
      <c r="B21" s="113">
        <f t="shared" si="2"/>
        <v>2023</v>
      </c>
      <c r="C21" s="118"/>
      <c r="D21" s="115">
        <f t="shared" ref="D21:F21" si="9">ROUND(D20*(1+$D89),2)</f>
        <v>115.09</v>
      </c>
      <c r="E21" s="115">
        <f t="shared" si="9"/>
        <v>50.87</v>
      </c>
      <c r="F21" s="115">
        <f t="shared" si="9"/>
        <v>2.34</v>
      </c>
      <c r="G21" s="117">
        <f t="shared" si="5"/>
        <v>65.28</v>
      </c>
      <c r="H21" s="117">
        <f t="shared" si="6"/>
        <v>180.37</v>
      </c>
      <c r="I21" s="117"/>
      <c r="J21" s="117"/>
      <c r="K21" s="117"/>
    </row>
    <row r="22" spans="2:13">
      <c r="B22" s="113">
        <f t="shared" si="2"/>
        <v>2024</v>
      </c>
      <c r="C22" s="118"/>
      <c r="D22" s="115">
        <f t="shared" ref="D22:F22" si="10">ROUND(D21*(1+$D90),2)</f>
        <v>117.75</v>
      </c>
      <c r="E22" s="115">
        <f t="shared" si="10"/>
        <v>52.05</v>
      </c>
      <c r="F22" s="115">
        <f t="shared" si="10"/>
        <v>2.39</v>
      </c>
      <c r="G22" s="117">
        <f t="shared" si="5"/>
        <v>66.77</v>
      </c>
      <c r="H22" s="117">
        <f t="shared" si="6"/>
        <v>184.52</v>
      </c>
      <c r="I22" s="117"/>
      <c r="J22" s="117"/>
      <c r="K22" s="117"/>
    </row>
    <row r="23" spans="2:13">
      <c r="B23" s="113">
        <f t="shared" si="2"/>
        <v>2025</v>
      </c>
      <c r="C23" s="118"/>
      <c r="D23" s="115">
        <f t="shared" ref="D23:F23" si="11">ROUND(D22*(1+$D91),2)</f>
        <v>120.48</v>
      </c>
      <c r="E23" s="115">
        <f t="shared" si="11"/>
        <v>53.26</v>
      </c>
      <c r="F23" s="115">
        <f t="shared" si="11"/>
        <v>2.4500000000000002</v>
      </c>
      <c r="G23" s="117">
        <f t="shared" si="5"/>
        <v>68.349999999999994</v>
      </c>
      <c r="H23" s="117">
        <f t="shared" si="6"/>
        <v>188.83</v>
      </c>
      <c r="I23" s="117"/>
      <c r="J23" s="117"/>
      <c r="K23" s="117"/>
    </row>
    <row r="24" spans="2:13">
      <c r="B24" s="113">
        <f t="shared" si="2"/>
        <v>2026</v>
      </c>
      <c r="C24" s="118"/>
      <c r="D24" s="119">
        <f>ROUND(D23*(1+$G83),2)</f>
        <v>123.24</v>
      </c>
      <c r="E24" s="119">
        <f>ROUND(E23*(1+$G83),2)</f>
        <v>54.48</v>
      </c>
      <c r="F24" s="119">
        <f>ROUND(F23*(1+$G83),2)</f>
        <v>2.5099999999999998</v>
      </c>
      <c r="G24" s="117">
        <f t="shared" si="0"/>
        <v>69.94</v>
      </c>
      <c r="H24" s="117">
        <f t="shared" si="1"/>
        <v>193.18</v>
      </c>
      <c r="I24" s="117"/>
      <c r="J24" s="117"/>
      <c r="K24" s="117"/>
    </row>
    <row r="25" spans="2:13">
      <c r="B25" s="113">
        <f t="shared" si="2"/>
        <v>2027</v>
      </c>
      <c r="C25" s="118"/>
      <c r="D25" s="119">
        <f t="shared" ref="D25:F25" si="12">ROUND(D24*(1+$G84),2)</f>
        <v>126.09</v>
      </c>
      <c r="E25" s="119">
        <f t="shared" si="12"/>
        <v>55.74</v>
      </c>
      <c r="F25" s="119">
        <f t="shared" si="12"/>
        <v>2.57</v>
      </c>
      <c r="G25" s="117">
        <f t="shared" ref="G25:G30" si="13">ROUND(F25*(8.76*$G$65)+E25,2)</f>
        <v>71.569999999999993</v>
      </c>
      <c r="H25" s="117">
        <f t="shared" ref="H25:H30" si="14">ROUND(D25+G25,2)</f>
        <v>197.66</v>
      </c>
      <c r="I25" s="117"/>
      <c r="J25" s="117"/>
      <c r="K25" s="117"/>
    </row>
    <row r="26" spans="2:13">
      <c r="B26" s="113">
        <f t="shared" si="2"/>
        <v>2028</v>
      </c>
      <c r="C26" s="118"/>
      <c r="D26" s="119">
        <f t="shared" ref="D26:F26" si="15">ROUND(D25*(1+$G85),2)</f>
        <v>129.02000000000001</v>
      </c>
      <c r="E26" s="119">
        <f t="shared" si="15"/>
        <v>57.04</v>
      </c>
      <c r="F26" s="119">
        <f t="shared" si="15"/>
        <v>2.63</v>
      </c>
      <c r="G26" s="117">
        <f t="shared" si="13"/>
        <v>73.239999999999995</v>
      </c>
      <c r="H26" s="117">
        <f t="shared" si="14"/>
        <v>202.26</v>
      </c>
      <c r="I26" s="117"/>
      <c r="J26" s="117"/>
      <c r="K26" s="117"/>
    </row>
    <row r="27" spans="2:13">
      <c r="B27" s="113">
        <f t="shared" si="2"/>
        <v>2029</v>
      </c>
      <c r="C27" s="118"/>
      <c r="D27" s="119">
        <f t="shared" ref="D27:F27" si="16">ROUND(D26*(1+$G86),2)</f>
        <v>132.07</v>
      </c>
      <c r="E27" s="119">
        <f t="shared" si="16"/>
        <v>58.39</v>
      </c>
      <c r="F27" s="119">
        <f t="shared" si="16"/>
        <v>2.69</v>
      </c>
      <c r="G27" s="117">
        <f t="shared" si="13"/>
        <v>74.959999999999994</v>
      </c>
      <c r="H27" s="117">
        <f t="shared" si="14"/>
        <v>207.03</v>
      </c>
      <c r="I27" s="117"/>
      <c r="J27" s="117"/>
      <c r="K27" s="117"/>
    </row>
    <row r="28" spans="2:13">
      <c r="B28" s="113">
        <f t="shared" si="2"/>
        <v>2030</v>
      </c>
      <c r="C28" s="118"/>
      <c r="D28" s="119">
        <f t="shared" ref="D28:D29" si="17">ROUND(D27*(1+$G87),2)</f>
        <v>135.21</v>
      </c>
      <c r="E28" s="119">
        <f t="shared" ref="E28:E29" si="18">ROUND(E27*(1+$G87),2)</f>
        <v>59.78</v>
      </c>
      <c r="F28" s="119">
        <f t="shared" ref="F28:F29" si="19">ROUND(F27*(1+$G87),2)</f>
        <v>2.75</v>
      </c>
      <c r="G28" s="117">
        <f t="shared" ref="G28:G29" si="20">ROUND(F28*(8.76*$G$65)+E28,2)</f>
        <v>76.72</v>
      </c>
      <c r="H28" s="117">
        <f t="shared" ref="H28:H29" si="21">ROUND(D28+G28,2)</f>
        <v>211.93</v>
      </c>
      <c r="I28" s="117"/>
      <c r="J28" s="117"/>
      <c r="K28" s="117"/>
    </row>
    <row r="29" spans="2:13" ht="13.5" thickBot="1">
      <c r="B29" s="194">
        <f t="shared" si="2"/>
        <v>2031</v>
      </c>
      <c r="C29" s="195"/>
      <c r="D29" s="173">
        <f t="shared" si="17"/>
        <v>138.46</v>
      </c>
      <c r="E29" s="173">
        <f t="shared" si="18"/>
        <v>61.22</v>
      </c>
      <c r="F29" s="173">
        <f t="shared" si="19"/>
        <v>2.82</v>
      </c>
      <c r="G29" s="144">
        <f t="shared" si="20"/>
        <v>78.59</v>
      </c>
      <c r="H29" s="144">
        <f t="shared" si="21"/>
        <v>217.05</v>
      </c>
      <c r="I29" s="144"/>
      <c r="J29" s="144"/>
      <c r="K29" s="144"/>
    </row>
    <row r="30" spans="2:13" s="154" customFormat="1">
      <c r="B30" s="157">
        <f t="shared" si="2"/>
        <v>2032</v>
      </c>
      <c r="C30" s="158"/>
      <c r="D30" s="119">
        <f t="shared" ref="D30:F30" si="22">ROUND(D29*(1+$G89),2)</f>
        <v>141.79</v>
      </c>
      <c r="E30" s="119">
        <f t="shared" si="22"/>
        <v>62.69</v>
      </c>
      <c r="F30" s="119">
        <f t="shared" si="22"/>
        <v>2.89</v>
      </c>
      <c r="G30" s="117">
        <f t="shared" si="13"/>
        <v>80.489999999999995</v>
      </c>
      <c r="H30" s="117">
        <f t="shared" si="14"/>
        <v>222.28</v>
      </c>
      <c r="I30" s="117">
        <f>VLOOKUP(B30,'Table 4'!$B$13:$D$43,3,FALSE)</f>
        <v>5.38</v>
      </c>
      <c r="J30" s="117">
        <f t="shared" ref="J30:J32" si="23">ROUND($K$65*I30/1000,2)</f>
        <v>34.51</v>
      </c>
      <c r="K30" s="117">
        <f t="shared" ref="K30:K32" si="24">ROUND(H30*1000/8760/$G$65+J30,2)</f>
        <v>70.599999999999994</v>
      </c>
      <c r="M30" s="110"/>
    </row>
    <row r="31" spans="2:13" s="154" customFormat="1">
      <c r="B31" s="157">
        <f t="shared" si="2"/>
        <v>2033</v>
      </c>
      <c r="C31" s="158"/>
      <c r="D31" s="119">
        <f t="shared" ref="D31:D32" si="25">ROUND(D30*(1+$G90),2)</f>
        <v>145.22</v>
      </c>
      <c r="E31" s="119">
        <f t="shared" ref="E31:E32" si="26">ROUND(E30*(1+$G90),2)</f>
        <v>64.209999999999994</v>
      </c>
      <c r="F31" s="119">
        <f t="shared" ref="F31:F32" si="27">ROUND(F30*(1+$G90),2)</f>
        <v>2.96</v>
      </c>
      <c r="G31" s="117">
        <f t="shared" ref="G31:G32" si="28">ROUND(F31*(8.76*$G$65)+E31,2)</f>
        <v>82.44</v>
      </c>
      <c r="H31" s="117">
        <f t="shared" ref="H31:H32" si="29">ROUND(D31+G31,2)</f>
        <v>227.66</v>
      </c>
      <c r="I31" s="117">
        <f>VLOOKUP(B31,'Table 4'!$B$13:$D$43,3,FALSE)</f>
        <v>5.76</v>
      </c>
      <c r="J31" s="117">
        <f t="shared" si="23"/>
        <v>36.950000000000003</v>
      </c>
      <c r="K31" s="117">
        <f t="shared" si="24"/>
        <v>73.92</v>
      </c>
      <c r="M31" s="110"/>
    </row>
    <row r="32" spans="2:13" s="154" customFormat="1">
      <c r="B32" s="113">
        <f t="shared" si="2"/>
        <v>2034</v>
      </c>
      <c r="C32" s="118"/>
      <c r="D32" s="117">
        <f t="shared" si="25"/>
        <v>148.74</v>
      </c>
      <c r="E32" s="115">
        <f t="shared" si="26"/>
        <v>65.77</v>
      </c>
      <c r="F32" s="115">
        <f t="shared" si="27"/>
        <v>3.03</v>
      </c>
      <c r="G32" s="117">
        <f t="shared" si="28"/>
        <v>84.43</v>
      </c>
      <c r="H32" s="117">
        <f t="shared" si="29"/>
        <v>233.17</v>
      </c>
      <c r="I32" s="117">
        <f>VLOOKUP(B32,'Table 4'!$B$13:$D$43,3,FALSE)</f>
        <v>6.02</v>
      </c>
      <c r="J32" s="117">
        <f t="shared" si="23"/>
        <v>38.619999999999997</v>
      </c>
      <c r="K32" s="117">
        <f t="shared" si="24"/>
        <v>76.48</v>
      </c>
      <c r="M32" s="110"/>
    </row>
    <row r="33" spans="2:15">
      <c r="B33" s="113">
        <f t="shared" si="2"/>
        <v>2035</v>
      </c>
      <c r="C33" s="118"/>
      <c r="D33" s="117">
        <f>ROUND(D32*(1+$J83),2)</f>
        <v>152.34</v>
      </c>
      <c r="E33" s="115">
        <f>ROUND(E32*(1+$J83),2)</f>
        <v>67.36</v>
      </c>
      <c r="F33" s="115">
        <f>ROUND(F32*(1+$J83),2)</f>
        <v>3.1</v>
      </c>
      <c r="G33" s="117">
        <f t="shared" ref="G33" si="30">ROUND(F33*(8.76*$G$65)+E33,2)</f>
        <v>86.45</v>
      </c>
      <c r="H33" s="117">
        <f t="shared" ref="H33" si="31">ROUND(D33+G33,2)</f>
        <v>238.79</v>
      </c>
      <c r="I33" s="117">
        <f>VLOOKUP(B33,'Table 4'!$B$13:$D$43,3,FALSE)</f>
        <v>6.29</v>
      </c>
      <c r="J33" s="117">
        <f t="shared" ref="J33:J35" si="32">ROUND($K$65*I33/1000,2)</f>
        <v>40.35</v>
      </c>
      <c r="K33" s="117">
        <f t="shared" ref="K33:K35" si="33">ROUND(H33*1000/8760/$G$65+J33,2)</f>
        <v>79.13</v>
      </c>
    </row>
    <row r="34" spans="2:15">
      <c r="B34" s="113">
        <f t="shared" si="2"/>
        <v>2036</v>
      </c>
      <c r="C34" s="118"/>
      <c r="D34" s="117">
        <f t="shared" ref="D34:F34" si="34">ROUND(D33*(1+$J84),2)</f>
        <v>156.04</v>
      </c>
      <c r="E34" s="115">
        <f t="shared" si="34"/>
        <v>69</v>
      </c>
      <c r="F34" s="115">
        <f t="shared" si="34"/>
        <v>3.18</v>
      </c>
      <c r="G34" s="117">
        <f t="shared" ref="G34:G39" si="35">ROUND(F34*(8.76*$G$65)+E34,2)</f>
        <v>88.58</v>
      </c>
      <c r="H34" s="117">
        <f t="shared" ref="H34:H39" si="36">ROUND(D34+G34,2)</f>
        <v>244.62</v>
      </c>
      <c r="I34" s="117">
        <f>VLOOKUP(B34,'Table 4'!$B$13:$D$43,3,FALSE)</f>
        <v>6.8</v>
      </c>
      <c r="J34" s="117">
        <f t="shared" si="32"/>
        <v>43.62</v>
      </c>
      <c r="K34" s="117">
        <f t="shared" si="33"/>
        <v>83.34</v>
      </c>
    </row>
    <row r="35" spans="2:15">
      <c r="B35" s="113">
        <f t="shared" si="2"/>
        <v>2037</v>
      </c>
      <c r="C35" s="118"/>
      <c r="D35" s="117">
        <f t="shared" ref="D35:F35" si="37">ROUND(D34*(1+$J85),2)</f>
        <v>159.83000000000001</v>
      </c>
      <c r="E35" s="115">
        <f t="shared" si="37"/>
        <v>70.680000000000007</v>
      </c>
      <c r="F35" s="115">
        <f t="shared" si="37"/>
        <v>3.26</v>
      </c>
      <c r="G35" s="117">
        <f t="shared" si="35"/>
        <v>90.76</v>
      </c>
      <c r="H35" s="117">
        <f t="shared" si="36"/>
        <v>250.59</v>
      </c>
      <c r="I35" s="117">
        <f>VLOOKUP(B35,'Table 4'!$B$13:$D$43,3,FALSE)</f>
        <v>7.05</v>
      </c>
      <c r="J35" s="117">
        <f t="shared" si="32"/>
        <v>45.23</v>
      </c>
      <c r="K35" s="117">
        <f t="shared" si="33"/>
        <v>85.92</v>
      </c>
    </row>
    <row r="36" spans="2:15">
      <c r="B36" s="113">
        <f t="shared" si="2"/>
        <v>2038</v>
      </c>
      <c r="C36" s="118"/>
      <c r="D36" s="117">
        <f t="shared" ref="D36:F36" si="38">ROUND(D35*(1+$J86),2)</f>
        <v>163.72999999999999</v>
      </c>
      <c r="E36" s="115">
        <f t="shared" si="38"/>
        <v>72.41</v>
      </c>
      <c r="F36" s="115">
        <f t="shared" si="38"/>
        <v>3.34</v>
      </c>
      <c r="G36" s="117">
        <f t="shared" si="35"/>
        <v>92.98</v>
      </c>
      <c r="H36" s="117">
        <f t="shared" si="36"/>
        <v>256.70999999999998</v>
      </c>
      <c r="I36" s="117">
        <f>VLOOKUP(B36,'Table 4'!$B$13:$D$43,3,FALSE)</f>
        <v>7.46</v>
      </c>
      <c r="J36" s="117">
        <f t="shared" ref="J36:J39" si="39">ROUND($K$65*I36/1000,2)</f>
        <v>47.86</v>
      </c>
      <c r="K36" s="117">
        <f t="shared" ref="K36:K39" si="40">ROUND(H36*1000/8760/$G$65+J36,2)</f>
        <v>89.55</v>
      </c>
    </row>
    <row r="37" spans="2:15">
      <c r="B37" s="113">
        <f t="shared" si="2"/>
        <v>2039</v>
      </c>
      <c r="C37" s="118"/>
      <c r="D37" s="117">
        <f t="shared" ref="D37:F37" si="41">ROUND(D36*(1+$J87),2)</f>
        <v>167.74</v>
      </c>
      <c r="E37" s="115">
        <f t="shared" si="41"/>
        <v>74.180000000000007</v>
      </c>
      <c r="F37" s="115">
        <f t="shared" si="41"/>
        <v>3.42</v>
      </c>
      <c r="G37" s="117">
        <f t="shared" si="35"/>
        <v>95.24</v>
      </c>
      <c r="H37" s="117">
        <f t="shared" si="36"/>
        <v>262.98</v>
      </c>
      <c r="I37" s="117">
        <f>VLOOKUP(B37,'Table 4'!$B$13:$D$43,3,FALSE)</f>
        <v>7.75</v>
      </c>
      <c r="J37" s="117">
        <f t="shared" si="39"/>
        <v>49.72</v>
      </c>
      <c r="K37" s="117">
        <f t="shared" si="40"/>
        <v>92.42</v>
      </c>
    </row>
    <row r="38" spans="2:15">
      <c r="B38" s="113">
        <f t="shared" si="2"/>
        <v>2040</v>
      </c>
      <c r="C38" s="118"/>
      <c r="D38" s="117">
        <f t="shared" ref="D38:F38" si="42">ROUND(D37*(1+$J88),2)</f>
        <v>171.84</v>
      </c>
      <c r="E38" s="115">
        <f t="shared" si="42"/>
        <v>75.989999999999995</v>
      </c>
      <c r="F38" s="115">
        <f t="shared" si="42"/>
        <v>3.5</v>
      </c>
      <c r="G38" s="117">
        <f t="shared" si="35"/>
        <v>97.54</v>
      </c>
      <c r="H38" s="117">
        <f t="shared" si="36"/>
        <v>269.38</v>
      </c>
      <c r="I38" s="117">
        <f>VLOOKUP(B38,'Table 4'!$B$13:$D$43,3,FALSE)</f>
        <v>8.0299999999999994</v>
      </c>
      <c r="J38" s="117">
        <f t="shared" si="39"/>
        <v>51.51</v>
      </c>
      <c r="K38" s="117">
        <f t="shared" si="40"/>
        <v>95.25</v>
      </c>
    </row>
    <row r="39" spans="2:15">
      <c r="B39" s="113">
        <f t="shared" si="2"/>
        <v>2041</v>
      </c>
      <c r="C39" s="118"/>
      <c r="D39" s="117">
        <f t="shared" ref="D39:F40" si="43">ROUND(D38*(1+$J89),2)</f>
        <v>176.06</v>
      </c>
      <c r="E39" s="115">
        <f t="shared" si="43"/>
        <v>77.849999999999994</v>
      </c>
      <c r="F39" s="115">
        <f t="shared" si="43"/>
        <v>3.59</v>
      </c>
      <c r="G39" s="117">
        <f t="shared" si="35"/>
        <v>99.96</v>
      </c>
      <c r="H39" s="117">
        <f t="shared" si="36"/>
        <v>276.02</v>
      </c>
      <c r="I39" s="117">
        <f>VLOOKUP(B39,'Table 4'!$B$13:$D$43,3,FALSE)</f>
        <v>8.24</v>
      </c>
      <c r="J39" s="117">
        <f t="shared" si="39"/>
        <v>52.86</v>
      </c>
      <c r="K39" s="117">
        <f t="shared" si="40"/>
        <v>97.68</v>
      </c>
    </row>
    <row r="40" spans="2:15">
      <c r="B40" s="113">
        <f t="shared" si="2"/>
        <v>2042</v>
      </c>
      <c r="C40" s="118"/>
      <c r="D40" s="117">
        <f t="shared" si="43"/>
        <v>180.4</v>
      </c>
      <c r="E40" s="115">
        <f t="shared" si="43"/>
        <v>79.77</v>
      </c>
      <c r="F40" s="115">
        <f t="shared" si="43"/>
        <v>3.68</v>
      </c>
      <c r="G40" s="117">
        <f t="shared" ref="G40" si="44">ROUND(F40*(8.76*$G$65)+E40,2)</f>
        <v>102.43</v>
      </c>
      <c r="H40" s="117">
        <f t="shared" ref="H40" si="45">ROUND(D40+G40,2)</f>
        <v>282.83</v>
      </c>
      <c r="I40" s="117">
        <f>VLOOKUP(B40,'Table 4'!$B$13:$D$43,3,FALSE)</f>
        <v>8.4499999999999993</v>
      </c>
      <c r="J40" s="117">
        <f t="shared" ref="J40" si="46">ROUND($K$65*I40/1000,2)</f>
        <v>54.21</v>
      </c>
      <c r="K40" s="117">
        <f t="shared" ref="K40" si="47">ROUND(H40*1000/8760/$G$65+J40,2)</f>
        <v>100.14</v>
      </c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102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70.3%) + (c)</v>
      </c>
    </row>
    <row r="49" spans="3:15">
      <c r="C49" s="122" t="str">
        <f>H10</f>
        <v>(f)</v>
      </c>
      <c r="D49" s="117" t="str">
        <f>"= "&amp;D10&amp;" + "&amp;G10</f>
        <v>= (b) + (e)</v>
      </c>
    </row>
    <row r="50" spans="3:15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5">
      <c r="C51" s="122" t="str">
        <f>J10</f>
        <v>(h)</v>
      </c>
      <c r="D51" s="117" t="str">
        <f>"= "&amp;TEXT(K65,"?,0")&amp;" MMBtu/MWH x "&amp;I9</f>
        <v>= 6,415 MMBtu/MWH x $/MMBtu</v>
      </c>
    </row>
    <row r="52" spans="3:15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94</v>
      </c>
      <c r="D54" s="55"/>
      <c r="E54" s="55"/>
      <c r="F54" s="55"/>
      <c r="G54" s="55"/>
      <c r="H54" s="55"/>
      <c r="I54" s="55"/>
      <c r="J54" s="56"/>
      <c r="K54" s="123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54" t="s">
        <v>95</v>
      </c>
      <c r="F58" s="124">
        <f>C69</f>
        <v>385.35346874999999</v>
      </c>
      <c r="G58" s="57">
        <f>F58/F60</f>
        <v>0.88311475045887722</v>
      </c>
      <c r="H58" s="138">
        <f>C70</f>
        <v>1484.338135058779</v>
      </c>
      <c r="I58" s="140">
        <f>C73</f>
        <v>44.501635407885907</v>
      </c>
      <c r="O58" s="202"/>
    </row>
    <row r="59" spans="3:15">
      <c r="C59" s="154" t="s">
        <v>96</v>
      </c>
      <c r="F59" s="48">
        <f>D69</f>
        <v>51.003718749999997</v>
      </c>
      <c r="G59" s="44">
        <f>1-G58</f>
        <v>0.11688524954112278</v>
      </c>
      <c r="H59" s="139">
        <f>D70</f>
        <v>443.00439708045104</v>
      </c>
      <c r="I59" s="141">
        <f>D73</f>
        <v>37.670659567999998</v>
      </c>
    </row>
    <row r="60" spans="3:15">
      <c r="C60" s="154" t="s">
        <v>45</v>
      </c>
      <c r="F60" s="124">
        <f>F58+F59</f>
        <v>436.35718750000001</v>
      </c>
      <c r="G60" s="57">
        <f>G58+G59</f>
        <v>1</v>
      </c>
      <c r="H60" s="138">
        <f>ROUND(((F58*H58)+(F59*H59))/F60,0)</f>
        <v>1363</v>
      </c>
      <c r="I60" s="140">
        <f>ROUND(((F58*I58)+(F59*I59))/F60,2)</f>
        <v>43.7</v>
      </c>
    </row>
    <row r="61" spans="3:15">
      <c r="C61" s="154"/>
      <c r="F61" s="124"/>
      <c r="G61" s="57"/>
      <c r="H61" s="125"/>
      <c r="I61" s="126"/>
    </row>
    <row r="62" spans="3:15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56" t="str">
        <f>C58</f>
        <v>CCCT Dry "G/H", 1x1 - Turbine</v>
      </c>
      <c r="D63" s="127"/>
      <c r="E63" s="127"/>
      <c r="F63" s="110">
        <f>C69</f>
        <v>385.35346874999999</v>
      </c>
      <c r="G63" s="57">
        <f>C77</f>
        <v>0.78</v>
      </c>
      <c r="H63" s="177">
        <f>G63*F63</f>
        <v>300.57570562500001</v>
      </c>
      <c r="I63" s="57">
        <f>H63/H65</f>
        <v>0.98004394182130306</v>
      </c>
      <c r="J63" s="126">
        <f>C74</f>
        <v>2.0592662948867351</v>
      </c>
      <c r="K63" s="128">
        <f>C75</f>
        <v>6362</v>
      </c>
    </row>
    <row r="64" spans="3:15">
      <c r="C64" s="156" t="str">
        <f>C59</f>
        <v>CCCT Dry "G/H", 1x1 - Duct Firing</v>
      </c>
      <c r="D64" s="127"/>
      <c r="E64" s="127"/>
      <c r="F64" s="43">
        <f>D69</f>
        <v>51.003718749999997</v>
      </c>
      <c r="G64" s="44">
        <f>D77</f>
        <v>0.12</v>
      </c>
      <c r="H64" s="178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54" t="s">
        <v>50</v>
      </c>
      <c r="F65" s="110">
        <f>F63+F64</f>
        <v>436.35718750000001</v>
      </c>
      <c r="G65" s="129">
        <f>ROUND(H65/F65,3)</f>
        <v>0.70299999999999996</v>
      </c>
      <c r="H65" s="177">
        <f>SUM(H63:H64)</f>
        <v>306.696151875</v>
      </c>
      <c r="I65" s="57">
        <f>I63+I64</f>
        <v>1</v>
      </c>
      <c r="J65" s="126">
        <f>ROUND(($I63*J63)+($I64*J64),2)</f>
        <v>2.02</v>
      </c>
      <c r="K65" s="130">
        <f>ROUND(($I63*K63)+($I64*K64),0)</f>
        <v>6415</v>
      </c>
    </row>
    <row r="66" spans="2:12">
      <c r="G66" s="129"/>
      <c r="I66" s="57"/>
      <c r="J66" s="126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2">
      <c r="C69" s="110">
        <v>385.35346874999999</v>
      </c>
      <c r="D69" s="110">
        <v>51.003718749999997</v>
      </c>
      <c r="E69" s="110" t="s">
        <v>77</v>
      </c>
      <c r="H69" s="133"/>
    </row>
    <row r="70" spans="2:12">
      <c r="B70" s="110" t="s">
        <v>103</v>
      </c>
      <c r="C70" s="125">
        <v>1484.338135058779</v>
      </c>
      <c r="D70" s="125">
        <v>443.00439708045104</v>
      </c>
      <c r="E70" s="110" t="s">
        <v>78</v>
      </c>
      <c r="L70" s="67"/>
    </row>
    <row r="71" spans="2:12">
      <c r="B71" s="110" t="s">
        <v>103</v>
      </c>
      <c r="C71" s="126">
        <v>21.713180439885903</v>
      </c>
      <c r="D71" s="126">
        <v>5.39</v>
      </c>
      <c r="E71" s="110" t="s">
        <v>79</v>
      </c>
      <c r="L71" s="67"/>
    </row>
    <row r="72" spans="2:12">
      <c r="B72" s="110" t="s">
        <v>103</v>
      </c>
      <c r="C72" s="49">
        <v>22.788454968000003</v>
      </c>
      <c r="D72" s="49">
        <v>32.280659567999997</v>
      </c>
      <c r="E72" s="110" t="s">
        <v>75</v>
      </c>
      <c r="L72" s="67"/>
    </row>
    <row r="73" spans="2:12">
      <c r="B73" s="110" t="s">
        <v>103</v>
      </c>
      <c r="C73" s="126">
        <f>C71+C72</f>
        <v>44.501635407885907</v>
      </c>
      <c r="D73" s="126">
        <f>D71+D72</f>
        <v>37.670659567999998</v>
      </c>
      <c r="E73" s="110" t="s">
        <v>80</v>
      </c>
    </row>
    <row r="74" spans="2:12">
      <c r="C74" s="126">
        <v>2.0592662948867351</v>
      </c>
      <c r="D74" s="126">
        <v>0.15</v>
      </c>
      <c r="E74" s="110" t="s">
        <v>81</v>
      </c>
    </row>
    <row r="75" spans="2:12">
      <c r="C75" s="130">
        <v>6362</v>
      </c>
      <c r="D75" s="130">
        <v>9012</v>
      </c>
      <c r="E75" s="110" t="s">
        <v>53</v>
      </c>
    </row>
    <row r="76" spans="2:12">
      <c r="C76" s="151">
        <v>7.2562879502455491E-2</v>
      </c>
      <c r="D76" s="151">
        <v>7.2562879502455491E-2</v>
      </c>
      <c r="E76" s="110" t="s">
        <v>54</v>
      </c>
    </row>
    <row r="77" spans="2:12">
      <c r="C77" s="134">
        <v>0.78</v>
      </c>
      <c r="D77" s="134">
        <v>0.12</v>
      </c>
      <c r="E77" s="110" t="s">
        <v>55</v>
      </c>
    </row>
    <row r="78" spans="2:12">
      <c r="D78" s="57">
        <f>ROUND(H65/F65,3)</f>
        <v>0.70299999999999996</v>
      </c>
      <c r="E78" s="110" t="s">
        <v>56</v>
      </c>
    </row>
    <row r="79" spans="2:12">
      <c r="D79" s="129"/>
      <c r="E79" s="66"/>
    </row>
    <row r="80" spans="2:12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8">C83+1</f>
        <v>2018</v>
      </c>
      <c r="D84" s="57">
        <v>2.1684070430924685E-2</v>
      </c>
      <c r="F84" s="135">
        <f t="shared" ref="F84:F91" si="49">F83+1</f>
        <v>2027</v>
      </c>
      <c r="G84" s="57">
        <v>2.3164081218836952E-2</v>
      </c>
      <c r="I84" s="135">
        <f t="shared" ref="I84:I91" si="50">I83+1</f>
        <v>2036</v>
      </c>
      <c r="J84" s="57">
        <v>2.4311492116604327E-2</v>
      </c>
    </row>
    <row r="85" spans="3:15">
      <c r="C85" s="135">
        <f t="shared" si="48"/>
        <v>2019</v>
      </c>
      <c r="D85" s="57">
        <v>2.0023445288848141E-2</v>
      </c>
      <c r="F85" s="135">
        <f t="shared" si="49"/>
        <v>2028</v>
      </c>
      <c r="G85" s="57">
        <v>2.3269517424980624E-2</v>
      </c>
      <c r="I85" s="135">
        <f t="shared" si="50"/>
        <v>2037</v>
      </c>
      <c r="J85" s="57">
        <v>2.4277391473133791E-2</v>
      </c>
    </row>
    <row r="86" spans="3:15">
      <c r="C86" s="135">
        <f t="shared" si="48"/>
        <v>2020</v>
      </c>
      <c r="D86" s="57">
        <v>2.1423649370385656E-2</v>
      </c>
      <c r="F86" s="135">
        <f t="shared" si="49"/>
        <v>2029</v>
      </c>
      <c r="G86" s="57">
        <v>2.3660062349176059E-2</v>
      </c>
      <c r="I86" s="135">
        <f t="shared" si="50"/>
        <v>2038</v>
      </c>
      <c r="J86" s="57">
        <v>2.4418737348747444E-2</v>
      </c>
    </row>
    <row r="87" spans="3:15">
      <c r="C87" s="135">
        <f t="shared" si="48"/>
        <v>2021</v>
      </c>
      <c r="D87" s="57">
        <v>2.2444603435442634E-2</v>
      </c>
      <c r="F87" s="135">
        <f t="shared" si="49"/>
        <v>2030</v>
      </c>
      <c r="G87" s="57">
        <v>2.3797996946838929E-2</v>
      </c>
      <c r="I87" s="135">
        <f t="shared" si="50"/>
        <v>2039</v>
      </c>
      <c r="J87" s="57">
        <v>2.4490791911648602E-2</v>
      </c>
    </row>
    <row r="88" spans="3:15">
      <c r="C88" s="135">
        <f t="shared" si="48"/>
        <v>2022</v>
      </c>
      <c r="D88" s="57">
        <v>2.2559296067847567E-2</v>
      </c>
      <c r="F88" s="135">
        <f t="shared" si="49"/>
        <v>2031</v>
      </c>
      <c r="G88" s="57">
        <v>2.4014000123530499E-2</v>
      </c>
      <c r="I88" s="135">
        <f t="shared" si="50"/>
        <v>2040</v>
      </c>
      <c r="J88" s="57">
        <v>2.442458536688985E-2</v>
      </c>
    </row>
    <row r="89" spans="3:15" s="112" customFormat="1">
      <c r="C89" s="135">
        <f t="shared" si="48"/>
        <v>2023</v>
      </c>
      <c r="D89" s="57">
        <v>2.3031082544693549E-2</v>
      </c>
      <c r="F89" s="135">
        <f t="shared" si="49"/>
        <v>2032</v>
      </c>
      <c r="G89" s="57">
        <v>2.4075090077113837E-2</v>
      </c>
      <c r="I89" s="135">
        <f t="shared" si="5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8"/>
        <v>2024</v>
      </c>
      <c r="D90" s="57">
        <v>2.3134274986934988E-2</v>
      </c>
      <c r="F90" s="135">
        <f t="shared" si="49"/>
        <v>2033</v>
      </c>
      <c r="G90" s="57">
        <v>2.4191075903759129E-2</v>
      </c>
      <c r="I90" s="135">
        <f t="shared" si="5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8"/>
        <v>2025</v>
      </c>
      <c r="D91" s="57">
        <v>2.3159080336675242E-2</v>
      </c>
      <c r="F91" s="135">
        <f t="shared" si="49"/>
        <v>2034</v>
      </c>
      <c r="G91" s="57">
        <v>2.4219456505286896E-2</v>
      </c>
      <c r="I91" s="135">
        <f t="shared" si="5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topLeftCell="A2" zoomScale="90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B3" sqref="B3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5.25" hidden="1" customHeight="1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93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 DJohns - 477 MW - CCCT Dry "J/HA.02", 1x1 -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1203</v>
      </c>
      <c r="D14" s="115">
        <f>ROUND(C14*$C$76,2)</f>
        <v>87.29</v>
      </c>
      <c r="E14" s="116">
        <f>$I$60</f>
        <v>57.97</v>
      </c>
      <c r="F14" s="116">
        <f>$J$65</f>
        <v>2.2200000000000002</v>
      </c>
      <c r="G14" s="117">
        <f t="shared" ref="G14:G24" si="0">ROUND(F14*(8.76*$G$65)+E14,2)</f>
        <v>71.45</v>
      </c>
      <c r="H14" s="117">
        <f t="shared" ref="H14:H24" si="1">ROUND(D14+G14,2)</f>
        <v>158.74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89.22</v>
      </c>
      <c r="E15" s="115">
        <f t="shared" si="3"/>
        <v>59.25</v>
      </c>
      <c r="F15" s="115">
        <f t="shared" si="3"/>
        <v>2.27</v>
      </c>
      <c r="G15" s="119">
        <f t="shared" si="0"/>
        <v>73.03</v>
      </c>
      <c r="H15" s="119">
        <f t="shared" si="1"/>
        <v>162.25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91.15</v>
      </c>
      <c r="E16" s="115">
        <f t="shared" si="3"/>
        <v>60.53</v>
      </c>
      <c r="F16" s="115">
        <f t="shared" si="3"/>
        <v>2.3199999999999998</v>
      </c>
      <c r="G16" s="117">
        <f t="shared" si="0"/>
        <v>74.61</v>
      </c>
      <c r="H16" s="117">
        <f t="shared" si="1"/>
        <v>165.76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92.98</v>
      </c>
      <c r="E17" s="115">
        <f t="shared" si="3"/>
        <v>61.74</v>
      </c>
      <c r="F17" s="115">
        <f t="shared" si="3"/>
        <v>2.37</v>
      </c>
      <c r="G17" s="117">
        <f t="shared" si="0"/>
        <v>76.13</v>
      </c>
      <c r="H17" s="117">
        <f t="shared" si="1"/>
        <v>169.11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94.97</v>
      </c>
      <c r="E18" s="115">
        <f t="shared" si="4"/>
        <v>63.06</v>
      </c>
      <c r="F18" s="115">
        <f t="shared" si="4"/>
        <v>2.42</v>
      </c>
      <c r="G18" s="117">
        <f t="shared" ref="G18:G23" si="5">ROUND(F18*(8.76*$G$65)+E18,2)</f>
        <v>77.75</v>
      </c>
      <c r="H18" s="117">
        <f t="shared" ref="H18:H23" si="6">ROUND(D18+G18,2)</f>
        <v>172.72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97.1</v>
      </c>
      <c r="E19" s="115">
        <f t="shared" si="7"/>
        <v>64.48</v>
      </c>
      <c r="F19" s="115">
        <f t="shared" si="7"/>
        <v>2.4700000000000002</v>
      </c>
      <c r="G19" s="117">
        <f t="shared" si="5"/>
        <v>79.47</v>
      </c>
      <c r="H19" s="117">
        <f t="shared" si="6"/>
        <v>176.57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99.29</v>
      </c>
      <c r="E20" s="115">
        <f t="shared" si="8"/>
        <v>65.930000000000007</v>
      </c>
      <c r="F20" s="115">
        <f t="shared" si="8"/>
        <v>2.5299999999999998</v>
      </c>
      <c r="G20" s="117">
        <f t="shared" si="5"/>
        <v>81.290000000000006</v>
      </c>
      <c r="H20" s="117">
        <f t="shared" si="6"/>
        <v>180.58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101.58</v>
      </c>
      <c r="E21" s="115">
        <f t="shared" si="9"/>
        <v>67.45</v>
      </c>
      <c r="F21" s="115">
        <f t="shared" si="9"/>
        <v>2.59</v>
      </c>
      <c r="G21" s="117">
        <f t="shared" si="5"/>
        <v>83.17</v>
      </c>
      <c r="H21" s="117">
        <f t="shared" si="6"/>
        <v>184.75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103.93</v>
      </c>
      <c r="E22" s="115">
        <f t="shared" si="10"/>
        <v>69.010000000000005</v>
      </c>
      <c r="F22" s="115">
        <f t="shared" si="10"/>
        <v>2.65</v>
      </c>
      <c r="G22" s="117">
        <f t="shared" si="5"/>
        <v>85.1</v>
      </c>
      <c r="H22" s="117">
        <f t="shared" si="6"/>
        <v>189.03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106.34</v>
      </c>
      <c r="E23" s="115">
        <f t="shared" si="11"/>
        <v>70.61</v>
      </c>
      <c r="F23" s="115">
        <f t="shared" si="11"/>
        <v>2.71</v>
      </c>
      <c r="G23" s="117">
        <f t="shared" si="5"/>
        <v>87.06</v>
      </c>
      <c r="H23" s="117">
        <f t="shared" si="6"/>
        <v>193.4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108.78</v>
      </c>
      <c r="E24" s="119">
        <f>ROUND(E23*(1+$G83),2)</f>
        <v>72.23</v>
      </c>
      <c r="F24" s="119">
        <f>ROUND(F23*(1+$G83),2)</f>
        <v>2.77</v>
      </c>
      <c r="G24" s="117">
        <f t="shared" si="0"/>
        <v>89.05</v>
      </c>
      <c r="H24" s="117">
        <f t="shared" si="1"/>
        <v>197.83</v>
      </c>
      <c r="I24" s="117"/>
      <c r="J24" s="117"/>
      <c r="K24" s="117"/>
      <c r="M24" s="57"/>
    </row>
    <row r="25" spans="2:13" ht="12" customHeight="1">
      <c r="B25" s="113">
        <f t="shared" si="2"/>
        <v>2027</v>
      </c>
      <c r="C25" s="118"/>
      <c r="D25" s="119">
        <f t="shared" ref="D25:F25" si="12">ROUND(D24*(1+$G84),2)</f>
        <v>111.3</v>
      </c>
      <c r="E25" s="119">
        <f t="shared" si="12"/>
        <v>73.900000000000006</v>
      </c>
      <c r="F25" s="119">
        <f t="shared" si="12"/>
        <v>2.83</v>
      </c>
      <c r="G25" s="117">
        <f t="shared" ref="G25:G30" si="13">ROUND(F25*(8.76*$G$65)+E25,2)</f>
        <v>91.08</v>
      </c>
      <c r="H25" s="117">
        <f t="shared" ref="H25:H30" si="14">ROUND(D25+G25,2)</f>
        <v>202.38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ref="D26:F26" si="15">ROUND(D25*(1+$G85),2)</f>
        <v>113.89</v>
      </c>
      <c r="E26" s="119">
        <f t="shared" si="15"/>
        <v>75.62</v>
      </c>
      <c r="F26" s="119">
        <f t="shared" si="15"/>
        <v>2.9</v>
      </c>
      <c r="G26" s="117">
        <f t="shared" si="13"/>
        <v>93.22</v>
      </c>
      <c r="H26" s="117">
        <f t="shared" si="14"/>
        <v>207.11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ref="D27:F27" si="16">ROUND(D26*(1+$G86),2)</f>
        <v>116.58</v>
      </c>
      <c r="E27" s="119">
        <f t="shared" si="16"/>
        <v>77.41</v>
      </c>
      <c r="F27" s="119">
        <f t="shared" si="16"/>
        <v>2.97</v>
      </c>
      <c r="G27" s="117">
        <f t="shared" si="13"/>
        <v>95.44</v>
      </c>
      <c r="H27" s="117">
        <f t="shared" si="14"/>
        <v>212.02</v>
      </c>
      <c r="I27" s="117"/>
      <c r="J27" s="117"/>
      <c r="K27" s="117"/>
      <c r="M27" s="57"/>
    </row>
    <row r="28" spans="2:13">
      <c r="B28" s="113">
        <f t="shared" si="2"/>
        <v>2030</v>
      </c>
      <c r="C28" s="118"/>
      <c r="D28" s="119">
        <f t="shared" ref="D28:D29" si="17">ROUND(D27*(1+$G87),2)</f>
        <v>119.35</v>
      </c>
      <c r="E28" s="119">
        <f t="shared" ref="E28:E29" si="18">ROUND(E27*(1+$G87),2)</f>
        <v>79.25</v>
      </c>
      <c r="F28" s="119">
        <f t="shared" ref="F28:F29" si="19">ROUND(F27*(1+$G87),2)</f>
        <v>3.04</v>
      </c>
      <c r="G28" s="117">
        <f t="shared" ref="G28:G29" si="20">ROUND(F28*(8.76*$G$65)+E28,2)</f>
        <v>97.7</v>
      </c>
      <c r="H28" s="117">
        <f t="shared" ref="H28:H29" si="21">ROUND(D28+G28,2)</f>
        <v>217.05</v>
      </c>
      <c r="I28" s="117"/>
      <c r="J28" s="117"/>
      <c r="K28" s="117"/>
      <c r="M28" s="57"/>
    </row>
    <row r="29" spans="2:13">
      <c r="B29" s="157">
        <f t="shared" si="2"/>
        <v>2031</v>
      </c>
      <c r="C29" s="158"/>
      <c r="D29" s="152">
        <f t="shared" si="17"/>
        <v>122.22</v>
      </c>
      <c r="E29" s="152">
        <f t="shared" si="18"/>
        <v>81.150000000000006</v>
      </c>
      <c r="F29" s="152">
        <f t="shared" si="19"/>
        <v>3.11</v>
      </c>
      <c r="G29" s="152">
        <f t="shared" si="20"/>
        <v>100.03</v>
      </c>
      <c r="H29" s="152">
        <f t="shared" si="21"/>
        <v>222.25</v>
      </c>
      <c r="I29" s="117"/>
      <c r="J29" s="117"/>
      <c r="K29" s="117"/>
      <c r="M29" s="57"/>
    </row>
    <row r="30" spans="2:13" s="154" customFormat="1">
      <c r="B30" s="157">
        <f t="shared" si="2"/>
        <v>2032</v>
      </c>
      <c r="C30" s="158"/>
      <c r="D30" s="205">
        <f t="shared" ref="D30:F30" si="22">ROUND(D29*(1+$G89),2)</f>
        <v>125.16</v>
      </c>
      <c r="E30" s="205">
        <f t="shared" si="22"/>
        <v>83.1</v>
      </c>
      <c r="F30" s="205">
        <f t="shared" si="22"/>
        <v>3.18</v>
      </c>
      <c r="G30" s="205">
        <f t="shared" si="13"/>
        <v>102.4</v>
      </c>
      <c r="H30" s="205">
        <f t="shared" si="14"/>
        <v>227.56</v>
      </c>
      <c r="I30" s="204"/>
      <c r="J30" s="204"/>
      <c r="K30" s="204"/>
      <c r="M30" s="57"/>
    </row>
    <row r="31" spans="2:13" s="154" customFormat="1">
      <c r="B31" s="157">
        <f t="shared" si="2"/>
        <v>2033</v>
      </c>
      <c r="C31" s="158"/>
      <c r="D31" s="152">
        <f t="shared" ref="D31:D32" si="23">ROUND(D30*(1+$G90),2)</f>
        <v>128.19</v>
      </c>
      <c r="E31" s="152">
        <f t="shared" ref="E31:E32" si="24">ROUND(E30*(1+$G90),2)</f>
        <v>85.11</v>
      </c>
      <c r="F31" s="152">
        <f t="shared" ref="F31:F32" si="25">ROUND(F30*(1+$G90),2)</f>
        <v>3.26</v>
      </c>
      <c r="G31" s="152">
        <f t="shared" ref="G31:G33" si="26">ROUND(F31*(8.76*$G$65)+E31,2)</f>
        <v>104.9</v>
      </c>
      <c r="H31" s="152">
        <f t="shared" ref="H31:H33" si="27">ROUND(D31+G31,2)</f>
        <v>233.09</v>
      </c>
      <c r="I31" s="117">
        <f>VLOOKUP(B31,'Table 4'!$B$13:$E$43,4,FALSE)</f>
        <v>5.62</v>
      </c>
      <c r="J31" s="117">
        <f t="shared" ref="J31:J40" si="28">ROUND($K$65*I31/1000,2)</f>
        <v>35.92</v>
      </c>
      <c r="K31" s="117">
        <f t="shared" ref="K31:K40" si="29">ROUND(H31*1000/8760/$G$65+J31,2)</f>
        <v>74.319999999999993</v>
      </c>
      <c r="M31" s="57"/>
    </row>
    <row r="32" spans="2:13" s="154" customFormat="1">
      <c r="B32" s="157">
        <f t="shared" si="2"/>
        <v>2034</v>
      </c>
      <c r="C32" s="158"/>
      <c r="D32" s="152">
        <f t="shared" si="23"/>
        <v>131.29</v>
      </c>
      <c r="E32" s="152">
        <f t="shared" si="24"/>
        <v>87.17</v>
      </c>
      <c r="F32" s="152">
        <f t="shared" si="25"/>
        <v>3.34</v>
      </c>
      <c r="G32" s="152">
        <f t="shared" si="26"/>
        <v>107.45</v>
      </c>
      <c r="H32" s="152">
        <f t="shared" si="27"/>
        <v>238.74</v>
      </c>
      <c r="I32" s="117">
        <f>VLOOKUP(B32,'Table 4'!$B$13:$E$43,4,FALSE)</f>
        <v>5.9</v>
      </c>
      <c r="J32" s="117">
        <f t="shared" si="28"/>
        <v>37.71</v>
      </c>
      <c r="K32" s="117">
        <f t="shared" si="29"/>
        <v>77.040000000000006</v>
      </c>
      <c r="M32" s="57"/>
    </row>
    <row r="33" spans="2:15">
      <c r="B33" s="113">
        <f t="shared" si="2"/>
        <v>2035</v>
      </c>
      <c r="C33" s="118"/>
      <c r="D33" s="117">
        <f>ROUND(D32*(1+$J83),2)</f>
        <v>134.46</v>
      </c>
      <c r="E33" s="115">
        <f>ROUND(E32*(1+$J83),2)</f>
        <v>89.28</v>
      </c>
      <c r="F33" s="115">
        <f>ROUND(F32*(1+$J83),2)</f>
        <v>3.42</v>
      </c>
      <c r="G33" s="117">
        <f t="shared" si="26"/>
        <v>110.04</v>
      </c>
      <c r="H33" s="117">
        <f t="shared" si="27"/>
        <v>244.5</v>
      </c>
      <c r="I33" s="117">
        <f>VLOOKUP(B33,'Table 4'!$B$13:$E$43,4,FALSE)</f>
        <v>6.23</v>
      </c>
      <c r="J33" s="117">
        <f t="shared" si="28"/>
        <v>39.82</v>
      </c>
      <c r="K33" s="117">
        <f t="shared" si="29"/>
        <v>80.099999999999994</v>
      </c>
      <c r="M33" s="57"/>
    </row>
    <row r="34" spans="2:15">
      <c r="B34" s="113">
        <f t="shared" si="2"/>
        <v>2036</v>
      </c>
      <c r="C34" s="118"/>
      <c r="D34" s="117">
        <f t="shared" ref="D34:F34" si="30">ROUND(D33*(1+$J84),2)</f>
        <v>137.72999999999999</v>
      </c>
      <c r="E34" s="115">
        <f t="shared" si="30"/>
        <v>91.45</v>
      </c>
      <c r="F34" s="115">
        <f t="shared" si="30"/>
        <v>3.5</v>
      </c>
      <c r="G34" s="117">
        <f t="shared" ref="G34:G40" si="31">ROUND(F34*(8.76*$G$65)+E34,2)</f>
        <v>112.7</v>
      </c>
      <c r="H34" s="117">
        <f t="shared" ref="H34:H40" si="32">ROUND(D34+G34,2)</f>
        <v>250.43</v>
      </c>
      <c r="I34" s="117">
        <f>VLOOKUP(B34,'Table 4'!$B$13:$E$43,4,FALSE)</f>
        <v>6.7</v>
      </c>
      <c r="J34" s="117">
        <f t="shared" si="28"/>
        <v>42.83</v>
      </c>
      <c r="K34" s="117">
        <f t="shared" si="29"/>
        <v>84.08</v>
      </c>
      <c r="M34" s="57"/>
    </row>
    <row r="35" spans="2:15">
      <c r="B35" s="113">
        <f t="shared" si="2"/>
        <v>2037</v>
      </c>
      <c r="C35" s="118"/>
      <c r="D35" s="117">
        <f t="shared" ref="D35:F35" si="33">ROUND(D34*(1+$J85),2)</f>
        <v>141.07</v>
      </c>
      <c r="E35" s="115">
        <f t="shared" si="33"/>
        <v>93.67</v>
      </c>
      <c r="F35" s="115">
        <f t="shared" si="33"/>
        <v>3.58</v>
      </c>
      <c r="G35" s="117">
        <f t="shared" si="31"/>
        <v>115.4</v>
      </c>
      <c r="H35" s="117">
        <f t="shared" si="32"/>
        <v>256.47000000000003</v>
      </c>
      <c r="I35" s="117">
        <f>VLOOKUP(B35,'Table 4'!$B$13:$E$43,4,FALSE)</f>
        <v>6.9</v>
      </c>
      <c r="J35" s="117">
        <f t="shared" si="28"/>
        <v>44.1</v>
      </c>
      <c r="K35" s="117">
        <f t="shared" si="29"/>
        <v>86.35</v>
      </c>
      <c r="M35" s="57"/>
    </row>
    <row r="36" spans="2:15">
      <c r="B36" s="113">
        <f t="shared" si="2"/>
        <v>2038</v>
      </c>
      <c r="C36" s="118"/>
      <c r="D36" s="117">
        <f t="shared" ref="D36:F36" si="34">ROUND(D35*(1+$J86),2)</f>
        <v>144.51</v>
      </c>
      <c r="E36" s="115">
        <f t="shared" si="34"/>
        <v>95.96</v>
      </c>
      <c r="F36" s="115">
        <f t="shared" si="34"/>
        <v>3.67</v>
      </c>
      <c r="G36" s="117">
        <f t="shared" si="31"/>
        <v>118.24</v>
      </c>
      <c r="H36" s="117">
        <f t="shared" si="32"/>
        <v>262.75</v>
      </c>
      <c r="I36" s="117">
        <f>VLOOKUP(B36,'Table 4'!$B$13:$E$43,4,FALSE)</f>
        <v>7.28</v>
      </c>
      <c r="J36" s="117">
        <f t="shared" si="28"/>
        <v>46.53</v>
      </c>
      <c r="K36" s="117">
        <f t="shared" si="29"/>
        <v>89.81</v>
      </c>
      <c r="M36" s="57"/>
    </row>
    <row r="37" spans="2:15">
      <c r="B37" s="113">
        <f t="shared" si="2"/>
        <v>2039</v>
      </c>
      <c r="C37" s="118"/>
      <c r="D37" s="117">
        <f t="shared" ref="D37:F37" si="35">ROUND(D36*(1+$J87),2)</f>
        <v>148.05000000000001</v>
      </c>
      <c r="E37" s="115">
        <f t="shared" si="35"/>
        <v>98.31</v>
      </c>
      <c r="F37" s="115">
        <f t="shared" si="35"/>
        <v>3.76</v>
      </c>
      <c r="G37" s="117">
        <f t="shared" si="31"/>
        <v>121.14</v>
      </c>
      <c r="H37" s="117">
        <f t="shared" si="32"/>
        <v>269.19</v>
      </c>
      <c r="I37" s="117">
        <f>VLOOKUP(B37,'Table 4'!$B$13:$E$43,4,FALSE)</f>
        <v>7.54</v>
      </c>
      <c r="J37" s="117">
        <f t="shared" si="28"/>
        <v>48.2</v>
      </c>
      <c r="K37" s="117">
        <f t="shared" si="29"/>
        <v>92.54</v>
      </c>
      <c r="M37" s="57"/>
    </row>
    <row r="38" spans="2:15">
      <c r="B38" s="113">
        <f t="shared" si="2"/>
        <v>2040</v>
      </c>
      <c r="C38" s="118"/>
      <c r="D38" s="117">
        <f t="shared" ref="D38:F38" si="36">ROUND(D37*(1+$J88),2)</f>
        <v>151.66999999999999</v>
      </c>
      <c r="E38" s="115">
        <f t="shared" si="36"/>
        <v>100.71</v>
      </c>
      <c r="F38" s="115">
        <f t="shared" si="36"/>
        <v>3.85</v>
      </c>
      <c r="G38" s="117">
        <f t="shared" si="31"/>
        <v>124.08</v>
      </c>
      <c r="H38" s="117">
        <f t="shared" si="32"/>
        <v>275.75</v>
      </c>
      <c r="I38" s="117">
        <f>VLOOKUP(B38,'Table 4'!$B$13:$E$43,4,FALSE)</f>
        <v>7.82</v>
      </c>
      <c r="J38" s="117">
        <f t="shared" si="28"/>
        <v>49.99</v>
      </c>
      <c r="K38" s="117">
        <f t="shared" si="29"/>
        <v>95.41</v>
      </c>
      <c r="M38" s="57"/>
    </row>
    <row r="39" spans="2:15">
      <c r="B39" s="113">
        <f t="shared" si="2"/>
        <v>2041</v>
      </c>
      <c r="C39" s="118"/>
      <c r="D39" s="117">
        <f t="shared" ref="D39:F39" si="37">ROUND(D38*(1+$J89),2)</f>
        <v>155.38999999999999</v>
      </c>
      <c r="E39" s="115">
        <f t="shared" si="37"/>
        <v>103.18</v>
      </c>
      <c r="F39" s="115">
        <f t="shared" si="37"/>
        <v>3.94</v>
      </c>
      <c r="G39" s="117">
        <f t="shared" si="31"/>
        <v>127.1</v>
      </c>
      <c r="H39" s="117">
        <f t="shared" si="32"/>
        <v>282.49</v>
      </c>
      <c r="I39" s="117">
        <f>VLOOKUP(B39,'Table 4'!$B$13:$E$43,4,FALSE)</f>
        <v>8.0299999999999994</v>
      </c>
      <c r="J39" s="117">
        <f t="shared" si="28"/>
        <v>51.33</v>
      </c>
      <c r="K39" s="117">
        <f t="shared" si="29"/>
        <v>97.86</v>
      </c>
      <c r="M39" s="57"/>
    </row>
    <row r="40" spans="2:15">
      <c r="B40" s="113">
        <f t="shared" si="2"/>
        <v>2042</v>
      </c>
      <c r="C40" s="118"/>
      <c r="D40" s="117">
        <f t="shared" ref="D40:F40" si="38">ROUND(D39*(1+$J90),2)</f>
        <v>159.22</v>
      </c>
      <c r="E40" s="115">
        <f t="shared" si="38"/>
        <v>105.72</v>
      </c>
      <c r="F40" s="115">
        <f t="shared" si="38"/>
        <v>4.04</v>
      </c>
      <c r="G40" s="117">
        <f t="shared" si="31"/>
        <v>130.25</v>
      </c>
      <c r="H40" s="117">
        <f t="shared" si="32"/>
        <v>289.47000000000003</v>
      </c>
      <c r="I40" s="117">
        <f>VLOOKUP(B40,'Table 4'!$B$13:$E$43,4,FALSE)</f>
        <v>8.24</v>
      </c>
      <c r="J40" s="117">
        <f t="shared" si="28"/>
        <v>52.67</v>
      </c>
      <c r="K40" s="117">
        <f t="shared" si="29"/>
        <v>100.35</v>
      </c>
      <c r="M40" s="57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184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69.3%)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6,392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107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82</v>
      </c>
      <c r="F58" s="124">
        <f>C69</f>
        <v>413.5678125</v>
      </c>
      <c r="G58" s="57">
        <f>F58/F60</f>
        <v>0.86778904695639725</v>
      </c>
      <c r="H58" s="138">
        <f>C70</f>
        <v>1334.2100235755099</v>
      </c>
      <c r="I58" s="140">
        <f>C73</f>
        <v>57.933984723786267</v>
      </c>
    </row>
    <row r="59" spans="3:11">
      <c r="C59" s="154" t="s">
        <v>83</v>
      </c>
      <c r="F59" s="48">
        <f>D69</f>
        <v>63.008625000000002</v>
      </c>
      <c r="G59" s="44">
        <f>1-G58</f>
        <v>0.13221095304360275</v>
      </c>
      <c r="H59" s="139">
        <f>D70</f>
        <v>341.60689307865113</v>
      </c>
      <c r="I59" s="141">
        <f>D73</f>
        <v>58.211939462399997</v>
      </c>
    </row>
    <row r="60" spans="3:11">
      <c r="C60" s="154" t="s">
        <v>45</v>
      </c>
      <c r="F60" s="124">
        <f>F58+F59</f>
        <v>476.5764375</v>
      </c>
      <c r="G60" s="57">
        <f>G58+G59</f>
        <v>1</v>
      </c>
      <c r="H60" s="138">
        <f>ROUND(((F58*H58)+(F59*H59))/F60,0)</f>
        <v>1203</v>
      </c>
      <c r="I60" s="140">
        <f>ROUND(((F58*I58)+(F59*I59))/F60,2)</f>
        <v>57.97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CCCT Dry "J" - Turbine</v>
      </c>
      <c r="D63" s="127"/>
      <c r="E63" s="127"/>
      <c r="F63" s="110">
        <f>C69</f>
        <v>413.5678125</v>
      </c>
      <c r="G63" s="57">
        <f>C77</f>
        <v>0.78</v>
      </c>
      <c r="H63" s="177">
        <f>G63*F63</f>
        <v>322.58289375000004</v>
      </c>
      <c r="I63" s="57">
        <f>H63/H65</f>
        <v>0.97709776148654981</v>
      </c>
      <c r="J63" s="126">
        <f>C74</f>
        <v>2.2696214540418311</v>
      </c>
      <c r="K63" s="128">
        <f>C75</f>
        <v>6326</v>
      </c>
    </row>
    <row r="64" spans="3:11">
      <c r="C64" s="156" t="str">
        <f>C59</f>
        <v>CCCT Dry "J" - Duct Firing</v>
      </c>
      <c r="D64" s="127"/>
      <c r="E64" s="127"/>
      <c r="F64" s="43">
        <f>D69</f>
        <v>63.008625000000002</v>
      </c>
      <c r="G64" s="44">
        <f>D77</f>
        <v>0.12</v>
      </c>
      <c r="H64" s="178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54" t="s">
        <v>50</v>
      </c>
      <c r="F65" s="110">
        <f>F63+F64</f>
        <v>476.5764375</v>
      </c>
      <c r="G65" s="129">
        <f>ROUND(H65/F65,3)</f>
        <v>0.69299999999999995</v>
      </c>
      <c r="H65" s="177">
        <f>SUM(H63:H64)</f>
        <v>330.14392875000004</v>
      </c>
      <c r="I65" s="57">
        <f>I63+I64</f>
        <v>1</v>
      </c>
      <c r="J65" s="126">
        <f>ROUND(($I63*J63)+($I64*J64),2)</f>
        <v>2.2200000000000002</v>
      </c>
      <c r="K65" s="130">
        <f>ROUND(($I63*K63)+($I64*K64),0)</f>
        <v>6392</v>
      </c>
    </row>
    <row r="66" spans="3:11">
      <c r="G66" s="129"/>
      <c r="I66" s="57"/>
      <c r="J66" s="126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- 2017 IRP - Table 6.1 &amp; 6.2</v>
      </c>
      <c r="F68" s="131"/>
      <c r="G68" s="131"/>
      <c r="H68" s="131"/>
      <c r="I68" s="131"/>
      <c r="J68" s="131"/>
      <c r="K68" s="132"/>
    </row>
    <row r="69" spans="3:11">
      <c r="C69" s="110">
        <v>413.5678125</v>
      </c>
      <c r="D69" s="110">
        <v>63.008625000000002</v>
      </c>
      <c r="E69" s="110" t="s">
        <v>77</v>
      </c>
      <c r="H69" s="133"/>
    </row>
    <row r="70" spans="3:11">
      <c r="C70" s="125">
        <v>1334.2100235755099</v>
      </c>
      <c r="D70" s="125">
        <v>341.60689307865113</v>
      </c>
      <c r="E70" s="110" t="s">
        <v>78</v>
      </c>
    </row>
    <row r="71" spans="3:11">
      <c r="C71" s="126">
        <v>21.292537645386268</v>
      </c>
      <c r="D71" s="126">
        <v>4.8600000000000003</v>
      </c>
      <c r="E71" s="110" t="s">
        <v>79</v>
      </c>
    </row>
    <row r="72" spans="3:11">
      <c r="C72" s="49">
        <v>36.641447078399999</v>
      </c>
      <c r="D72" s="49">
        <v>53.351939462399997</v>
      </c>
      <c r="E72" s="110" t="s">
        <v>75</v>
      </c>
    </row>
    <row r="73" spans="3:11">
      <c r="C73" s="126">
        <f>C71+C72</f>
        <v>57.933984723786267</v>
      </c>
      <c r="D73" s="126">
        <f>D71+D72</f>
        <v>58.211939462399997</v>
      </c>
      <c r="E73" s="110" t="s">
        <v>80</v>
      </c>
    </row>
    <row r="74" spans="3:11">
      <c r="C74" s="126">
        <v>2.2696214540418311</v>
      </c>
      <c r="D74" s="126">
        <v>0.16</v>
      </c>
      <c r="E74" s="110" t="s">
        <v>81</v>
      </c>
    </row>
    <row r="75" spans="3:11">
      <c r="C75" s="130">
        <v>6326</v>
      </c>
      <c r="D75" s="130">
        <v>9211</v>
      </c>
      <c r="E75" s="110" t="s">
        <v>53</v>
      </c>
    </row>
    <row r="76" spans="3:11">
      <c r="C76" s="151">
        <v>7.2562879502455491E-2</v>
      </c>
      <c r="D76" s="151">
        <v>7.2562879502455491E-2</v>
      </c>
      <c r="E76" s="110" t="s">
        <v>54</v>
      </c>
    </row>
    <row r="77" spans="3:11">
      <c r="C77" s="134">
        <v>0.78</v>
      </c>
      <c r="D77" s="134">
        <v>0.12</v>
      </c>
      <c r="E77" s="110" t="s">
        <v>55</v>
      </c>
    </row>
    <row r="78" spans="3:11">
      <c r="D78" s="57">
        <f>ROUND(H65/F65,3)</f>
        <v>0.69299999999999995</v>
      </c>
      <c r="E78" s="110" t="s">
        <v>56</v>
      </c>
    </row>
    <row r="79" spans="3:11">
      <c r="D79" s="129"/>
      <c r="E79" s="66"/>
    </row>
    <row r="80" spans="3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39">C83+1</f>
        <v>2018</v>
      </c>
      <c r="D84" s="57">
        <v>2.1684070430924685E-2</v>
      </c>
      <c r="F84" s="135">
        <f t="shared" ref="F84:F91" si="40">F83+1</f>
        <v>2027</v>
      </c>
      <c r="G84" s="57">
        <v>2.3164081218836952E-2</v>
      </c>
      <c r="I84" s="135">
        <f t="shared" ref="I84:I91" si="41">I83+1</f>
        <v>2036</v>
      </c>
      <c r="J84" s="57">
        <v>2.4311492116604327E-2</v>
      </c>
    </row>
    <row r="85" spans="3:15">
      <c r="C85" s="135">
        <f t="shared" si="39"/>
        <v>2019</v>
      </c>
      <c r="D85" s="57">
        <v>2.0023445288848141E-2</v>
      </c>
      <c r="F85" s="135">
        <f t="shared" si="40"/>
        <v>2028</v>
      </c>
      <c r="G85" s="57">
        <v>2.3269517424980624E-2</v>
      </c>
      <c r="I85" s="135">
        <f t="shared" si="41"/>
        <v>2037</v>
      </c>
      <c r="J85" s="57">
        <v>2.4277391473133791E-2</v>
      </c>
    </row>
    <row r="86" spans="3:15">
      <c r="C86" s="135">
        <f t="shared" si="39"/>
        <v>2020</v>
      </c>
      <c r="D86" s="57">
        <v>2.1423649370385656E-2</v>
      </c>
      <c r="F86" s="135">
        <f t="shared" si="40"/>
        <v>2029</v>
      </c>
      <c r="G86" s="57">
        <v>2.3660062349176059E-2</v>
      </c>
      <c r="I86" s="135">
        <f t="shared" si="41"/>
        <v>2038</v>
      </c>
      <c r="J86" s="57">
        <v>2.4418737348747444E-2</v>
      </c>
    </row>
    <row r="87" spans="3:15">
      <c r="C87" s="135">
        <f t="shared" si="39"/>
        <v>2021</v>
      </c>
      <c r="D87" s="57">
        <v>2.2444603435442634E-2</v>
      </c>
      <c r="F87" s="135">
        <f t="shared" si="40"/>
        <v>2030</v>
      </c>
      <c r="G87" s="57">
        <v>2.3797996946838929E-2</v>
      </c>
      <c r="I87" s="135">
        <f t="shared" si="41"/>
        <v>2039</v>
      </c>
      <c r="J87" s="57">
        <v>2.4490791911648602E-2</v>
      </c>
    </row>
    <row r="88" spans="3:15">
      <c r="C88" s="135">
        <f t="shared" si="39"/>
        <v>2022</v>
      </c>
      <c r="D88" s="57">
        <v>2.2559296067847567E-2</v>
      </c>
      <c r="F88" s="135">
        <f t="shared" si="40"/>
        <v>2031</v>
      </c>
      <c r="G88" s="57">
        <v>2.4014000123530499E-2</v>
      </c>
      <c r="I88" s="135">
        <f t="shared" si="41"/>
        <v>2040</v>
      </c>
      <c r="J88" s="57">
        <v>2.442458536688985E-2</v>
      </c>
    </row>
    <row r="89" spans="3:15" s="112" customFormat="1">
      <c r="C89" s="135">
        <f t="shared" si="39"/>
        <v>2023</v>
      </c>
      <c r="D89" s="57">
        <v>2.3031082544693549E-2</v>
      </c>
      <c r="F89" s="135">
        <f t="shared" si="40"/>
        <v>2032</v>
      </c>
      <c r="G89" s="57">
        <v>2.4075090077113837E-2</v>
      </c>
      <c r="I89" s="135">
        <f t="shared" si="41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39"/>
        <v>2024</v>
      </c>
      <c r="D90" s="57">
        <v>2.3134274986934988E-2</v>
      </c>
      <c r="F90" s="135">
        <f t="shared" si="40"/>
        <v>2033</v>
      </c>
      <c r="G90" s="57">
        <v>2.4191075903759129E-2</v>
      </c>
      <c r="I90" s="135">
        <f t="shared" si="41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39"/>
        <v>2025</v>
      </c>
      <c r="D91" s="57">
        <v>2.3159080336675242E-2</v>
      </c>
      <c r="F91" s="135">
        <f t="shared" si="40"/>
        <v>2034</v>
      </c>
      <c r="G91" s="57">
        <v>2.4219456505286896E-2</v>
      </c>
      <c r="I91" s="135">
        <f t="shared" si="41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D30" sqref="D30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178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DJohns- 200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589</v>
      </c>
      <c r="D14" s="115">
        <f>ROUND(C14*$C$76,2)</f>
        <v>43.42</v>
      </c>
      <c r="E14" s="116">
        <f>$I$60</f>
        <v>71.7</v>
      </c>
      <c r="F14" s="116">
        <f>$J$65</f>
        <v>7.53</v>
      </c>
      <c r="G14" s="117">
        <f t="shared" ref="G14:G40" si="0">ROUND(F14*(8.76*$G$65)+E14,2)</f>
        <v>93.47</v>
      </c>
      <c r="H14" s="117">
        <f t="shared" ref="H14:H40" si="1">ROUND(D14+G14,2)</f>
        <v>136.88999999999999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23" si="3">ROUND(D14*(1+$D83),2)</f>
        <v>44.38</v>
      </c>
      <c r="E15" s="115">
        <f t="shared" si="3"/>
        <v>73.28</v>
      </c>
      <c r="F15" s="115">
        <f t="shared" si="3"/>
        <v>7.7</v>
      </c>
      <c r="G15" s="119">
        <f t="shared" si="0"/>
        <v>95.54</v>
      </c>
      <c r="H15" s="119">
        <f t="shared" si="1"/>
        <v>139.91999999999999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45.34</v>
      </c>
      <c r="E16" s="115">
        <f t="shared" si="3"/>
        <v>74.87</v>
      </c>
      <c r="F16" s="115">
        <f t="shared" si="3"/>
        <v>7.87</v>
      </c>
      <c r="G16" s="117">
        <f t="shared" si="0"/>
        <v>97.62</v>
      </c>
      <c r="H16" s="117">
        <f t="shared" si="1"/>
        <v>142.96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46.25</v>
      </c>
      <c r="E17" s="115">
        <f t="shared" si="3"/>
        <v>76.37</v>
      </c>
      <c r="F17" s="115">
        <f t="shared" si="3"/>
        <v>8.0299999999999994</v>
      </c>
      <c r="G17" s="117">
        <f t="shared" si="0"/>
        <v>99.58</v>
      </c>
      <c r="H17" s="117">
        <f t="shared" si="1"/>
        <v>145.83000000000001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si="3"/>
        <v>47.24</v>
      </c>
      <c r="E18" s="115">
        <f t="shared" si="3"/>
        <v>78.010000000000005</v>
      </c>
      <c r="F18" s="115">
        <f t="shared" si="3"/>
        <v>8.1999999999999993</v>
      </c>
      <c r="G18" s="117">
        <f t="shared" si="0"/>
        <v>101.71</v>
      </c>
      <c r="H18" s="117">
        <f t="shared" si="1"/>
        <v>148.94999999999999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si="3"/>
        <v>48.3</v>
      </c>
      <c r="E19" s="115">
        <f t="shared" si="3"/>
        <v>79.760000000000005</v>
      </c>
      <c r="F19" s="115">
        <f t="shared" si="3"/>
        <v>8.3800000000000008</v>
      </c>
      <c r="G19" s="117">
        <f t="shared" si="0"/>
        <v>103.98</v>
      </c>
      <c r="H19" s="117">
        <f t="shared" si="1"/>
        <v>152.28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si="3"/>
        <v>49.39</v>
      </c>
      <c r="E20" s="115">
        <f t="shared" si="3"/>
        <v>81.56</v>
      </c>
      <c r="F20" s="115">
        <f t="shared" si="3"/>
        <v>8.57</v>
      </c>
      <c r="G20" s="117">
        <f t="shared" si="0"/>
        <v>106.33</v>
      </c>
      <c r="H20" s="117">
        <f t="shared" si="1"/>
        <v>155.72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si="3"/>
        <v>50.53</v>
      </c>
      <c r="E21" s="115">
        <f t="shared" si="3"/>
        <v>83.44</v>
      </c>
      <c r="F21" s="115">
        <f t="shared" si="3"/>
        <v>8.77</v>
      </c>
      <c r="G21" s="117">
        <f t="shared" si="0"/>
        <v>108.79</v>
      </c>
      <c r="H21" s="117">
        <f t="shared" si="1"/>
        <v>159.32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si="3"/>
        <v>51.7</v>
      </c>
      <c r="E22" s="115">
        <f t="shared" si="3"/>
        <v>85.37</v>
      </c>
      <c r="F22" s="115">
        <f t="shared" si="3"/>
        <v>8.9700000000000006</v>
      </c>
      <c r="G22" s="117">
        <f t="shared" si="0"/>
        <v>111.3</v>
      </c>
      <c r="H22" s="117">
        <f t="shared" si="1"/>
        <v>163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si="3"/>
        <v>52.9</v>
      </c>
      <c r="E23" s="115">
        <f t="shared" si="3"/>
        <v>87.35</v>
      </c>
      <c r="F23" s="115">
        <f t="shared" si="3"/>
        <v>9.18</v>
      </c>
      <c r="G23" s="117">
        <f t="shared" si="0"/>
        <v>113.89</v>
      </c>
      <c r="H23" s="117">
        <f t="shared" si="1"/>
        <v>166.79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54.11</v>
      </c>
      <c r="E24" s="119">
        <f>ROUND(E23*(1+$G83),2)</f>
        <v>89.35</v>
      </c>
      <c r="F24" s="119">
        <f>ROUND(F23*(1+$G83),2)</f>
        <v>9.39</v>
      </c>
      <c r="G24" s="117">
        <f t="shared" si="0"/>
        <v>116.49</v>
      </c>
      <c r="H24" s="117">
        <f t="shared" si="1"/>
        <v>170.6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32" si="4">ROUND(D24*(1+$G84),2)</f>
        <v>55.36</v>
      </c>
      <c r="E25" s="119">
        <f t="shared" si="4"/>
        <v>91.42</v>
      </c>
      <c r="F25" s="119">
        <f t="shared" si="4"/>
        <v>9.61</v>
      </c>
      <c r="G25" s="117">
        <f t="shared" si="0"/>
        <v>119.2</v>
      </c>
      <c r="H25" s="117">
        <f t="shared" si="1"/>
        <v>174.56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si="4"/>
        <v>56.65</v>
      </c>
      <c r="E26" s="119">
        <f t="shared" si="4"/>
        <v>93.55</v>
      </c>
      <c r="F26" s="119">
        <f t="shared" si="4"/>
        <v>9.83</v>
      </c>
      <c r="G26" s="117">
        <f t="shared" si="0"/>
        <v>121.97</v>
      </c>
      <c r="H26" s="117">
        <f t="shared" si="1"/>
        <v>178.62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si="4"/>
        <v>57.99</v>
      </c>
      <c r="E27" s="119">
        <f t="shared" si="4"/>
        <v>95.76</v>
      </c>
      <c r="F27" s="119">
        <f t="shared" si="4"/>
        <v>10.06</v>
      </c>
      <c r="G27" s="117">
        <f t="shared" si="0"/>
        <v>124.84</v>
      </c>
      <c r="H27" s="117">
        <f t="shared" si="1"/>
        <v>182.83</v>
      </c>
      <c r="I27" s="117"/>
      <c r="J27" s="117"/>
      <c r="K27" s="117"/>
      <c r="M27" s="57"/>
    </row>
    <row r="28" spans="2:13" s="154" customFormat="1">
      <c r="B28" s="157">
        <f t="shared" si="2"/>
        <v>2030</v>
      </c>
      <c r="C28" s="158"/>
      <c r="D28" s="152">
        <f t="shared" si="4"/>
        <v>59.37</v>
      </c>
      <c r="E28" s="152">
        <f t="shared" si="4"/>
        <v>98.04</v>
      </c>
      <c r="F28" s="152">
        <f t="shared" si="4"/>
        <v>10.3</v>
      </c>
      <c r="G28" s="152">
        <f t="shared" si="0"/>
        <v>127.82</v>
      </c>
      <c r="H28" s="152">
        <f t="shared" si="1"/>
        <v>187.19</v>
      </c>
      <c r="I28" s="117"/>
      <c r="J28" s="117"/>
      <c r="K28" s="117"/>
      <c r="M28" s="66"/>
    </row>
    <row r="29" spans="2:13" s="154" customFormat="1">
      <c r="B29" s="157">
        <f t="shared" si="2"/>
        <v>2031</v>
      </c>
      <c r="C29" s="158"/>
      <c r="D29" s="152">
        <f t="shared" si="4"/>
        <v>60.8</v>
      </c>
      <c r="E29" s="152">
        <f t="shared" si="4"/>
        <v>100.39</v>
      </c>
      <c r="F29" s="152">
        <f t="shared" si="4"/>
        <v>10.55</v>
      </c>
      <c r="G29" s="152">
        <f t="shared" si="0"/>
        <v>130.88999999999999</v>
      </c>
      <c r="H29" s="152">
        <f t="shared" si="1"/>
        <v>191.69</v>
      </c>
      <c r="I29" s="117"/>
      <c r="J29" s="117"/>
      <c r="K29" s="117"/>
      <c r="M29" s="66"/>
    </row>
    <row r="30" spans="2:13" s="154" customFormat="1">
      <c r="B30" s="157">
        <f t="shared" si="2"/>
        <v>2032</v>
      </c>
      <c r="C30" s="158"/>
      <c r="D30" s="205">
        <f t="shared" si="4"/>
        <v>62.26</v>
      </c>
      <c r="E30" s="205">
        <f t="shared" si="4"/>
        <v>102.81</v>
      </c>
      <c r="F30" s="205">
        <f t="shared" si="4"/>
        <v>10.8</v>
      </c>
      <c r="G30" s="205">
        <f t="shared" si="0"/>
        <v>134.03</v>
      </c>
      <c r="H30" s="205">
        <f t="shared" si="1"/>
        <v>196.29</v>
      </c>
      <c r="I30" s="204"/>
      <c r="J30" s="204"/>
      <c r="K30" s="204"/>
      <c r="M30" s="66"/>
    </row>
    <row r="31" spans="2:13" s="154" customFormat="1">
      <c r="B31" s="157">
        <f t="shared" si="2"/>
        <v>2033</v>
      </c>
      <c r="C31" s="158"/>
      <c r="D31" s="152">
        <f t="shared" si="4"/>
        <v>63.77</v>
      </c>
      <c r="E31" s="152">
        <f t="shared" si="4"/>
        <v>105.3</v>
      </c>
      <c r="F31" s="152">
        <f t="shared" si="4"/>
        <v>11.06</v>
      </c>
      <c r="G31" s="152">
        <f t="shared" si="0"/>
        <v>137.27000000000001</v>
      </c>
      <c r="H31" s="152">
        <f t="shared" si="1"/>
        <v>201.04</v>
      </c>
      <c r="I31" s="117">
        <f>VLOOKUP(B31,'Table 4'!$B$13:$E$43,4,FALSE)</f>
        <v>5.62</v>
      </c>
      <c r="J31" s="117">
        <f t="shared" ref="J31:J40" si="5">ROUND($K$65*I31/1000,2)</f>
        <v>54.03</v>
      </c>
      <c r="K31" s="117">
        <f t="shared" ref="K31:K40" si="6">ROUND(H31*1000/8760/$G$65+J31,2)</f>
        <v>123.57</v>
      </c>
      <c r="M31" s="66"/>
    </row>
    <row r="32" spans="2:13" s="154" customFormat="1">
      <c r="B32" s="157">
        <f t="shared" si="2"/>
        <v>2034</v>
      </c>
      <c r="C32" s="158"/>
      <c r="D32" s="152">
        <f t="shared" si="4"/>
        <v>65.31</v>
      </c>
      <c r="E32" s="152">
        <f t="shared" si="4"/>
        <v>107.85</v>
      </c>
      <c r="F32" s="152">
        <f t="shared" si="4"/>
        <v>11.33</v>
      </c>
      <c r="G32" s="152">
        <f t="shared" si="0"/>
        <v>140.6</v>
      </c>
      <c r="H32" s="152">
        <f t="shared" si="1"/>
        <v>205.91</v>
      </c>
      <c r="I32" s="117">
        <f>VLOOKUP(B32,'Table 4'!$B$13:$E$43,4,FALSE)</f>
        <v>5.9</v>
      </c>
      <c r="J32" s="117">
        <f t="shared" si="5"/>
        <v>56.72</v>
      </c>
      <c r="K32" s="117">
        <f t="shared" si="6"/>
        <v>127.95</v>
      </c>
      <c r="M32" s="66"/>
    </row>
    <row r="33" spans="2:15">
      <c r="B33" s="113">
        <f t="shared" si="2"/>
        <v>2035</v>
      </c>
      <c r="C33" s="118"/>
      <c r="D33" s="117">
        <f>ROUND(D32*(1+$J83),2)</f>
        <v>66.89</v>
      </c>
      <c r="E33" s="115">
        <f>ROUND(E32*(1+$J83),2)</f>
        <v>110.46</v>
      </c>
      <c r="F33" s="115">
        <f>ROUND(F32*(1+$J83),2)</f>
        <v>11.6</v>
      </c>
      <c r="G33" s="117">
        <f t="shared" si="0"/>
        <v>143.99</v>
      </c>
      <c r="H33" s="117">
        <f t="shared" si="1"/>
        <v>210.88</v>
      </c>
      <c r="I33" s="117">
        <f>VLOOKUP(B33,'Table 4'!$B$13:$E$43,4,FALSE)</f>
        <v>6.23</v>
      </c>
      <c r="J33" s="117">
        <f t="shared" si="5"/>
        <v>59.9</v>
      </c>
      <c r="K33" s="117">
        <f t="shared" si="6"/>
        <v>132.85</v>
      </c>
      <c r="M33" s="66"/>
    </row>
    <row r="34" spans="2:15">
      <c r="B34" s="113">
        <f t="shared" si="2"/>
        <v>2036</v>
      </c>
      <c r="C34" s="118"/>
      <c r="D34" s="117">
        <f t="shared" ref="D34:F40" si="7">ROUND(D33*(1+$J84),2)</f>
        <v>68.52</v>
      </c>
      <c r="E34" s="115">
        <f t="shared" si="7"/>
        <v>113.15</v>
      </c>
      <c r="F34" s="115">
        <f t="shared" si="7"/>
        <v>11.88</v>
      </c>
      <c r="G34" s="117">
        <f t="shared" si="0"/>
        <v>147.49</v>
      </c>
      <c r="H34" s="117">
        <f t="shared" si="1"/>
        <v>216.01</v>
      </c>
      <c r="I34" s="117">
        <f>VLOOKUP(B34,'Table 4'!$B$13:$E$43,4,FALSE)</f>
        <v>6.7</v>
      </c>
      <c r="J34" s="117">
        <f t="shared" si="5"/>
        <v>64.41</v>
      </c>
      <c r="K34" s="117">
        <f t="shared" si="6"/>
        <v>139.13</v>
      </c>
      <c r="M34" s="66"/>
    </row>
    <row r="35" spans="2:15">
      <c r="B35" s="113">
        <f t="shared" si="2"/>
        <v>2037</v>
      </c>
      <c r="C35" s="118"/>
      <c r="D35" s="117">
        <f t="shared" si="7"/>
        <v>70.180000000000007</v>
      </c>
      <c r="E35" s="115">
        <f t="shared" si="7"/>
        <v>115.9</v>
      </c>
      <c r="F35" s="115">
        <f t="shared" si="7"/>
        <v>12.17</v>
      </c>
      <c r="G35" s="117">
        <f t="shared" si="0"/>
        <v>151.08000000000001</v>
      </c>
      <c r="H35" s="117">
        <f t="shared" si="1"/>
        <v>221.26</v>
      </c>
      <c r="I35" s="117">
        <f>VLOOKUP(B35,'Table 4'!$B$13:$E$43,4,FALSE)</f>
        <v>6.9</v>
      </c>
      <c r="J35" s="117">
        <f t="shared" si="5"/>
        <v>66.34</v>
      </c>
      <c r="K35" s="117">
        <f t="shared" si="6"/>
        <v>142.88</v>
      </c>
      <c r="M35" s="66"/>
    </row>
    <row r="36" spans="2:15">
      <c r="B36" s="113">
        <f t="shared" si="2"/>
        <v>2038</v>
      </c>
      <c r="C36" s="118"/>
      <c r="D36" s="117">
        <f t="shared" si="7"/>
        <v>71.89</v>
      </c>
      <c r="E36" s="115">
        <f t="shared" si="7"/>
        <v>118.73</v>
      </c>
      <c r="F36" s="115">
        <f t="shared" si="7"/>
        <v>12.47</v>
      </c>
      <c r="G36" s="117">
        <f t="shared" si="0"/>
        <v>154.78</v>
      </c>
      <c r="H36" s="117">
        <f t="shared" si="1"/>
        <v>226.67</v>
      </c>
      <c r="I36" s="117">
        <f>VLOOKUP(B36,'Table 4'!$B$13:$E$43,4,FALSE)</f>
        <v>7.28</v>
      </c>
      <c r="J36" s="117">
        <f t="shared" si="5"/>
        <v>69.989999999999995</v>
      </c>
      <c r="K36" s="117">
        <f t="shared" si="6"/>
        <v>148.4</v>
      </c>
      <c r="M36" s="66"/>
    </row>
    <row r="37" spans="2:15">
      <c r="B37" s="113">
        <f t="shared" si="2"/>
        <v>2039</v>
      </c>
      <c r="C37" s="118"/>
      <c r="D37" s="117">
        <f t="shared" si="7"/>
        <v>73.650000000000006</v>
      </c>
      <c r="E37" s="115">
        <f t="shared" si="7"/>
        <v>121.64</v>
      </c>
      <c r="F37" s="115">
        <f t="shared" si="7"/>
        <v>12.78</v>
      </c>
      <c r="G37" s="117">
        <f t="shared" si="0"/>
        <v>158.58000000000001</v>
      </c>
      <c r="H37" s="117">
        <f t="shared" si="1"/>
        <v>232.23</v>
      </c>
      <c r="I37" s="117">
        <f>VLOOKUP(B37,'Table 4'!$B$13:$E$43,4,FALSE)</f>
        <v>7.54</v>
      </c>
      <c r="J37" s="117">
        <f t="shared" si="5"/>
        <v>72.489999999999995</v>
      </c>
      <c r="K37" s="117">
        <f t="shared" si="6"/>
        <v>152.82</v>
      </c>
      <c r="M37" s="66"/>
    </row>
    <row r="38" spans="2:15">
      <c r="B38" s="113">
        <f t="shared" si="2"/>
        <v>2040</v>
      </c>
      <c r="C38" s="118"/>
      <c r="D38" s="117">
        <f t="shared" si="7"/>
        <v>75.45</v>
      </c>
      <c r="E38" s="115">
        <f t="shared" si="7"/>
        <v>124.61</v>
      </c>
      <c r="F38" s="115">
        <f t="shared" si="7"/>
        <v>13.09</v>
      </c>
      <c r="G38" s="117">
        <f t="shared" si="0"/>
        <v>162.44999999999999</v>
      </c>
      <c r="H38" s="117">
        <f t="shared" si="1"/>
        <v>237.9</v>
      </c>
      <c r="I38" s="117">
        <f>VLOOKUP(B38,'Table 4'!$B$13:$E$43,4,FALSE)</f>
        <v>7.82</v>
      </c>
      <c r="J38" s="117">
        <f t="shared" si="5"/>
        <v>75.180000000000007</v>
      </c>
      <c r="K38" s="117">
        <f t="shared" si="6"/>
        <v>157.47999999999999</v>
      </c>
      <c r="M38" s="66"/>
    </row>
    <row r="39" spans="2:15">
      <c r="B39" s="113">
        <f t="shared" si="2"/>
        <v>2041</v>
      </c>
      <c r="C39" s="118"/>
      <c r="D39" s="117">
        <f t="shared" si="7"/>
        <v>77.3</v>
      </c>
      <c r="E39" s="115">
        <f t="shared" si="7"/>
        <v>127.67</v>
      </c>
      <c r="F39" s="115">
        <f t="shared" si="7"/>
        <v>13.41</v>
      </c>
      <c r="G39" s="117">
        <f t="shared" si="0"/>
        <v>166.44</v>
      </c>
      <c r="H39" s="117">
        <f t="shared" si="1"/>
        <v>243.74</v>
      </c>
      <c r="I39" s="117">
        <f>VLOOKUP(B39,'Table 4'!$B$13:$E$43,4,FALSE)</f>
        <v>8.0299999999999994</v>
      </c>
      <c r="J39" s="117">
        <f t="shared" si="5"/>
        <v>77.2</v>
      </c>
      <c r="K39" s="117">
        <f t="shared" si="6"/>
        <v>161.52000000000001</v>
      </c>
      <c r="M39" s="66"/>
    </row>
    <row r="40" spans="2:15">
      <c r="B40" s="113">
        <f t="shared" si="2"/>
        <v>2042</v>
      </c>
      <c r="C40" s="118"/>
      <c r="D40" s="117">
        <f t="shared" si="7"/>
        <v>79.2</v>
      </c>
      <c r="E40" s="115">
        <f t="shared" si="7"/>
        <v>130.81</v>
      </c>
      <c r="F40" s="115">
        <f t="shared" si="7"/>
        <v>13.74</v>
      </c>
      <c r="G40" s="117">
        <f t="shared" si="0"/>
        <v>170.53</v>
      </c>
      <c r="H40" s="117">
        <f t="shared" si="1"/>
        <v>249.73</v>
      </c>
      <c r="I40" s="117">
        <f>VLOOKUP(B40,'Table 4'!$B$13:$E$43,4,FALSE)</f>
        <v>8.24</v>
      </c>
      <c r="J40" s="117">
        <f t="shared" si="5"/>
        <v>79.22</v>
      </c>
      <c r="K40" s="117">
        <f t="shared" si="6"/>
        <v>165.61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108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177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106</v>
      </c>
      <c r="F58" s="124">
        <f>C69</f>
        <v>199.924125</v>
      </c>
      <c r="G58" s="57">
        <f>F58/F60</f>
        <v>1</v>
      </c>
      <c r="H58" s="138">
        <f>C70</f>
        <v>589.49609575732859</v>
      </c>
      <c r="I58" s="140">
        <f>C73</f>
        <v>71.702024758449483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589</v>
      </c>
      <c r="I60" s="140">
        <f>ROUND(((F58*I58)+(F59*I59))/F60,2)</f>
        <v>71.7</v>
      </c>
    </row>
    <row r="61" spans="3:11">
      <c r="C61" s="154"/>
      <c r="F61" s="124"/>
      <c r="G61" s="57"/>
      <c r="H61" s="125"/>
      <c r="I61" s="126"/>
    </row>
    <row r="62" spans="3:11">
      <c r="C62" s="155" t="s">
        <v>177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177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178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177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105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103</v>
      </c>
      <c r="C70" s="125">
        <v>589.49609575732859</v>
      </c>
      <c r="D70" s="125"/>
      <c r="E70" s="110" t="s">
        <v>78</v>
      </c>
    </row>
    <row r="71" spans="2:11">
      <c r="B71" s="110" t="s">
        <v>103</v>
      </c>
      <c r="C71" s="126">
        <v>16.0158293408495</v>
      </c>
      <c r="D71" s="126"/>
      <c r="E71" s="110" t="s">
        <v>79</v>
      </c>
    </row>
    <row r="72" spans="2:11">
      <c r="B72" s="110" t="s">
        <v>103</v>
      </c>
      <c r="C72" s="49">
        <v>55.68619541759999</v>
      </c>
      <c r="D72" s="49"/>
      <c r="E72" s="110" t="s">
        <v>75</v>
      </c>
    </row>
    <row r="73" spans="2:11">
      <c r="B73" s="110" t="s">
        <v>103</v>
      </c>
      <c r="C73" s="126">
        <f>C71+C72</f>
        <v>71.702024758449483</v>
      </c>
      <c r="D73" s="126"/>
      <c r="E73" s="110" t="s">
        <v>80</v>
      </c>
    </row>
    <row r="74" spans="2:11">
      <c r="B74" s="110" t="s">
        <v>103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4'!$G$5,"mmmm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8">C83+1</f>
        <v>2018</v>
      </c>
      <c r="D84" s="57">
        <v>2.1684070430924685E-2</v>
      </c>
      <c r="F84" s="135">
        <f t="shared" ref="F84:F91" si="9">F83+1</f>
        <v>2027</v>
      </c>
      <c r="G84" s="57">
        <v>2.3164081218836952E-2</v>
      </c>
      <c r="I84" s="135">
        <f t="shared" ref="I84:I91" si="10">I83+1</f>
        <v>2036</v>
      </c>
      <c r="J84" s="57">
        <v>2.4311492116604327E-2</v>
      </c>
    </row>
    <row r="85" spans="3:15">
      <c r="C85" s="135">
        <f t="shared" si="8"/>
        <v>2019</v>
      </c>
      <c r="D85" s="57">
        <v>2.0023445288848141E-2</v>
      </c>
      <c r="F85" s="135">
        <f t="shared" si="9"/>
        <v>2028</v>
      </c>
      <c r="G85" s="57">
        <v>2.3269517424980624E-2</v>
      </c>
      <c r="I85" s="135">
        <f t="shared" si="10"/>
        <v>2037</v>
      </c>
      <c r="J85" s="57">
        <v>2.4277391473133791E-2</v>
      </c>
    </row>
    <row r="86" spans="3:15">
      <c r="C86" s="135">
        <f t="shared" si="8"/>
        <v>2020</v>
      </c>
      <c r="D86" s="57">
        <v>2.1423649370385656E-2</v>
      </c>
      <c r="F86" s="135">
        <f t="shared" si="9"/>
        <v>2029</v>
      </c>
      <c r="G86" s="57">
        <v>2.3660062349176059E-2</v>
      </c>
      <c r="I86" s="135">
        <f t="shared" si="10"/>
        <v>2038</v>
      </c>
      <c r="J86" s="57">
        <v>2.4418737348747444E-2</v>
      </c>
    </row>
    <row r="87" spans="3:15">
      <c r="C87" s="135">
        <f t="shared" si="8"/>
        <v>2021</v>
      </c>
      <c r="D87" s="57">
        <v>2.2444603435442634E-2</v>
      </c>
      <c r="F87" s="135">
        <f t="shared" si="9"/>
        <v>2030</v>
      </c>
      <c r="G87" s="57">
        <v>2.3797996946838929E-2</v>
      </c>
      <c r="I87" s="135">
        <f t="shared" si="10"/>
        <v>2039</v>
      </c>
      <c r="J87" s="57">
        <v>2.4490791911648602E-2</v>
      </c>
    </row>
    <row r="88" spans="3:15">
      <c r="C88" s="135">
        <f t="shared" si="8"/>
        <v>2022</v>
      </c>
      <c r="D88" s="57">
        <v>2.2559296067847567E-2</v>
      </c>
      <c r="F88" s="135">
        <f t="shared" si="9"/>
        <v>2031</v>
      </c>
      <c r="G88" s="57">
        <v>2.4014000123530499E-2</v>
      </c>
      <c r="I88" s="135">
        <f t="shared" si="10"/>
        <v>2040</v>
      </c>
      <c r="J88" s="57">
        <v>2.442458536688985E-2</v>
      </c>
    </row>
    <row r="89" spans="3:15" s="112" customFormat="1">
      <c r="C89" s="135">
        <f t="shared" si="8"/>
        <v>2023</v>
      </c>
      <c r="D89" s="57">
        <v>2.3031082544693549E-2</v>
      </c>
      <c r="F89" s="135">
        <f t="shared" si="9"/>
        <v>2032</v>
      </c>
      <c r="G89" s="57">
        <v>2.4075090077113837E-2</v>
      </c>
      <c r="I89" s="135">
        <f t="shared" si="1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8"/>
        <v>2024</v>
      </c>
      <c r="D90" s="57">
        <v>2.3134274986934988E-2</v>
      </c>
      <c r="F90" s="135">
        <f t="shared" si="9"/>
        <v>2033</v>
      </c>
      <c r="G90" s="57">
        <v>2.4191075903759129E-2</v>
      </c>
      <c r="I90" s="135">
        <f t="shared" si="1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8"/>
        <v>2025</v>
      </c>
      <c r="D91" s="57">
        <v>2.3159080336675242E-2</v>
      </c>
      <c r="F91" s="135">
        <f t="shared" si="9"/>
        <v>2034</v>
      </c>
      <c r="G91" s="57">
        <v>2.4219456505286896E-2</v>
      </c>
      <c r="I91" s="135">
        <f t="shared" si="1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zoomScaleNormal="100" workbookViewId="0">
      <selection activeCell="B3" sqref="B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0" style="208" hidden="1" customWidth="1"/>
    <col min="17" max="16384" width="9.33203125" style="208"/>
  </cols>
  <sheetData>
    <row r="1" spans="2:18" ht="15.75">
      <c r="B1" s="206" t="s">
        <v>109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185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38%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19" t="s">
        <v>73</v>
      </c>
      <c r="J5" s="19" t="s">
        <v>73</v>
      </c>
      <c r="K5" s="212" t="s">
        <v>112</v>
      </c>
      <c r="P5" s="212" t="s">
        <v>111</v>
      </c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ID Wind Resource - 38%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1811.0329095752811</v>
      </c>
      <c r="D10" s="219">
        <f>C10*$C$62</f>
        <v>127.99449484849457</v>
      </c>
      <c r="E10" s="219">
        <f>C56</f>
        <v>37.565582271006477</v>
      </c>
      <c r="F10" s="220">
        <f t="shared" ref="F10:F36" si="0">(D10+E10)/(8.76*$C$63)</f>
        <v>49.735663638398542</v>
      </c>
      <c r="G10" s="220">
        <f>C58</f>
        <v>0</v>
      </c>
      <c r="H10" s="267">
        <f>C59</f>
        <v>0</v>
      </c>
      <c r="I10" s="221">
        <f>F10+H10+G10</f>
        <v>49.735663638398542</v>
      </c>
      <c r="J10" s="221">
        <f>ROUND(I10*$C$63*8.76,2)</f>
        <v>165.56</v>
      </c>
      <c r="K10" s="219">
        <f>$C$57</f>
        <v>0.57299999999999995</v>
      </c>
      <c r="N10" s="222"/>
      <c r="P10" s="260">
        <f>$C$59</f>
        <v>0</v>
      </c>
    </row>
    <row r="11" spans="2:18">
      <c r="B11" s="217">
        <f t="shared" ref="B11:B36" si="1">B10+1</f>
        <v>2017</v>
      </c>
      <c r="C11" s="223"/>
      <c r="D11" s="219">
        <f>ROUND(D10*(1+$D66),2)</f>
        <v>130.82</v>
      </c>
      <c r="E11" s="219">
        <f>ROUND(E10*(1+$D66),2)</f>
        <v>38.4</v>
      </c>
      <c r="F11" s="220">
        <f t="shared" si="0"/>
        <v>50.835135784667152</v>
      </c>
      <c r="G11" s="219">
        <f>ROUND(G10*(1+$D66),2)</f>
        <v>0</v>
      </c>
      <c r="H11" s="219">
        <f>ROUND(H10*(1+$D66),2)</f>
        <v>0</v>
      </c>
      <c r="I11" s="221">
        <f>F11+H11+G11</f>
        <v>50.835135784667152</v>
      </c>
      <c r="J11" s="221">
        <f t="shared" ref="J11:J36" si="2">ROUND(I11*$C$63*8.76,2)</f>
        <v>169.22</v>
      </c>
      <c r="K11" s="219">
        <f>ROUND(K10*(1+$D66),2)</f>
        <v>0.59</v>
      </c>
      <c r="N11" s="222"/>
      <c r="P11" s="260">
        <f>ROUND(P10*(1+$D66),2)</f>
        <v>0</v>
      </c>
    </row>
    <row r="12" spans="2:18">
      <c r="B12" s="230">
        <f t="shared" si="1"/>
        <v>2018</v>
      </c>
      <c r="C12" s="231"/>
      <c r="D12" s="219">
        <f t="shared" ref="D12:G19" si="3">ROUND(D11*(1+$D67),2)</f>
        <v>133.66</v>
      </c>
      <c r="E12" s="219">
        <f t="shared" si="3"/>
        <v>39.229999999999997</v>
      </c>
      <c r="F12" s="221">
        <f t="shared" si="0"/>
        <v>51.937635183850034</v>
      </c>
      <c r="G12" s="219">
        <f t="shared" si="3"/>
        <v>0</v>
      </c>
      <c r="H12" s="219">
        <f t="shared" ref="H12" si="4">ROUND(H11*(1+$D67),2)</f>
        <v>0</v>
      </c>
      <c r="I12" s="221">
        <f t="shared" ref="I12:I36" si="5">F12+H12+G12</f>
        <v>51.937635183850034</v>
      </c>
      <c r="J12" s="221">
        <f t="shared" si="2"/>
        <v>172.89</v>
      </c>
      <c r="K12" s="219">
        <f t="shared" ref="K12:K19" si="6">ROUND(K11*(1+$D67),2)</f>
        <v>0.6</v>
      </c>
      <c r="L12" s="210"/>
      <c r="N12" s="222"/>
      <c r="P12" s="260">
        <f t="shared" ref="P12:P19" si="7">ROUND(P11*(1+$D67),2)</f>
        <v>0</v>
      </c>
    </row>
    <row r="13" spans="2:18">
      <c r="B13" s="230">
        <f t="shared" si="1"/>
        <v>2019</v>
      </c>
      <c r="C13" s="231"/>
      <c r="D13" s="219">
        <f t="shared" si="3"/>
        <v>136.34</v>
      </c>
      <c r="E13" s="219">
        <f t="shared" si="3"/>
        <v>40.020000000000003</v>
      </c>
      <c r="F13" s="221">
        <f t="shared" si="0"/>
        <v>52.980052871905798</v>
      </c>
      <c r="G13" s="219">
        <f t="shared" si="3"/>
        <v>0</v>
      </c>
      <c r="H13" s="219">
        <f t="shared" ref="H13" si="8">ROUND(H12*(1+$D68),2)</f>
        <v>0</v>
      </c>
      <c r="I13" s="221">
        <f t="shared" si="5"/>
        <v>52.980052871905798</v>
      </c>
      <c r="J13" s="221">
        <f t="shared" si="2"/>
        <v>176.36</v>
      </c>
      <c r="K13" s="219">
        <f t="shared" si="6"/>
        <v>0.61</v>
      </c>
      <c r="L13" s="210"/>
      <c r="N13" s="222"/>
      <c r="P13" s="260">
        <f t="shared" si="7"/>
        <v>0</v>
      </c>
    </row>
    <row r="14" spans="2:18">
      <c r="B14" s="230">
        <f t="shared" si="1"/>
        <v>2020</v>
      </c>
      <c r="C14" s="231"/>
      <c r="D14" s="219">
        <f t="shared" si="3"/>
        <v>139.26</v>
      </c>
      <c r="E14" s="219">
        <f t="shared" si="3"/>
        <v>40.880000000000003</v>
      </c>
      <c r="F14" s="221">
        <f t="shared" si="0"/>
        <v>54.115597212208606</v>
      </c>
      <c r="G14" s="219">
        <f t="shared" si="3"/>
        <v>0</v>
      </c>
      <c r="H14" s="219">
        <f t="shared" ref="H14" si="9">ROUND(H13*(1+$D69),2)</f>
        <v>0</v>
      </c>
      <c r="I14" s="221">
        <f t="shared" si="5"/>
        <v>54.115597212208606</v>
      </c>
      <c r="J14" s="221">
        <f t="shared" si="2"/>
        <v>180.14</v>
      </c>
      <c r="K14" s="219">
        <f t="shared" si="6"/>
        <v>0.62</v>
      </c>
      <c r="L14" s="210"/>
      <c r="N14" s="222"/>
      <c r="O14" s="227"/>
      <c r="P14" s="260">
        <f t="shared" si="7"/>
        <v>0</v>
      </c>
      <c r="Q14" s="228"/>
      <c r="R14" s="229"/>
    </row>
    <row r="15" spans="2:18">
      <c r="B15" s="230">
        <f t="shared" si="1"/>
        <v>2021</v>
      </c>
      <c r="C15" s="231"/>
      <c r="D15" s="219">
        <f t="shared" si="3"/>
        <v>142.38999999999999</v>
      </c>
      <c r="E15" s="219">
        <f t="shared" si="3"/>
        <v>41.8</v>
      </c>
      <c r="F15" s="221">
        <f t="shared" si="0"/>
        <v>55.332251862533049</v>
      </c>
      <c r="G15" s="219">
        <f t="shared" si="3"/>
        <v>0</v>
      </c>
      <c r="H15" s="219">
        <f t="shared" ref="H15" si="10">ROUND(H14*(1+$D70),2)</f>
        <v>0</v>
      </c>
      <c r="I15" s="221">
        <f t="shared" si="5"/>
        <v>55.332251862533049</v>
      </c>
      <c r="J15" s="221">
        <f t="shared" si="2"/>
        <v>184.19</v>
      </c>
      <c r="K15" s="219">
        <f t="shared" si="6"/>
        <v>0.63</v>
      </c>
      <c r="L15" s="210"/>
      <c r="N15" s="228"/>
      <c r="O15" s="228"/>
      <c r="P15" s="260">
        <f t="shared" si="7"/>
        <v>0</v>
      </c>
      <c r="Q15" s="228"/>
      <c r="R15" s="229"/>
    </row>
    <row r="16" spans="2:18">
      <c r="B16" s="230">
        <f t="shared" si="1"/>
        <v>2022</v>
      </c>
      <c r="C16" s="231"/>
      <c r="D16" s="219">
        <f t="shared" si="3"/>
        <v>145.6</v>
      </c>
      <c r="E16" s="219">
        <f t="shared" si="3"/>
        <v>42.74</v>
      </c>
      <c r="F16" s="221">
        <f t="shared" si="0"/>
        <v>56.578947368421055</v>
      </c>
      <c r="G16" s="219">
        <f t="shared" si="3"/>
        <v>0</v>
      </c>
      <c r="H16" s="219">
        <f t="shared" ref="H16" si="11">ROUND(H15*(1+$D71),2)</f>
        <v>0</v>
      </c>
      <c r="I16" s="221">
        <f t="shared" si="5"/>
        <v>56.578947368421055</v>
      </c>
      <c r="J16" s="221">
        <f t="shared" si="2"/>
        <v>188.34</v>
      </c>
      <c r="K16" s="219">
        <f t="shared" si="6"/>
        <v>0.64</v>
      </c>
      <c r="L16" s="210"/>
      <c r="N16" s="222"/>
      <c r="P16" s="260">
        <f t="shared" si="7"/>
        <v>0</v>
      </c>
    </row>
    <row r="17" spans="2:16">
      <c r="B17" s="230">
        <f t="shared" si="1"/>
        <v>2023</v>
      </c>
      <c r="C17" s="231"/>
      <c r="D17" s="219">
        <f t="shared" si="3"/>
        <v>148.94999999999999</v>
      </c>
      <c r="E17" s="219">
        <f t="shared" si="3"/>
        <v>43.72</v>
      </c>
      <c r="F17" s="221">
        <f t="shared" si="0"/>
        <v>57.879716414323482</v>
      </c>
      <c r="G17" s="219">
        <f t="shared" si="3"/>
        <v>0</v>
      </c>
      <c r="H17" s="219">
        <f t="shared" ref="H17" si="12">ROUND(H16*(1+$D72),2)</f>
        <v>0</v>
      </c>
      <c r="I17" s="221">
        <f t="shared" si="5"/>
        <v>57.879716414323482</v>
      </c>
      <c r="J17" s="221">
        <f t="shared" si="2"/>
        <v>192.67</v>
      </c>
      <c r="K17" s="219">
        <f t="shared" si="6"/>
        <v>0.65</v>
      </c>
      <c r="L17" s="210"/>
      <c r="N17" s="222"/>
      <c r="O17" s="227"/>
      <c r="P17" s="260">
        <f t="shared" si="7"/>
        <v>0</v>
      </c>
    </row>
    <row r="18" spans="2:16">
      <c r="B18" s="230">
        <f t="shared" si="1"/>
        <v>2024</v>
      </c>
      <c r="C18" s="231"/>
      <c r="D18" s="219">
        <f t="shared" si="3"/>
        <v>152.4</v>
      </c>
      <c r="E18" s="219">
        <f t="shared" si="3"/>
        <v>44.73</v>
      </c>
      <c r="F18" s="221">
        <f t="shared" si="0"/>
        <v>59.219538572458546</v>
      </c>
      <c r="G18" s="219">
        <f t="shared" si="3"/>
        <v>0</v>
      </c>
      <c r="H18" s="219">
        <f t="shared" ref="H18" si="13">ROUND(H17*(1+$D73),2)</f>
        <v>0</v>
      </c>
      <c r="I18" s="221">
        <f t="shared" si="5"/>
        <v>59.219538572458546</v>
      </c>
      <c r="J18" s="221">
        <f t="shared" si="2"/>
        <v>197.13</v>
      </c>
      <c r="K18" s="219">
        <f t="shared" si="6"/>
        <v>0.67</v>
      </c>
      <c r="L18" s="210"/>
      <c r="N18" s="222"/>
      <c r="O18" s="227"/>
      <c r="P18" s="260">
        <f t="shared" si="7"/>
        <v>0</v>
      </c>
    </row>
    <row r="19" spans="2:16">
      <c r="B19" s="230">
        <f t="shared" si="1"/>
        <v>2025</v>
      </c>
      <c r="C19" s="231"/>
      <c r="D19" s="219">
        <f t="shared" si="3"/>
        <v>155.93</v>
      </c>
      <c r="E19" s="219">
        <f t="shared" si="3"/>
        <v>45.77</v>
      </c>
      <c r="F19" s="221">
        <f t="shared" si="0"/>
        <v>60.592405671713543</v>
      </c>
      <c r="G19" s="219">
        <f t="shared" si="3"/>
        <v>0</v>
      </c>
      <c r="H19" s="219">
        <f t="shared" ref="H19" si="14">ROUND(H18*(1+$D74),2)</f>
        <v>0</v>
      </c>
      <c r="I19" s="221">
        <f t="shared" si="5"/>
        <v>60.592405671713543</v>
      </c>
      <c r="J19" s="221">
        <f t="shared" si="2"/>
        <v>201.7</v>
      </c>
      <c r="K19" s="219">
        <f t="shared" si="6"/>
        <v>0.69</v>
      </c>
      <c r="L19" s="210"/>
      <c r="N19" s="222"/>
      <c r="O19" s="227"/>
      <c r="P19" s="260">
        <f t="shared" si="7"/>
        <v>0</v>
      </c>
    </row>
    <row r="20" spans="2:16">
      <c r="B20" s="230">
        <f t="shared" si="1"/>
        <v>2026</v>
      </c>
      <c r="C20" s="231"/>
      <c r="D20" s="219">
        <f>ROUND(D19*(1+$G66),2)</f>
        <v>159.51</v>
      </c>
      <c r="E20" s="219">
        <f>ROUND(E19*(1+$G66),2)</f>
        <v>46.82</v>
      </c>
      <c r="F20" s="221">
        <f t="shared" si="0"/>
        <v>61.983297284306659</v>
      </c>
      <c r="G20" s="219">
        <f>ROUND(G19*(1+$G66),2)</f>
        <v>0</v>
      </c>
      <c r="H20" s="219">
        <f>ROUND(H19*(1+$G66),2)</f>
        <v>0</v>
      </c>
      <c r="I20" s="221">
        <f t="shared" si="5"/>
        <v>61.983297284306659</v>
      </c>
      <c r="J20" s="221">
        <f t="shared" si="2"/>
        <v>206.33</v>
      </c>
      <c r="K20" s="219">
        <f>ROUND(K19*(1+$G66),2)</f>
        <v>0.71</v>
      </c>
      <c r="L20" s="210"/>
      <c r="N20" s="222"/>
      <c r="O20" s="227"/>
      <c r="P20" s="260">
        <f>ROUND(P19*(1+$G66),2)</f>
        <v>0</v>
      </c>
    </row>
    <row r="21" spans="2:16">
      <c r="B21" s="230">
        <f t="shared" si="1"/>
        <v>2027</v>
      </c>
      <c r="C21" s="231"/>
      <c r="D21" s="219">
        <f t="shared" ref="D21:G28" si="15">ROUND(D20*(1+$G67),2)</f>
        <v>163.19999999999999</v>
      </c>
      <c r="E21" s="219">
        <f t="shared" si="15"/>
        <v>47.9</v>
      </c>
      <c r="F21" s="221">
        <f t="shared" si="0"/>
        <v>63.41624609468878</v>
      </c>
      <c r="G21" s="219">
        <f t="shared" si="15"/>
        <v>0</v>
      </c>
      <c r="H21" s="219">
        <f t="shared" ref="H21" si="16">ROUND(H20*(1+$G67),2)</f>
        <v>0</v>
      </c>
      <c r="I21" s="221">
        <f t="shared" si="5"/>
        <v>63.41624609468878</v>
      </c>
      <c r="J21" s="221">
        <f t="shared" si="2"/>
        <v>211.1</v>
      </c>
      <c r="K21" s="219">
        <f t="shared" ref="K21:K28" si="17">ROUND(K20*(1+$G67),2)</f>
        <v>0.73</v>
      </c>
      <c r="L21" s="210"/>
      <c r="N21" s="222"/>
      <c r="O21" s="227"/>
      <c r="P21" s="260">
        <f t="shared" ref="P21:P28" si="18">ROUND(P20*(1+$G67),2)</f>
        <v>0</v>
      </c>
    </row>
    <row r="22" spans="2:16">
      <c r="B22" s="230">
        <f t="shared" si="1"/>
        <v>2028</v>
      </c>
      <c r="C22" s="231"/>
      <c r="D22" s="219">
        <f t="shared" si="15"/>
        <v>167</v>
      </c>
      <c r="E22" s="219">
        <f t="shared" si="15"/>
        <v>49.01</v>
      </c>
      <c r="F22" s="221">
        <f t="shared" si="0"/>
        <v>64.891252102859895</v>
      </c>
      <c r="G22" s="219">
        <f t="shared" si="15"/>
        <v>0</v>
      </c>
      <c r="H22" s="219">
        <f t="shared" ref="H22" si="19">ROUND(H21*(1+$G68),2)</f>
        <v>0</v>
      </c>
      <c r="I22" s="221">
        <f t="shared" si="5"/>
        <v>64.891252102859895</v>
      </c>
      <c r="J22" s="221">
        <f t="shared" si="2"/>
        <v>216.01</v>
      </c>
      <c r="K22" s="219">
        <f t="shared" si="17"/>
        <v>0.75</v>
      </c>
      <c r="L22" s="210"/>
      <c r="N22" s="222"/>
      <c r="O22" s="227"/>
      <c r="P22" s="260">
        <f t="shared" si="18"/>
        <v>0</v>
      </c>
    </row>
    <row r="23" spans="2:16">
      <c r="B23" s="230">
        <f t="shared" si="1"/>
        <v>2029</v>
      </c>
      <c r="C23" s="231"/>
      <c r="D23" s="219">
        <f t="shared" si="15"/>
        <v>170.95</v>
      </c>
      <c r="E23" s="219">
        <f t="shared" si="15"/>
        <v>50.17</v>
      </c>
      <c r="F23" s="221">
        <f t="shared" si="0"/>
        <v>66.426339822158141</v>
      </c>
      <c r="G23" s="219">
        <f t="shared" si="15"/>
        <v>0</v>
      </c>
      <c r="H23" s="219">
        <f t="shared" ref="H23" si="20">ROUND(H22*(1+$G69),2)</f>
        <v>0</v>
      </c>
      <c r="I23" s="221">
        <f t="shared" si="5"/>
        <v>66.426339822158141</v>
      </c>
      <c r="J23" s="221">
        <f t="shared" si="2"/>
        <v>221.12</v>
      </c>
      <c r="K23" s="219">
        <f t="shared" si="17"/>
        <v>0.77</v>
      </c>
      <c r="L23" s="210"/>
      <c r="N23" s="222"/>
      <c r="O23" s="227"/>
      <c r="P23" s="260">
        <f t="shared" si="18"/>
        <v>0</v>
      </c>
    </row>
    <row r="24" spans="2:16">
      <c r="B24" s="230">
        <f t="shared" si="1"/>
        <v>2030</v>
      </c>
      <c r="C24" s="231"/>
      <c r="D24" s="219">
        <f t="shared" si="15"/>
        <v>175.02</v>
      </c>
      <c r="E24" s="219">
        <f t="shared" si="15"/>
        <v>51.36</v>
      </c>
      <c r="F24" s="221">
        <f t="shared" si="0"/>
        <v>68.006488824801735</v>
      </c>
      <c r="G24" s="219">
        <f t="shared" si="15"/>
        <v>0</v>
      </c>
      <c r="H24" s="219">
        <f t="shared" ref="H24" si="21">ROUND(H23*(1+$G70),2)</f>
        <v>0</v>
      </c>
      <c r="I24" s="221">
        <f t="shared" si="5"/>
        <v>68.006488824801735</v>
      </c>
      <c r="J24" s="221">
        <f t="shared" si="2"/>
        <v>226.38</v>
      </c>
      <c r="K24" s="219">
        <f t="shared" si="17"/>
        <v>0.79</v>
      </c>
      <c r="L24" s="210"/>
      <c r="N24" s="222"/>
      <c r="O24" s="227"/>
      <c r="P24" s="260">
        <f t="shared" si="18"/>
        <v>0</v>
      </c>
    </row>
    <row r="25" spans="2:16">
      <c r="B25" s="230">
        <f t="shared" si="1"/>
        <v>2031</v>
      </c>
      <c r="C25" s="231"/>
      <c r="D25" s="219">
        <f t="shared" si="15"/>
        <v>179.22</v>
      </c>
      <c r="E25" s="219">
        <f t="shared" si="15"/>
        <v>52.59</v>
      </c>
      <c r="F25" s="221">
        <f t="shared" si="0"/>
        <v>69.637707281903388</v>
      </c>
      <c r="G25" s="219">
        <f t="shared" si="15"/>
        <v>0</v>
      </c>
      <c r="H25" s="219">
        <f t="shared" ref="H25" si="22">ROUND(H24*(1+$G71),2)</f>
        <v>0</v>
      </c>
      <c r="I25" s="221">
        <f t="shared" si="5"/>
        <v>69.637707281903388</v>
      </c>
      <c r="J25" s="221">
        <f t="shared" si="2"/>
        <v>231.81</v>
      </c>
      <c r="K25" s="219">
        <f t="shared" si="17"/>
        <v>0.81</v>
      </c>
      <c r="L25" s="210"/>
      <c r="N25" s="222"/>
      <c r="O25" s="227"/>
      <c r="P25" s="260">
        <f t="shared" si="18"/>
        <v>0</v>
      </c>
    </row>
    <row r="26" spans="2:16">
      <c r="B26" s="230">
        <f t="shared" si="1"/>
        <v>2032</v>
      </c>
      <c r="C26" s="231"/>
      <c r="D26" s="219">
        <f t="shared" si="15"/>
        <v>183.53</v>
      </c>
      <c r="E26" s="219">
        <f t="shared" si="15"/>
        <v>53.86</v>
      </c>
      <c r="F26" s="221">
        <f t="shared" si="0"/>
        <v>71.313987022350403</v>
      </c>
      <c r="G26" s="219">
        <f t="shared" si="15"/>
        <v>0</v>
      </c>
      <c r="H26" s="219">
        <f t="shared" ref="H26" si="23">ROUND(H25*(1+$G72),2)</f>
        <v>0</v>
      </c>
      <c r="I26" s="221">
        <f t="shared" si="5"/>
        <v>71.313987022350403</v>
      </c>
      <c r="J26" s="221">
        <f t="shared" si="2"/>
        <v>237.39</v>
      </c>
      <c r="K26" s="219">
        <f t="shared" si="17"/>
        <v>0.83</v>
      </c>
      <c r="L26" s="210"/>
      <c r="N26" s="222"/>
      <c r="O26" s="227"/>
      <c r="P26" s="260">
        <f t="shared" si="18"/>
        <v>0</v>
      </c>
    </row>
    <row r="27" spans="2:16">
      <c r="B27" s="230">
        <f t="shared" si="1"/>
        <v>2033</v>
      </c>
      <c r="C27" s="231"/>
      <c r="D27" s="219">
        <f t="shared" si="15"/>
        <v>187.97</v>
      </c>
      <c r="E27" s="219">
        <f t="shared" si="15"/>
        <v>55.16</v>
      </c>
      <c r="F27" s="221">
        <f t="shared" si="0"/>
        <v>73.038332131699121</v>
      </c>
      <c r="G27" s="219">
        <f t="shared" si="15"/>
        <v>0</v>
      </c>
      <c r="H27" s="219">
        <f t="shared" ref="H27" si="24">ROUND(H26*(1+$G73),2)</f>
        <v>0</v>
      </c>
      <c r="I27" s="221">
        <f t="shared" si="5"/>
        <v>73.038332131699121</v>
      </c>
      <c r="J27" s="221">
        <f t="shared" si="2"/>
        <v>243.13</v>
      </c>
      <c r="K27" s="219">
        <f t="shared" si="17"/>
        <v>0.85</v>
      </c>
      <c r="L27" s="210"/>
      <c r="P27" s="260">
        <f t="shared" si="18"/>
        <v>0</v>
      </c>
    </row>
    <row r="28" spans="2:16">
      <c r="B28" s="230">
        <f t="shared" si="1"/>
        <v>2034</v>
      </c>
      <c r="C28" s="231"/>
      <c r="D28" s="219">
        <f t="shared" si="15"/>
        <v>192.52</v>
      </c>
      <c r="E28" s="219">
        <f t="shared" si="15"/>
        <v>56.5</v>
      </c>
      <c r="F28" s="221">
        <f t="shared" si="0"/>
        <v>74.807738524393187</v>
      </c>
      <c r="G28" s="219">
        <f t="shared" si="15"/>
        <v>0</v>
      </c>
      <c r="H28" s="219">
        <f t="shared" ref="H28" si="25">ROUND(H27*(1+$G74),2)</f>
        <v>0</v>
      </c>
      <c r="I28" s="221">
        <f t="shared" si="5"/>
        <v>74.807738524393187</v>
      </c>
      <c r="J28" s="221">
        <f t="shared" si="2"/>
        <v>249.02</v>
      </c>
      <c r="K28" s="219">
        <f t="shared" si="17"/>
        <v>0.87</v>
      </c>
      <c r="L28" s="210"/>
      <c r="P28" s="260">
        <f t="shared" si="18"/>
        <v>0</v>
      </c>
    </row>
    <row r="29" spans="2:16">
      <c r="B29" s="230">
        <f t="shared" si="1"/>
        <v>2035</v>
      </c>
      <c r="C29" s="231"/>
      <c r="D29" s="219">
        <f t="shared" ref="D29:E36" si="26">ROUND(D28*(1+$K66),2)</f>
        <v>197.17</v>
      </c>
      <c r="E29" s="219">
        <f t="shared" si="26"/>
        <v>57.87</v>
      </c>
      <c r="F29" s="221">
        <f t="shared" si="0"/>
        <v>76.616198029319875</v>
      </c>
      <c r="G29" s="219">
        <f t="shared" ref="G29:H36" si="27">ROUND(G28*(1+$K66),2)</f>
        <v>0</v>
      </c>
      <c r="H29" s="219">
        <f t="shared" si="27"/>
        <v>0</v>
      </c>
      <c r="I29" s="221">
        <f t="shared" si="5"/>
        <v>76.616198029319875</v>
      </c>
      <c r="J29" s="221">
        <f t="shared" si="2"/>
        <v>255.04</v>
      </c>
      <c r="K29" s="219">
        <f>ROUND(K28*(1+$K66),2)</f>
        <v>0.89</v>
      </c>
      <c r="L29" s="210"/>
      <c r="P29" s="260">
        <f>ROUND(P28*(1+$K66),2)</f>
        <v>0</v>
      </c>
    </row>
    <row r="30" spans="2:16">
      <c r="B30" s="230">
        <f t="shared" si="1"/>
        <v>2036</v>
      </c>
      <c r="C30" s="231"/>
      <c r="D30" s="219">
        <f t="shared" si="26"/>
        <v>201.96</v>
      </c>
      <c r="E30" s="219">
        <f t="shared" si="26"/>
        <v>59.28</v>
      </c>
      <c r="F30" s="221">
        <f t="shared" si="0"/>
        <v>78.478731074261006</v>
      </c>
      <c r="G30" s="219">
        <f t="shared" si="27"/>
        <v>0</v>
      </c>
      <c r="H30" s="219">
        <f t="shared" si="27"/>
        <v>0</v>
      </c>
      <c r="I30" s="221">
        <f t="shared" si="5"/>
        <v>78.478731074261006</v>
      </c>
      <c r="J30" s="221">
        <f t="shared" si="2"/>
        <v>261.24</v>
      </c>
      <c r="K30" s="219">
        <f t="shared" ref="K30:K36" si="28">ROUND(K29*(1+$K67),2)</f>
        <v>0.91</v>
      </c>
      <c r="L30" s="210"/>
      <c r="P30" s="260">
        <f t="shared" ref="P30:P36" si="29">ROUND(P29*(1+$K67),2)</f>
        <v>0</v>
      </c>
    </row>
    <row r="31" spans="2:16">
      <c r="B31" s="230">
        <f t="shared" si="1"/>
        <v>2037</v>
      </c>
      <c r="C31" s="231"/>
      <c r="D31" s="219">
        <f t="shared" si="26"/>
        <v>206.86</v>
      </c>
      <c r="E31" s="219">
        <f t="shared" si="26"/>
        <v>60.72</v>
      </c>
      <c r="F31" s="221">
        <f t="shared" si="0"/>
        <v>80.383321316991129</v>
      </c>
      <c r="G31" s="219">
        <f t="shared" si="27"/>
        <v>0</v>
      </c>
      <c r="H31" s="219">
        <f t="shared" si="27"/>
        <v>0</v>
      </c>
      <c r="I31" s="221">
        <f t="shared" si="5"/>
        <v>80.383321316991129</v>
      </c>
      <c r="J31" s="221">
        <f t="shared" si="2"/>
        <v>267.58</v>
      </c>
      <c r="K31" s="219">
        <f t="shared" si="28"/>
        <v>0.93</v>
      </c>
      <c r="L31" s="210"/>
      <c r="P31" s="260">
        <f t="shared" si="29"/>
        <v>0</v>
      </c>
    </row>
    <row r="32" spans="2:16">
      <c r="B32" s="230">
        <f t="shared" si="1"/>
        <v>2038</v>
      </c>
      <c r="C32" s="231"/>
      <c r="D32" s="219">
        <f t="shared" si="26"/>
        <v>211.91</v>
      </c>
      <c r="E32" s="219">
        <f t="shared" si="26"/>
        <v>62.2</v>
      </c>
      <c r="F32" s="221">
        <f t="shared" si="0"/>
        <v>82.344989185292008</v>
      </c>
      <c r="G32" s="219">
        <f t="shared" si="27"/>
        <v>0</v>
      </c>
      <c r="H32" s="219">
        <f t="shared" si="27"/>
        <v>0</v>
      </c>
      <c r="I32" s="221">
        <f t="shared" si="5"/>
        <v>82.344989185292008</v>
      </c>
      <c r="J32" s="221">
        <f t="shared" si="2"/>
        <v>274.11</v>
      </c>
      <c r="K32" s="219">
        <f t="shared" si="28"/>
        <v>0.95</v>
      </c>
      <c r="L32" s="210"/>
      <c r="P32" s="260">
        <f t="shared" si="29"/>
        <v>0</v>
      </c>
    </row>
    <row r="33" spans="2:16">
      <c r="B33" s="230">
        <f t="shared" si="1"/>
        <v>2039</v>
      </c>
      <c r="C33" s="231"/>
      <c r="D33" s="219">
        <f t="shared" si="26"/>
        <v>217.1</v>
      </c>
      <c r="E33" s="219">
        <f t="shared" si="26"/>
        <v>63.72</v>
      </c>
      <c r="F33" s="221">
        <f t="shared" si="0"/>
        <v>84.360730593607315</v>
      </c>
      <c r="G33" s="219">
        <f t="shared" si="27"/>
        <v>0</v>
      </c>
      <c r="H33" s="219">
        <f t="shared" si="27"/>
        <v>0</v>
      </c>
      <c r="I33" s="221">
        <f t="shared" si="5"/>
        <v>84.360730593607315</v>
      </c>
      <c r="J33" s="221">
        <f t="shared" si="2"/>
        <v>280.82</v>
      </c>
      <c r="K33" s="219">
        <f t="shared" si="28"/>
        <v>0.97</v>
      </c>
      <c r="L33" s="210"/>
      <c r="P33" s="260">
        <f t="shared" si="29"/>
        <v>0</v>
      </c>
    </row>
    <row r="34" spans="2:16">
      <c r="B34" s="230">
        <f t="shared" si="1"/>
        <v>2040</v>
      </c>
      <c r="C34" s="231"/>
      <c r="D34" s="219">
        <f t="shared" si="26"/>
        <v>222.4</v>
      </c>
      <c r="E34" s="219">
        <f t="shared" si="26"/>
        <v>65.28</v>
      </c>
      <c r="F34" s="221">
        <f t="shared" si="0"/>
        <v>86.421533285267969</v>
      </c>
      <c r="G34" s="219">
        <f t="shared" si="27"/>
        <v>0</v>
      </c>
      <c r="H34" s="219">
        <f t="shared" si="27"/>
        <v>0</v>
      </c>
      <c r="I34" s="221">
        <f t="shared" si="5"/>
        <v>86.421533285267969</v>
      </c>
      <c r="J34" s="221">
        <f t="shared" si="2"/>
        <v>287.68</v>
      </c>
      <c r="K34" s="219">
        <f t="shared" si="28"/>
        <v>0.99</v>
      </c>
      <c r="L34" s="210"/>
      <c r="P34" s="260">
        <f t="shared" si="29"/>
        <v>0</v>
      </c>
    </row>
    <row r="35" spans="2:16">
      <c r="B35" s="230">
        <f t="shared" si="1"/>
        <v>2041</v>
      </c>
      <c r="C35" s="231"/>
      <c r="D35" s="219">
        <f t="shared" si="26"/>
        <v>227.86</v>
      </c>
      <c r="E35" s="219">
        <f t="shared" si="26"/>
        <v>66.88</v>
      </c>
      <c r="F35" s="221">
        <f t="shared" si="0"/>
        <v>88.542417688055764</v>
      </c>
      <c r="G35" s="219">
        <f t="shared" si="27"/>
        <v>0</v>
      </c>
      <c r="H35" s="219">
        <f t="shared" si="27"/>
        <v>0</v>
      </c>
      <c r="I35" s="221">
        <f t="shared" si="5"/>
        <v>88.542417688055764</v>
      </c>
      <c r="J35" s="221">
        <f t="shared" si="2"/>
        <v>294.74</v>
      </c>
      <c r="K35" s="219">
        <f t="shared" si="28"/>
        <v>1.01</v>
      </c>
      <c r="L35" s="210"/>
      <c r="P35" s="260">
        <f t="shared" si="29"/>
        <v>0</v>
      </c>
    </row>
    <row r="36" spans="2:16">
      <c r="B36" s="230">
        <f t="shared" si="1"/>
        <v>2042</v>
      </c>
      <c r="C36" s="231"/>
      <c r="D36" s="219">
        <f t="shared" si="26"/>
        <v>233.47</v>
      </c>
      <c r="E36" s="219">
        <f t="shared" si="26"/>
        <v>68.53</v>
      </c>
      <c r="F36" s="221">
        <f t="shared" si="0"/>
        <v>90.723383801970684</v>
      </c>
      <c r="G36" s="219">
        <f t="shared" si="27"/>
        <v>0</v>
      </c>
      <c r="H36" s="219">
        <f t="shared" si="27"/>
        <v>0</v>
      </c>
      <c r="I36" s="221">
        <f t="shared" si="5"/>
        <v>90.723383801970684</v>
      </c>
      <c r="J36" s="221">
        <f t="shared" si="2"/>
        <v>302</v>
      </c>
      <c r="K36" s="219">
        <f t="shared" si="28"/>
        <v>1.03</v>
      </c>
      <c r="L36" s="210"/>
      <c r="P36" s="260">
        <f t="shared" si="29"/>
        <v>0</v>
      </c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115</v>
      </c>
    </row>
    <row r="46" spans="2:16">
      <c r="C46" s="236" t="str">
        <f>D7</f>
        <v>(b)</v>
      </c>
      <c r="D46" s="221" t="str">
        <f>"= "&amp;C7&amp;" x "&amp;C62</f>
        <v>= (a) x 0.0706748586244695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38.0%)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116</v>
      </c>
      <c r="D53" s="242" t="s">
        <v>117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103</v>
      </c>
      <c r="C55" s="244">
        <v>1811.0329095752811</v>
      </c>
      <c r="D55" s="208" t="s">
        <v>115</v>
      </c>
      <c r="H55" s="208" t="s">
        <v>9</v>
      </c>
    </row>
    <row r="56" spans="2:24">
      <c r="B56" s="110" t="s">
        <v>103</v>
      </c>
      <c r="C56" s="245">
        <v>37.565582271006477</v>
      </c>
      <c r="D56" s="208" t="s">
        <v>118</v>
      </c>
      <c r="H56" s="208" t="s">
        <v>9</v>
      </c>
    </row>
    <row r="57" spans="2:24">
      <c r="B57" s="110" t="s">
        <v>103</v>
      </c>
      <c r="C57" s="250">
        <v>0.57299999999999995</v>
      </c>
      <c r="D57" s="208" t="s">
        <v>123</v>
      </c>
      <c r="H57" s="208" t="s">
        <v>120</v>
      </c>
    </row>
    <row r="58" spans="2:24">
      <c r="B58" s="110" t="s">
        <v>103</v>
      </c>
      <c r="C58" s="245">
        <v>0</v>
      </c>
      <c r="D58" s="208" t="s">
        <v>119</v>
      </c>
      <c r="H58" s="208" t="s">
        <v>120</v>
      </c>
      <c r="K58" s="210"/>
      <c r="L58" s="246"/>
      <c r="M58" s="68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103</v>
      </c>
      <c r="C59" s="258"/>
      <c r="D59" s="208" t="s">
        <v>121</v>
      </c>
      <c r="H59" s="208" t="s">
        <v>120</v>
      </c>
      <c r="K59" s="248"/>
      <c r="L59" s="248"/>
      <c r="M59" s="249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4">
      <c r="C63" s="257">
        <v>0.38</v>
      </c>
      <c r="D63" s="208" t="s">
        <v>55</v>
      </c>
    </row>
    <row r="64" spans="2:24" ht="13.5" thickBot="1">
      <c r="D64" s="251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0">C66+1</f>
        <v>2018</v>
      </c>
      <c r="D67" s="57">
        <v>2.1684070430924685E-2</v>
      </c>
      <c r="E67" s="110"/>
      <c r="F67" s="135">
        <f t="shared" ref="F67:F74" si="31">F66+1</f>
        <v>2027</v>
      </c>
      <c r="G67" s="57">
        <v>2.3164081218836952E-2</v>
      </c>
      <c r="H67" s="110"/>
      <c r="I67" s="135">
        <f t="shared" ref="I67:I74" si="32">I66+1</f>
        <v>2036</v>
      </c>
      <c r="J67" s="135"/>
      <c r="K67" s="57">
        <v>2.4311492116604327E-2</v>
      </c>
    </row>
    <row r="68" spans="3:11">
      <c r="C68" s="135">
        <f t="shared" si="30"/>
        <v>2019</v>
      </c>
      <c r="D68" s="57">
        <v>2.0023445288848141E-2</v>
      </c>
      <c r="E68" s="110"/>
      <c r="F68" s="135">
        <f t="shared" si="31"/>
        <v>2028</v>
      </c>
      <c r="G68" s="57">
        <v>2.3269517424980624E-2</v>
      </c>
      <c r="H68" s="110"/>
      <c r="I68" s="135">
        <f t="shared" si="32"/>
        <v>2037</v>
      </c>
      <c r="J68" s="135"/>
      <c r="K68" s="57">
        <v>2.4277391473133791E-2</v>
      </c>
    </row>
    <row r="69" spans="3:11">
      <c r="C69" s="135">
        <f t="shared" si="30"/>
        <v>2020</v>
      </c>
      <c r="D69" s="57">
        <v>2.1423649370385656E-2</v>
      </c>
      <c r="E69" s="110"/>
      <c r="F69" s="135">
        <f t="shared" si="31"/>
        <v>2029</v>
      </c>
      <c r="G69" s="57">
        <v>2.3660062349176059E-2</v>
      </c>
      <c r="H69" s="110"/>
      <c r="I69" s="135">
        <f t="shared" si="32"/>
        <v>2038</v>
      </c>
      <c r="J69" s="135"/>
      <c r="K69" s="57">
        <v>2.4418737348747444E-2</v>
      </c>
    </row>
    <row r="70" spans="3:11">
      <c r="C70" s="135">
        <f t="shared" si="30"/>
        <v>2021</v>
      </c>
      <c r="D70" s="57">
        <v>2.2444603435442634E-2</v>
      </c>
      <c r="E70" s="110"/>
      <c r="F70" s="135">
        <f t="shared" si="31"/>
        <v>2030</v>
      </c>
      <c r="G70" s="57">
        <v>2.3797996946838929E-2</v>
      </c>
      <c r="H70" s="110"/>
      <c r="I70" s="135">
        <f t="shared" si="32"/>
        <v>2039</v>
      </c>
      <c r="J70" s="135"/>
      <c r="K70" s="57">
        <v>2.4490791911648602E-2</v>
      </c>
    </row>
    <row r="71" spans="3:11">
      <c r="C71" s="135">
        <f t="shared" si="30"/>
        <v>2022</v>
      </c>
      <c r="D71" s="57">
        <v>2.2559296067847567E-2</v>
      </c>
      <c r="E71" s="110"/>
      <c r="F71" s="135">
        <f t="shared" si="31"/>
        <v>2031</v>
      </c>
      <c r="G71" s="57">
        <v>2.4014000123530499E-2</v>
      </c>
      <c r="H71" s="110"/>
      <c r="I71" s="135">
        <f t="shared" si="32"/>
        <v>2040</v>
      </c>
      <c r="J71" s="135"/>
      <c r="K71" s="57">
        <v>2.442458536688985E-2</v>
      </c>
    </row>
    <row r="72" spans="3:11" s="210" customFormat="1">
      <c r="C72" s="135">
        <f t="shared" si="30"/>
        <v>2023</v>
      </c>
      <c r="D72" s="57">
        <v>2.3031082544693549E-2</v>
      </c>
      <c r="E72" s="112"/>
      <c r="F72" s="135">
        <f t="shared" si="31"/>
        <v>2032</v>
      </c>
      <c r="G72" s="57">
        <v>2.4075090077113837E-2</v>
      </c>
      <c r="H72" s="112"/>
      <c r="I72" s="135">
        <f t="shared" si="32"/>
        <v>2041</v>
      </c>
      <c r="J72" s="135"/>
      <c r="K72" s="57">
        <v>2.4530694634797623E-2</v>
      </c>
    </row>
    <row r="73" spans="3:11" s="210" customFormat="1">
      <c r="C73" s="135">
        <f t="shared" si="30"/>
        <v>2024</v>
      </c>
      <c r="D73" s="57">
        <v>2.3134274986934988E-2</v>
      </c>
      <c r="E73" s="112"/>
      <c r="F73" s="135">
        <f t="shared" si="31"/>
        <v>2033</v>
      </c>
      <c r="G73" s="57">
        <v>2.4191075903759129E-2</v>
      </c>
      <c r="H73" s="112"/>
      <c r="I73" s="135">
        <f t="shared" si="32"/>
        <v>2042</v>
      </c>
      <c r="J73" s="135"/>
      <c r="K73" s="57">
        <v>2.4630996146588036E-2</v>
      </c>
    </row>
    <row r="74" spans="3:11" s="210" customFormat="1">
      <c r="C74" s="135">
        <f t="shared" si="30"/>
        <v>2025</v>
      </c>
      <c r="D74" s="57">
        <v>2.3159080336675242E-2</v>
      </c>
      <c r="E74" s="112"/>
      <c r="F74" s="135">
        <f t="shared" si="31"/>
        <v>2034</v>
      </c>
      <c r="G74" s="57">
        <v>2.4219456505286896E-2</v>
      </c>
      <c r="H74" s="112"/>
      <c r="I74" s="135">
        <f t="shared" si="32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D13" sqref="D13"/>
    </sheetView>
  </sheetViews>
  <sheetFormatPr defaultRowHeight="12.75"/>
  <cols>
    <col min="1" max="1" width="2.83203125" style="4" customWidth="1"/>
    <col min="2" max="2" width="7" style="4" customWidth="1"/>
    <col min="3" max="12" width="10.1640625" style="4" customWidth="1"/>
    <col min="13" max="13" width="10.1640625" style="6" customWidth="1"/>
    <col min="14" max="15" width="10.1640625" style="4" customWidth="1"/>
    <col min="16" max="16" width="1.6640625" style="4" customWidth="1"/>
    <col min="17" max="16384" width="9.33203125" style="4"/>
  </cols>
  <sheetData>
    <row r="1" spans="2:16" s="292" customFormat="1" ht="15.75" hidden="1">
      <c r="B1" s="1" t="s">
        <v>52</v>
      </c>
      <c r="C1" s="1"/>
      <c r="D1" s="1"/>
      <c r="E1" s="1"/>
      <c r="F1" s="1"/>
      <c r="G1" s="289"/>
      <c r="H1" s="1"/>
      <c r="I1" s="1"/>
      <c r="J1" s="1"/>
      <c r="K1" s="1"/>
      <c r="L1" s="290"/>
      <c r="M1" s="291"/>
      <c r="N1" s="291"/>
      <c r="O1" s="291"/>
      <c r="P1" s="291"/>
    </row>
    <row r="2" spans="2:16" s="292" customFormat="1" ht="5.25" customHeight="1">
      <c r="B2" s="1"/>
      <c r="C2" s="1"/>
      <c r="D2" s="1"/>
      <c r="E2" s="1"/>
      <c r="F2" s="1"/>
      <c r="G2" s="289"/>
      <c r="H2" s="1"/>
      <c r="I2" s="1"/>
      <c r="J2" s="1"/>
      <c r="K2" s="1"/>
      <c r="L2" s="290"/>
      <c r="M2" s="291"/>
      <c r="N2" s="291"/>
      <c r="O2" s="291"/>
      <c r="P2" s="291"/>
    </row>
    <row r="3" spans="2:16" s="292" customFormat="1" ht="15.75">
      <c r="B3" s="1" t="s">
        <v>174</v>
      </c>
      <c r="C3" s="1"/>
      <c r="D3" s="1"/>
      <c r="E3" s="1"/>
      <c r="F3" s="1"/>
      <c r="G3" s="289"/>
      <c r="H3" s="1"/>
      <c r="I3" s="1"/>
      <c r="J3" s="1"/>
      <c r="K3" s="1"/>
      <c r="L3" s="290"/>
      <c r="M3" s="291"/>
      <c r="N3" s="291"/>
      <c r="O3" s="291"/>
      <c r="P3" s="291"/>
    </row>
    <row r="4" spans="2:16" s="294" customFormat="1" ht="15">
      <c r="B4" s="5" t="s">
        <v>157</v>
      </c>
      <c r="C4" s="5"/>
      <c r="D4" s="5"/>
      <c r="E4" s="5"/>
      <c r="F4" s="5"/>
      <c r="G4" s="5"/>
      <c r="H4" s="5"/>
      <c r="I4" s="5"/>
      <c r="J4" s="5"/>
      <c r="K4" s="5"/>
      <c r="L4" s="5"/>
      <c r="M4" s="293"/>
      <c r="N4" s="293"/>
      <c r="O4" s="293"/>
      <c r="P4" s="293"/>
    </row>
    <row r="5" spans="2:16" s="294" customFormat="1" ht="15">
      <c r="B5" s="5" t="str">
        <f ca="1">'Table 1'!B5</f>
        <v>Utah Sch 37 Thermal - 10.0 MW and 100.0%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s="294" customFormat="1" ht="15" hidden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293"/>
      <c r="N6" s="293"/>
      <c r="O6" s="293"/>
      <c r="P6" s="293"/>
    </row>
    <row r="7" spans="2:16">
      <c r="D7" s="295"/>
      <c r="E7" s="295"/>
      <c r="F7" s="295"/>
      <c r="G7" s="296"/>
      <c r="H7" s="296"/>
      <c r="I7" s="296"/>
      <c r="J7" s="296"/>
      <c r="K7" s="296"/>
      <c r="L7" s="296"/>
      <c r="M7" s="297"/>
    </row>
    <row r="8" spans="2:16">
      <c r="B8" s="298" t="s">
        <v>0</v>
      </c>
      <c r="C8" s="298"/>
      <c r="D8" s="299" t="s">
        <v>158</v>
      </c>
      <c r="E8" s="300"/>
      <c r="F8" s="300"/>
      <c r="G8" s="299"/>
      <c r="H8" s="299"/>
      <c r="I8" s="301" t="s">
        <v>159</v>
      </c>
      <c r="J8" s="302"/>
      <c r="K8" s="302"/>
      <c r="L8" s="303"/>
      <c r="M8" s="304" t="s">
        <v>158</v>
      </c>
      <c r="N8" s="305"/>
      <c r="O8" s="306"/>
    </row>
    <row r="9" spans="2:16">
      <c r="B9" s="307"/>
      <c r="C9" s="307" t="s">
        <v>160</v>
      </c>
      <c r="D9" s="308" t="s">
        <v>161</v>
      </c>
      <c r="E9" s="309" t="s">
        <v>162</v>
      </c>
      <c r="F9" s="309" t="s">
        <v>163</v>
      </c>
      <c r="G9" s="309" t="s">
        <v>164</v>
      </c>
      <c r="H9" s="310" t="s">
        <v>165</v>
      </c>
      <c r="I9" s="286" t="s">
        <v>166</v>
      </c>
      <c r="J9" s="286" t="s">
        <v>167</v>
      </c>
      <c r="K9" s="286" t="s">
        <v>168</v>
      </c>
      <c r="L9" s="286" t="s">
        <v>169</v>
      </c>
      <c r="M9" s="308" t="s">
        <v>170</v>
      </c>
      <c r="N9" s="309" t="s">
        <v>171</v>
      </c>
      <c r="O9" s="310" t="s">
        <v>172</v>
      </c>
    </row>
    <row r="10" spans="2:16" ht="12.75" customHeight="1">
      <c r="B10" s="7"/>
      <c r="C10" s="7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6"/>
    </row>
    <row r="11" spans="2:16" ht="12.75" customHeight="1">
      <c r="B11" s="312" t="s">
        <v>173</v>
      </c>
      <c r="C11" s="312"/>
      <c r="E11" s="295"/>
      <c r="F11" s="295"/>
      <c r="G11" s="295"/>
      <c r="H11" s="295"/>
      <c r="I11" s="295"/>
      <c r="J11" s="295"/>
      <c r="K11" s="295"/>
      <c r="L11" s="295"/>
      <c r="M11" s="295"/>
      <c r="N11" s="295"/>
      <c r="O11" s="6"/>
    </row>
    <row r="12" spans="2:16" ht="12.75" hidden="1" customHeight="1">
      <c r="B12" s="319">
        <v>2017</v>
      </c>
      <c r="C12" s="320"/>
      <c r="D12" s="9"/>
      <c r="E12" s="9"/>
      <c r="F12" s="9"/>
      <c r="G12" s="9"/>
      <c r="H12" s="14"/>
      <c r="I12" s="321">
        <f t="array" ref="I12:O12">TRANSPOSE('Table 5'!G13:G19)</f>
        <v>16.347610621519088</v>
      </c>
      <c r="J12" s="322">
        <v>20.625256035541625</v>
      </c>
      <c r="K12" s="322">
        <v>20.867795942062749</v>
      </c>
      <c r="L12" s="323">
        <v>18.011236631940527</v>
      </c>
      <c r="M12" s="321">
        <v>18.033889632964488</v>
      </c>
      <c r="N12" s="322">
        <v>18.578628695293975</v>
      </c>
      <c r="O12" s="323">
        <v>20.712830269620284</v>
      </c>
    </row>
    <row r="13" spans="2:16" ht="12.75" customHeight="1">
      <c r="B13" s="16">
        <f>YEAR('Table 5'!B20)</f>
        <v>2018</v>
      </c>
      <c r="C13" s="329">
        <f>'[8]Avoided Costs'!C7</f>
        <v>19.964920695072983</v>
      </c>
      <c r="D13" s="330">
        <f>'[8]Avoided Costs'!D7</f>
        <v>23.068353892686545</v>
      </c>
      <c r="E13" s="330">
        <f>'[8]Avoided Costs'!E7</f>
        <v>24.331569193660592</v>
      </c>
      <c r="F13" s="330">
        <f>'[8]Avoided Costs'!F7</f>
        <v>21.770304097249223</v>
      </c>
      <c r="G13" s="330">
        <f>'[8]Avoided Costs'!G7</f>
        <v>17.872732512191352</v>
      </c>
      <c r="H13" s="331">
        <f>'[8]Avoided Costs'!H7</f>
        <v>16.585014256564598</v>
      </c>
      <c r="I13" s="332">
        <f>'[8]Avoided Costs'!I7</f>
        <v>16.708769595196678</v>
      </c>
      <c r="J13" s="330">
        <f>'[8]Avoided Costs'!J7</f>
        <v>21.080918729870071</v>
      </c>
      <c r="K13" s="330">
        <f>'[8]Avoided Costs'!K7</f>
        <v>21.328816940166778</v>
      </c>
      <c r="L13" s="331">
        <f>'[8]Avoided Costs'!L7</f>
        <v>18.409149200771417</v>
      </c>
      <c r="M13" s="332">
        <f>'[8]Avoided Costs'!M7</f>
        <v>18.432302662369704</v>
      </c>
      <c r="N13" s="330">
        <f>'[8]Avoided Costs'!N7</f>
        <v>18.989076351974575</v>
      </c>
      <c r="O13" s="331">
        <f>'[8]Avoided Costs'!O7</f>
        <v>21.170427694426028</v>
      </c>
    </row>
    <row r="14" spans="2:16" ht="12.75" customHeight="1">
      <c r="B14" s="16">
        <f>B13+1</f>
        <v>2019</v>
      </c>
      <c r="C14" s="329">
        <f>'[8]Avoided Costs'!C8</f>
        <v>18.142516315192935</v>
      </c>
      <c r="D14" s="330">
        <f>'[8]Avoided Costs'!D8</f>
        <v>20.99371202796377</v>
      </c>
      <c r="E14" s="330">
        <f>'[8]Avoided Costs'!E8</f>
        <v>15.542246991579997</v>
      </c>
      <c r="F14" s="330">
        <f>'[8]Avoided Costs'!F8</f>
        <v>17.803556925545056</v>
      </c>
      <c r="G14" s="330">
        <f>'[8]Avoided Costs'!G8</f>
        <v>15.712236480584576</v>
      </c>
      <c r="H14" s="331">
        <f>'[8]Avoided Costs'!H8</f>
        <v>14.540895790594719</v>
      </c>
      <c r="I14" s="332">
        <f>'[8]Avoided Costs'!I8</f>
        <v>16.070987677952896</v>
      </c>
      <c r="J14" s="330">
        <f>'[8]Avoided Costs'!J8</f>
        <v>21.248402577762803</v>
      </c>
      <c r="K14" s="330">
        <f>'[8]Avoided Costs'!K8</f>
        <v>20.398338618037361</v>
      </c>
      <c r="L14" s="331">
        <f>'[8]Avoided Costs'!L8</f>
        <v>18.232445352197523</v>
      </c>
      <c r="M14" s="332">
        <f>'[8]Avoided Costs'!M8</f>
        <v>18.553385757238313</v>
      </c>
      <c r="N14" s="330">
        <f>'[8]Avoided Costs'!N8</f>
        <v>17.938916931214433</v>
      </c>
      <c r="O14" s="331">
        <f>'[8]Avoided Costs'!O8</f>
        <v>20.274545271350171</v>
      </c>
    </row>
    <row r="15" spans="2:16" ht="12.75" customHeight="1">
      <c r="B15" s="16">
        <f t="shared" ref="B15:B32" si="0">B14+1</f>
        <v>2020</v>
      </c>
      <c r="C15" s="329">
        <f>'[8]Avoided Costs'!C9</f>
        <v>16.686796598386135</v>
      </c>
      <c r="D15" s="330">
        <f>'[8]Avoided Costs'!D9</f>
        <v>18.347708576436965</v>
      </c>
      <c r="E15" s="330">
        <f>'[8]Avoided Costs'!E9</f>
        <v>17.448477376425831</v>
      </c>
      <c r="F15" s="330">
        <f>'[8]Avoided Costs'!F9</f>
        <v>16.75101192699525</v>
      </c>
      <c r="G15" s="330">
        <f>'[8]Avoided Costs'!G9</f>
        <v>14.985107559166435</v>
      </c>
      <c r="H15" s="331">
        <f>'[8]Avoided Costs'!H9</f>
        <v>13.668064700844146</v>
      </c>
      <c r="I15" s="332">
        <f>'[8]Avoided Costs'!I9</f>
        <v>13.519284167157279</v>
      </c>
      <c r="J15" s="330">
        <f>'[8]Avoided Costs'!J9</f>
        <v>17.160974802641618</v>
      </c>
      <c r="K15" s="330">
        <f>'[8]Avoided Costs'!K9</f>
        <v>17.609251802791192</v>
      </c>
      <c r="L15" s="331">
        <f>'[8]Avoided Costs'!L9</f>
        <v>17.129507769820176</v>
      </c>
      <c r="M15" s="332">
        <f>'[8]Avoided Costs'!M9</f>
        <v>17.349831605344129</v>
      </c>
      <c r="N15" s="330">
        <f>'[8]Avoided Costs'!N9</f>
        <v>16.389235092248352</v>
      </c>
      <c r="O15" s="331">
        <f>'[8]Avoided Costs'!O9</f>
        <v>19.779855728165437</v>
      </c>
    </row>
    <row r="16" spans="2:16" ht="12.75" customHeight="1">
      <c r="B16" s="16">
        <f t="shared" si="0"/>
        <v>2021</v>
      </c>
      <c r="C16" s="329">
        <f>'[8]Avoided Costs'!C10</f>
        <v>17.698969380262234</v>
      </c>
      <c r="D16" s="330">
        <f>'[8]Avoided Costs'!D10</f>
        <v>18.337939640715398</v>
      </c>
      <c r="E16" s="330">
        <f>'[8]Avoided Costs'!E10</f>
        <v>17.783694150462924</v>
      </c>
      <c r="F16" s="330">
        <f>'[8]Avoided Costs'!F10</f>
        <v>18.133842987877628</v>
      </c>
      <c r="G16" s="330">
        <f>'[8]Avoided Costs'!G10</f>
        <v>15.232935305515097</v>
      </c>
      <c r="H16" s="331">
        <f>'[8]Avoided Costs'!H10</f>
        <v>14.314105490462914</v>
      </c>
      <c r="I16" s="332">
        <f>'[8]Avoided Costs'!I10</f>
        <v>14.075993386567053</v>
      </c>
      <c r="J16" s="330">
        <f>'[8]Avoided Costs'!J10</f>
        <v>17.193685739339198</v>
      </c>
      <c r="K16" s="330">
        <f>'[8]Avoided Costs'!K10</f>
        <v>17.982972557241879</v>
      </c>
      <c r="L16" s="331">
        <f>'[8]Avoided Costs'!L10</f>
        <v>18.621925306812756</v>
      </c>
      <c r="M16" s="332">
        <f>'[8]Avoided Costs'!M10</f>
        <v>18.196665886853651</v>
      </c>
      <c r="N16" s="330">
        <f>'[8]Avoided Costs'!N10</f>
        <v>18.893341790445977</v>
      </c>
      <c r="O16" s="331">
        <f>'[8]Avoided Costs'!O10</f>
        <v>23.500610726691221</v>
      </c>
    </row>
    <row r="17" spans="2:15" ht="12.75" customHeight="1">
      <c r="B17" s="16">
        <f t="shared" si="0"/>
        <v>2022</v>
      </c>
      <c r="C17" s="329">
        <f>'[8]Avoided Costs'!C11</f>
        <v>18.631741562521075</v>
      </c>
      <c r="D17" s="330">
        <f>'[8]Avoided Costs'!D11</f>
        <v>21.081803901217157</v>
      </c>
      <c r="E17" s="330">
        <f>'[8]Avoided Costs'!E11</f>
        <v>19.448530748060772</v>
      </c>
      <c r="F17" s="330">
        <f>'[8]Avoided Costs'!F11</f>
        <v>18.581751056956829</v>
      </c>
      <c r="G17" s="330">
        <f>'[8]Avoided Costs'!G11</f>
        <v>16.379814774042202</v>
      </c>
      <c r="H17" s="331">
        <f>'[8]Avoided Costs'!H11</f>
        <v>15.370485080295913</v>
      </c>
      <c r="I17" s="332">
        <f>'[8]Avoided Costs'!I11</f>
        <v>15.097528698181527</v>
      </c>
      <c r="J17" s="330">
        <f>'[8]Avoided Costs'!J11</f>
        <v>18.453555982904408</v>
      </c>
      <c r="K17" s="330">
        <f>'[8]Avoided Costs'!K11</f>
        <v>19.353928891773666</v>
      </c>
      <c r="L17" s="331">
        <f>'[8]Avoided Costs'!L11</f>
        <v>19.650443024194487</v>
      </c>
      <c r="M17" s="332">
        <f>'[8]Avoided Costs'!M11</f>
        <v>19.517921881203449</v>
      </c>
      <c r="N17" s="330">
        <f>'[8]Avoided Costs'!N11</f>
        <v>19.292937672771515</v>
      </c>
      <c r="O17" s="331">
        <f>'[8]Avoided Costs'!O11</f>
        <v>21.298781731428317</v>
      </c>
    </row>
    <row r="18" spans="2:15" ht="12.75" customHeight="1">
      <c r="B18" s="16">
        <f t="shared" si="0"/>
        <v>2023</v>
      </c>
      <c r="C18" s="329">
        <f>'[8]Avoided Costs'!C12</f>
        <v>20.19662108587892</v>
      </c>
      <c r="D18" s="330">
        <f>'[8]Avoided Costs'!D12</f>
        <v>20.25769617078846</v>
      </c>
      <c r="E18" s="330">
        <f>'[8]Avoided Costs'!E12</f>
        <v>20.187970437570698</v>
      </c>
      <c r="F18" s="330">
        <f>'[8]Avoided Costs'!F12</f>
        <v>20.528125534999756</v>
      </c>
      <c r="G18" s="330">
        <f>'[8]Avoided Costs'!G12</f>
        <v>16.878587121017691</v>
      </c>
      <c r="H18" s="331">
        <f>'[8]Avoided Costs'!H12</f>
        <v>17.465597043064253</v>
      </c>
      <c r="I18" s="332">
        <f>'[8]Avoided Costs'!I12</f>
        <v>17.217765059108949</v>
      </c>
      <c r="J18" s="330">
        <f>'[8]Avoided Costs'!J12</f>
        <v>20.224318613232143</v>
      </c>
      <c r="K18" s="330">
        <f>'[8]Avoided Costs'!K12</f>
        <v>20.958675649609937</v>
      </c>
      <c r="L18" s="331">
        <f>'[8]Avoided Costs'!L12</f>
        <v>21.935163614089703</v>
      </c>
      <c r="M18" s="332">
        <f>'[8]Avoided Costs'!M12</f>
        <v>21.577345758574385</v>
      </c>
      <c r="N18" s="330">
        <f>'[8]Avoided Costs'!N12</f>
        <v>21.075506577843594</v>
      </c>
      <c r="O18" s="331">
        <f>'[8]Avoided Costs'!O12</f>
        <v>23.933171969491948</v>
      </c>
    </row>
    <row r="19" spans="2:15" ht="12.75" customHeight="1">
      <c r="B19" s="16">
        <f t="shared" si="0"/>
        <v>2024</v>
      </c>
      <c r="C19" s="329">
        <f>'[8]Avoided Costs'!C13</f>
        <v>21.388341751333687</v>
      </c>
      <c r="D19" s="330">
        <f>'[8]Avoided Costs'!D13</f>
        <v>22.970037805917922</v>
      </c>
      <c r="E19" s="330">
        <f>'[8]Avoided Costs'!E13</f>
        <v>21.799173801199629</v>
      </c>
      <c r="F19" s="330">
        <f>'[8]Avoided Costs'!F13</f>
        <v>21.741740133989882</v>
      </c>
      <c r="G19" s="330">
        <f>'[8]Avoided Costs'!G13</f>
        <v>18.46411801168281</v>
      </c>
      <c r="H19" s="331">
        <f>'[8]Avoided Costs'!H13</f>
        <v>19.58965401976139</v>
      </c>
      <c r="I19" s="332">
        <f>'[8]Avoided Costs'!I13</f>
        <v>19.953860028365419</v>
      </c>
      <c r="J19" s="330">
        <f>'[8]Avoided Costs'!J13</f>
        <v>22.389315396687518</v>
      </c>
      <c r="K19" s="330">
        <f>'[8]Avoided Costs'!K13</f>
        <v>23.273616595710479</v>
      </c>
      <c r="L19" s="331">
        <f>'[8]Avoided Costs'!L13</f>
        <v>23.785782680610815</v>
      </c>
      <c r="M19" s="332">
        <f>'[8]Avoided Costs'!M13</f>
        <v>13.756276853220356</v>
      </c>
      <c r="N19" s="330">
        <f>'[8]Avoided Costs'!N13</f>
        <v>21.901373732946812</v>
      </c>
      <c r="O19" s="331">
        <f>'[8]Avoided Costs'!O13</f>
        <v>27.014940070352889</v>
      </c>
    </row>
    <row r="20" spans="2:15" ht="12.75" customHeight="1">
      <c r="B20" s="16">
        <f t="shared" si="0"/>
        <v>2025</v>
      </c>
      <c r="C20" s="329">
        <f>'[8]Avoided Costs'!C14</f>
        <v>24.22039426130247</v>
      </c>
      <c r="D20" s="330">
        <f>'[8]Avoided Costs'!D14</f>
        <v>26.246927190191482</v>
      </c>
      <c r="E20" s="330">
        <f>'[8]Avoided Costs'!E14</f>
        <v>24.568434935213908</v>
      </c>
      <c r="F20" s="330">
        <f>'[8]Avoided Costs'!F14</f>
        <v>22.930505760104186</v>
      </c>
      <c r="G20" s="330">
        <f>'[8]Avoided Costs'!G14</f>
        <v>22.690270917922671</v>
      </c>
      <c r="H20" s="331">
        <f>'[8]Avoided Costs'!H14</f>
        <v>20.686466517864215</v>
      </c>
      <c r="I20" s="332">
        <f>'[8]Avoided Costs'!I14</f>
        <v>21.108213522363869</v>
      </c>
      <c r="J20" s="330">
        <f>'[8]Avoided Costs'!J14</f>
        <v>23.753470243761935</v>
      </c>
      <c r="K20" s="330">
        <f>'[8]Avoided Costs'!K14</f>
        <v>26.803092714318986</v>
      </c>
      <c r="L20" s="331">
        <f>'[8]Avoided Costs'!L14</f>
        <v>24.748710656977362</v>
      </c>
      <c r="M20" s="332">
        <f>'[8]Avoided Costs'!M14</f>
        <v>24.737640608456587</v>
      </c>
      <c r="N20" s="330">
        <f>'[8]Avoided Costs'!N14</f>
        <v>24.909904679107584</v>
      </c>
      <c r="O20" s="331">
        <f>'[8]Avoided Costs'!O14</f>
        <v>27.384307736190415</v>
      </c>
    </row>
    <row r="21" spans="2:15" ht="12.75" customHeight="1">
      <c r="B21" s="16">
        <f t="shared" si="0"/>
        <v>2026</v>
      </c>
      <c r="C21" s="329">
        <f>'[8]Avoided Costs'!C15</f>
        <v>23.707949311017448</v>
      </c>
      <c r="D21" s="330">
        <f>'[8]Avoided Costs'!D15</f>
        <v>27.403423989472049</v>
      </c>
      <c r="E21" s="330">
        <f>'[8]Avoided Costs'!E15</f>
        <v>24.861052093375474</v>
      </c>
      <c r="F21" s="330">
        <f>'[8]Avoided Costs'!F15</f>
        <v>23.58582577074888</v>
      </c>
      <c r="G21" s="330">
        <f>'[8]Avoided Costs'!G15</f>
        <v>20.916154619389111</v>
      </c>
      <c r="H21" s="331">
        <f>'[8]Avoided Costs'!H15</f>
        <v>21.196493192704054</v>
      </c>
      <c r="I21" s="332">
        <f>'[8]Avoided Costs'!I15</f>
        <v>21.614097714403439</v>
      </c>
      <c r="J21" s="330">
        <f>'[8]Avoided Costs'!J15</f>
        <v>24.231906025331988</v>
      </c>
      <c r="K21" s="330">
        <f>'[8]Avoided Costs'!K15</f>
        <v>23.245286395232522</v>
      </c>
      <c r="L21" s="331">
        <f>'[8]Avoided Costs'!L15</f>
        <v>25.183407423848081</v>
      </c>
      <c r="M21" s="332">
        <f>'[8]Avoided Costs'!M15</f>
        <v>22.716180607550328</v>
      </c>
      <c r="N21" s="330">
        <f>'[8]Avoided Costs'!N15</f>
        <v>24.103501423448325</v>
      </c>
      <c r="O21" s="331">
        <f>'[8]Avoided Costs'!O15</f>
        <v>25.452406743929913</v>
      </c>
    </row>
    <row r="22" spans="2:15" ht="12.75" customHeight="1">
      <c r="B22" s="16">
        <f t="shared" si="0"/>
        <v>2027</v>
      </c>
      <c r="C22" s="329">
        <f>'[8]Avoided Costs'!C16</f>
        <v>25.962436021882105</v>
      </c>
      <c r="D22" s="330">
        <f>'[8]Avoided Costs'!D16</f>
        <v>26.085212643068004</v>
      </c>
      <c r="E22" s="330">
        <f>'[8]Avoided Costs'!E16</f>
        <v>25.30553295273733</v>
      </c>
      <c r="F22" s="330">
        <f>'[8]Avoided Costs'!F16</f>
        <v>25.099723961012018</v>
      </c>
      <c r="G22" s="330">
        <f>'[8]Avoided Costs'!G16</f>
        <v>22.522953654995394</v>
      </c>
      <c r="H22" s="331">
        <f>'[8]Avoided Costs'!H16</f>
        <v>30.858767973337201</v>
      </c>
      <c r="I22" s="332">
        <f>'[8]Avoided Costs'!I16</f>
        <v>22.309720385376778</v>
      </c>
      <c r="J22" s="330">
        <f>'[8]Avoided Costs'!J16</f>
        <v>25.698770933502143</v>
      </c>
      <c r="K22" s="330">
        <f>'[8]Avoided Costs'!K16</f>
        <v>26.466052031985694</v>
      </c>
      <c r="L22" s="331">
        <f>'[8]Avoided Costs'!L16</f>
        <v>26.297339605097143</v>
      </c>
      <c r="M22" s="332">
        <f>'[8]Avoided Costs'!M16</f>
        <v>26.790954892761924</v>
      </c>
      <c r="N22" s="330">
        <f>'[8]Avoided Costs'!N16</f>
        <v>24.707522174736692</v>
      </c>
      <c r="O22" s="331">
        <f>'[8]Avoided Costs'!O16</f>
        <v>29.084651458035072</v>
      </c>
    </row>
    <row r="23" spans="2:15" ht="12.75" customHeight="1">
      <c r="B23" s="16">
        <f t="shared" si="0"/>
        <v>2028</v>
      </c>
      <c r="C23" s="329">
        <f>'[8]Avoided Costs'!C17</f>
        <v>29.706316049532703</v>
      </c>
      <c r="D23" s="330">
        <f>'[8]Avoided Costs'!D17</f>
        <v>29.555921544034476</v>
      </c>
      <c r="E23" s="330">
        <f>'[8]Avoided Costs'!E17</f>
        <v>29.349598520369021</v>
      </c>
      <c r="F23" s="330">
        <f>'[8]Avoided Costs'!F17</f>
        <v>28.437223677621574</v>
      </c>
      <c r="G23" s="330">
        <f>'[8]Avoided Costs'!G17</f>
        <v>27.391920505679316</v>
      </c>
      <c r="H23" s="331">
        <f>'[8]Avoided Costs'!H17</f>
        <v>25.452662679388798</v>
      </c>
      <c r="I23" s="332">
        <f>'[8]Avoided Costs'!I17</f>
        <v>25.023815820875267</v>
      </c>
      <c r="J23" s="330">
        <f>'[8]Avoided Costs'!J17</f>
        <v>31.909323580951622</v>
      </c>
      <c r="K23" s="330">
        <f>'[8]Avoided Costs'!K17</f>
        <v>31.982419801327168</v>
      </c>
      <c r="L23" s="331">
        <f>'[8]Avoided Costs'!L17</f>
        <v>34.601451357934209</v>
      </c>
      <c r="M23" s="332">
        <f>'[8]Avoided Costs'!M17</f>
        <v>31.385539611156588</v>
      </c>
      <c r="N23" s="330">
        <f>'[8]Avoided Costs'!N17</f>
        <v>30.154860669159227</v>
      </c>
      <c r="O23" s="331">
        <f>'[8]Avoided Costs'!O17</f>
        <v>31.154711248389177</v>
      </c>
    </row>
    <row r="24" spans="2:15" ht="12.75" customHeight="1">
      <c r="B24" s="16">
        <f t="shared" si="0"/>
        <v>2029</v>
      </c>
      <c r="C24" s="329">
        <f>'[8]Avoided Costs'!C18</f>
        <v>32.708081868840679</v>
      </c>
      <c r="D24" s="330">
        <f>'[8]Avoided Costs'!D18</f>
        <v>27.47306711860001</v>
      </c>
      <c r="E24" s="330">
        <f>'[8]Avoided Costs'!E18</f>
        <v>34.571993944319409</v>
      </c>
      <c r="F24" s="330">
        <f>'[8]Avoided Costs'!F18</f>
        <v>30.854727165681378</v>
      </c>
      <c r="G24" s="330">
        <f>'[8]Avoided Costs'!G18</f>
        <v>27.119891855753959</v>
      </c>
      <c r="H24" s="331">
        <f>'[8]Avoided Costs'!H18</f>
        <v>27.737710092425026</v>
      </c>
      <c r="I24" s="332">
        <f>'[8]Avoided Costs'!I18</f>
        <v>27.902131406884227</v>
      </c>
      <c r="J24" s="330">
        <f>'[8]Avoided Costs'!J18</f>
        <v>34.905958197866717</v>
      </c>
      <c r="K24" s="330">
        <f>'[8]Avoided Costs'!K18</f>
        <v>35.830643128002841</v>
      </c>
      <c r="L24" s="331">
        <f>'[8]Avoided Costs'!L18</f>
        <v>38.012504567429424</v>
      </c>
      <c r="M24" s="332">
        <f>'[8]Avoided Costs'!M18</f>
        <v>34.829459727519463</v>
      </c>
      <c r="N24" s="330">
        <f>'[8]Avoided Costs'!N18</f>
        <v>34.095771228931845</v>
      </c>
      <c r="O24" s="331">
        <f>'[8]Avoided Costs'!O18</f>
        <v>39.224082309155854</v>
      </c>
    </row>
    <row r="25" spans="2:15" ht="12.75" customHeight="1">
      <c r="B25" s="16">
        <f t="shared" si="0"/>
        <v>2030</v>
      </c>
      <c r="C25" s="329">
        <f>'[8]Avoided Costs'!C19</f>
        <v>36.987805234071324</v>
      </c>
      <c r="D25" s="330">
        <f>'[8]Avoided Costs'!D19</f>
        <v>40.81356653771013</v>
      </c>
      <c r="E25" s="330">
        <f>'[8]Avoided Costs'!E19</f>
        <v>40.605863776257529</v>
      </c>
      <c r="F25" s="330">
        <f>'[8]Avoided Costs'!F19</f>
        <v>35.016087462933314</v>
      </c>
      <c r="G25" s="330">
        <f>'[8]Avoided Costs'!G19</f>
        <v>29.911436980561248</v>
      </c>
      <c r="H25" s="331">
        <f>'[8]Avoided Costs'!H19</f>
        <v>30.229063285502694</v>
      </c>
      <c r="I25" s="332">
        <f>'[8]Avoided Costs'!I19</f>
        <v>29.511600210397607</v>
      </c>
      <c r="J25" s="330">
        <f>'[8]Avoided Costs'!J19</f>
        <v>39.051362188400759</v>
      </c>
      <c r="K25" s="330">
        <f>'[8]Avoided Costs'!K19</f>
        <v>40.206491693145324</v>
      </c>
      <c r="L25" s="331">
        <f>'[8]Avoided Costs'!L19</f>
        <v>36.741803893289635</v>
      </c>
      <c r="M25" s="332">
        <f>'[8]Avoided Costs'!M19</f>
        <v>38.509353584948407</v>
      </c>
      <c r="N25" s="330">
        <f>'[8]Avoided Costs'!N19</f>
        <v>38.942216494546997</v>
      </c>
      <c r="O25" s="331">
        <f>'[8]Avoided Costs'!O19</f>
        <v>44.250623548543579</v>
      </c>
    </row>
    <row r="26" spans="2:15" ht="12.75" customHeight="1">
      <c r="B26" s="16">
        <f t="shared" si="0"/>
        <v>2031</v>
      </c>
      <c r="C26" s="329">
        <f>'[8]Avoided Costs'!C20</f>
        <v>38.978273917442046</v>
      </c>
      <c r="D26" s="330">
        <f>'[8]Avoided Costs'!D20</f>
        <v>44.237455279608405</v>
      </c>
      <c r="E26" s="330">
        <f>'[8]Avoided Costs'!E20</f>
        <v>43.738893779602257</v>
      </c>
      <c r="F26" s="330">
        <f>'[8]Avoided Costs'!F20</f>
        <v>36.811017394702759</v>
      </c>
      <c r="G26" s="330">
        <f>'[8]Avoided Costs'!G20</f>
        <v>31.759093116294178</v>
      </c>
      <c r="H26" s="331">
        <f>'[8]Avoided Costs'!H20</f>
        <v>31.698068974623759</v>
      </c>
      <c r="I26" s="332">
        <f>'[8]Avoided Costs'!I20</f>
        <v>30.832476100081372</v>
      </c>
      <c r="J26" s="330">
        <f>'[8]Avoided Costs'!J20</f>
        <v>41.31886182501912</v>
      </c>
      <c r="K26" s="330">
        <f>'[8]Avoided Costs'!K20</f>
        <v>42.528991020595036</v>
      </c>
      <c r="L26" s="331">
        <f>'[8]Avoided Costs'!L20</f>
        <v>38.328721238805187</v>
      </c>
      <c r="M26" s="332">
        <f>'[8]Avoided Costs'!M20</f>
        <v>39.580938986700872</v>
      </c>
      <c r="N26" s="330">
        <f>'[8]Avoided Costs'!N20</f>
        <v>40.146383072456551</v>
      </c>
      <c r="O26" s="331">
        <f>'[8]Avoided Costs'!O20</f>
        <v>46.740174525483482</v>
      </c>
    </row>
    <row r="27" spans="2:15" ht="12.75" customHeight="1">
      <c r="B27" s="16">
        <f t="shared" si="0"/>
        <v>2032</v>
      </c>
      <c r="C27" s="329">
        <f>'[8]Avoided Costs'!C21</f>
        <v>41.173902648635789</v>
      </c>
      <c r="D27" s="330">
        <f>'[8]Avoided Costs'!D21</f>
        <v>46.068923312874247</v>
      </c>
      <c r="E27" s="330">
        <f>'[8]Avoided Costs'!E21</f>
        <v>44.900169427641508</v>
      </c>
      <c r="F27" s="330">
        <f>'[8]Avoided Costs'!F21</f>
        <v>38.21080827668149</v>
      </c>
      <c r="G27" s="330">
        <f>'[8]Avoided Costs'!G21</f>
        <v>32.83784632547448</v>
      </c>
      <c r="H27" s="331">
        <f>'[8]Avoided Costs'!H21</f>
        <v>33.164127593523553</v>
      </c>
      <c r="I27" s="332">
        <f>'[8]Avoided Costs'!I21</f>
        <v>32.383019961801665</v>
      </c>
      <c r="J27" s="330">
        <f>'[8]Avoided Costs'!J21</f>
        <v>45.521893535450261</v>
      </c>
      <c r="K27" s="330">
        <f>'[8]Avoided Costs'!K21</f>
        <v>45.152406270533639</v>
      </c>
      <c r="L27" s="331">
        <f>'[8]Avoided Costs'!L21</f>
        <v>40.716293113351696</v>
      </c>
      <c r="M27" s="332">
        <f>'[8]Avoided Costs'!M21</f>
        <v>42.784195745692301</v>
      </c>
      <c r="N27" s="330">
        <f>'[8]Avoided Costs'!N21</f>
        <v>42.855484829023482</v>
      </c>
      <c r="O27" s="331">
        <f>'[8]Avoided Costs'!O21</f>
        <v>49.219068784911627</v>
      </c>
    </row>
    <row r="28" spans="2:15" ht="12.75" customHeight="1">
      <c r="B28" s="16">
        <f t="shared" si="0"/>
        <v>2033</v>
      </c>
      <c r="C28" s="329">
        <f>'[8]Avoided Costs'!C22</f>
        <v>47.038234770450416</v>
      </c>
      <c r="D28" s="330">
        <f>'[8]Avoided Costs'!D22</f>
        <v>51.243280881378922</v>
      </c>
      <c r="E28" s="330">
        <f>'[8]Avoided Costs'!E22</f>
        <v>51.363714040696088</v>
      </c>
      <c r="F28" s="330">
        <f>'[8]Avoided Costs'!F22</f>
        <v>41.955954911651951</v>
      </c>
      <c r="G28" s="330">
        <f>'[8]Avoided Costs'!G22</f>
        <v>35.819904553852979</v>
      </c>
      <c r="H28" s="331">
        <f>'[8]Avoided Costs'!H22</f>
        <v>36.38237004685466</v>
      </c>
      <c r="I28" s="332">
        <f>'[8]Avoided Costs'!I22</f>
        <v>35.818496976991497</v>
      </c>
      <c r="J28" s="330">
        <f>'[8]Avoided Costs'!J22</f>
        <v>60.993307743089332</v>
      </c>
      <c r="K28" s="330">
        <f>'[8]Avoided Costs'!K22</f>
        <v>53.631125202009912</v>
      </c>
      <c r="L28" s="331">
        <f>'[8]Avoided Costs'!L22</f>
        <v>44.394570728672875</v>
      </c>
      <c r="M28" s="332">
        <f>'[8]Avoided Costs'!M22</f>
        <v>47.292192377638756</v>
      </c>
      <c r="N28" s="330">
        <f>'[8]Avoided Costs'!N22</f>
        <v>49.228329720584057</v>
      </c>
      <c r="O28" s="331">
        <f>'[8]Avoided Costs'!O22</f>
        <v>56.015724923593865</v>
      </c>
    </row>
    <row r="29" spans="2:15" ht="12.75" customHeight="1">
      <c r="B29" s="16">
        <f t="shared" si="0"/>
        <v>2034</v>
      </c>
      <c r="C29" s="329">
        <f>'[8]Avoided Costs'!C23</f>
        <v>50.790330117804821</v>
      </c>
      <c r="D29" s="330">
        <f>'[8]Avoided Costs'!D23</f>
        <v>56.045389741330695</v>
      </c>
      <c r="E29" s="330">
        <f>'[8]Avoided Costs'!E23</f>
        <v>54.729377461916634</v>
      </c>
      <c r="F29" s="330">
        <f>'[8]Avoided Costs'!F23</f>
        <v>46.990550855559206</v>
      </c>
      <c r="G29" s="330">
        <f>'[8]Avoided Costs'!G23</f>
        <v>40.349769859818949</v>
      </c>
      <c r="H29" s="331">
        <f>'[8]Avoided Costs'!H23</f>
        <v>40.864342398268562</v>
      </c>
      <c r="I29" s="332">
        <f>'[8]Avoided Costs'!I23</f>
        <v>40.034012871951695</v>
      </c>
      <c r="J29" s="330">
        <f>'[8]Avoided Costs'!J23</f>
        <v>61.645654569377982</v>
      </c>
      <c r="K29" s="330">
        <f>'[8]Avoided Costs'!K23</f>
        <v>58.504483218110536</v>
      </c>
      <c r="L29" s="331">
        <f>'[8]Avoided Costs'!L23</f>
        <v>47.825717897746301</v>
      </c>
      <c r="M29" s="332">
        <f>'[8]Avoided Costs'!M23</f>
        <v>50.904752893962204</v>
      </c>
      <c r="N29" s="330">
        <f>'[8]Avoided Costs'!N23</f>
        <v>52.476399027986659</v>
      </c>
      <c r="O29" s="331">
        <f>'[8]Avoided Costs'!O23</f>
        <v>58.769695173119828</v>
      </c>
    </row>
    <row r="30" spans="2:15" ht="12.75" customHeight="1">
      <c r="B30" s="16">
        <f t="shared" si="0"/>
        <v>2035</v>
      </c>
      <c r="C30" s="329">
        <f>'[8]Avoided Costs'!C24</f>
        <v>56.575126651509166</v>
      </c>
      <c r="D30" s="330">
        <f>'[8]Avoided Costs'!D24</f>
        <v>57.664543041506761</v>
      </c>
      <c r="E30" s="330">
        <f>'[8]Avoided Costs'!E24</f>
        <v>58.294004973733706</v>
      </c>
      <c r="F30" s="330">
        <f>'[8]Avoided Costs'!F24</f>
        <v>52.059435670157917</v>
      </c>
      <c r="G30" s="330">
        <f>'[8]Avoided Costs'!G24</f>
        <v>45.744672809176976</v>
      </c>
      <c r="H30" s="331">
        <f>'[8]Avoided Costs'!H24</f>
        <v>46.072921396375342</v>
      </c>
      <c r="I30" s="332">
        <f>'[8]Avoided Costs'!I24</f>
        <v>46.522536436050302</v>
      </c>
      <c r="J30" s="330">
        <f>'[8]Avoided Costs'!J24</f>
        <v>74.07979173740793</v>
      </c>
      <c r="K30" s="330">
        <f>'[8]Avoided Costs'!K24</f>
        <v>66.492908052339033</v>
      </c>
      <c r="L30" s="331">
        <f>'[8]Avoided Costs'!L24</f>
        <v>56.566695035269689</v>
      </c>
      <c r="M30" s="332">
        <f>'[8]Avoided Costs'!M24</f>
        <v>56.663940678116298</v>
      </c>
      <c r="N30" s="330">
        <f>'[8]Avoided Costs'!N24</f>
        <v>56.270271232103305</v>
      </c>
      <c r="O30" s="331">
        <f>'[8]Avoided Costs'!O24</f>
        <v>61.952389203388528</v>
      </c>
    </row>
    <row r="31" spans="2:15" ht="12.75" customHeight="1">
      <c r="B31" s="16">
        <f t="shared" si="0"/>
        <v>2036</v>
      </c>
      <c r="C31" s="329">
        <f>'[8]Avoided Costs'!C25</f>
        <v>59.723053805429643</v>
      </c>
      <c r="D31" s="330">
        <f>'[8]Avoided Costs'!D25</f>
        <v>59.819626335110719</v>
      </c>
      <c r="E31" s="330">
        <f>'[8]Avoided Costs'!E25</f>
        <v>60.173228349249769</v>
      </c>
      <c r="F31" s="330">
        <f>'[8]Avoided Costs'!F25</f>
        <v>54.12824472375214</v>
      </c>
      <c r="G31" s="330">
        <f>'[8]Avoided Costs'!G25</f>
        <v>48.457049692670502</v>
      </c>
      <c r="H31" s="331">
        <f>'[8]Avoided Costs'!H25</f>
        <v>48.834027178745757</v>
      </c>
      <c r="I31" s="332">
        <f>'[8]Avoided Costs'!I25</f>
        <v>48.681225651688877</v>
      </c>
      <c r="J31" s="330">
        <f>'[8]Avoided Costs'!J25</f>
        <v>78.996968241865119</v>
      </c>
      <c r="K31" s="330">
        <f>'[8]Avoided Costs'!K25</f>
        <v>69.331966825170056</v>
      </c>
      <c r="L31" s="331">
        <f>'[8]Avoided Costs'!L25</f>
        <v>60.718310352212022</v>
      </c>
      <c r="M31" s="332">
        <f>'[8]Avoided Costs'!M25</f>
        <v>60.387965810963863</v>
      </c>
      <c r="N31" s="330">
        <f>'[8]Avoided Costs'!N25</f>
        <v>60.667250535810986</v>
      </c>
      <c r="O31" s="331">
        <f>'[8]Avoided Costs'!O25</f>
        <v>65.852781003385147</v>
      </c>
    </row>
    <row r="32" spans="2:15" ht="12.75" customHeight="1">
      <c r="B32" s="313">
        <f t="shared" si="0"/>
        <v>2037</v>
      </c>
      <c r="C32" s="333">
        <f>'[8]Avoided Costs'!C26</f>
        <v>61.965234212750168</v>
      </c>
      <c r="D32" s="334">
        <f>'[8]Avoided Costs'!D26</f>
        <v>64.439148964941182</v>
      </c>
      <c r="E32" s="334">
        <f>'[8]Avoided Costs'!E26</f>
        <v>65.658135071472216</v>
      </c>
      <c r="F32" s="334">
        <f>'[8]Avoided Costs'!F26</f>
        <v>59.077565264497551</v>
      </c>
      <c r="G32" s="334">
        <f>'[8]Avoided Costs'!G26</f>
        <v>53.640905765249499</v>
      </c>
      <c r="H32" s="335">
        <f>'[8]Avoided Costs'!H26</f>
        <v>51.456794013767954</v>
      </c>
      <c r="I32" s="336">
        <f>'[8]Avoided Costs'!I26</f>
        <v>54.988621482526263</v>
      </c>
      <c r="J32" s="334">
        <f>'[8]Avoided Costs'!J26</f>
        <v>67.053167779719644</v>
      </c>
      <c r="K32" s="334">
        <f>'[8]Avoided Costs'!K26</f>
        <v>71.797201740261045</v>
      </c>
      <c r="L32" s="335">
        <f>'[8]Avoided Costs'!L26</f>
        <v>64.907697383223308</v>
      </c>
      <c r="M32" s="336">
        <f>'[8]Avoided Costs'!M26</f>
        <v>61.670920278240118</v>
      </c>
      <c r="N32" s="334">
        <f>'[8]Avoided Costs'!N26</f>
        <v>63.919954755455258</v>
      </c>
      <c r="O32" s="335">
        <f>'[8]Avoided Costs'!O26</f>
        <v>64.994470476551399</v>
      </c>
    </row>
    <row r="33" spans="2:16" ht="12.75" customHeight="1">
      <c r="D33" s="11"/>
      <c r="E33" s="11"/>
      <c r="F33" s="11"/>
      <c r="M33" s="314"/>
    </row>
    <row r="34" spans="2:16">
      <c r="B34" s="315"/>
      <c r="D34" s="316"/>
      <c r="E34" s="316"/>
      <c r="F34" s="316"/>
      <c r="G34" s="316"/>
      <c r="H34" s="316"/>
      <c r="I34" s="316"/>
      <c r="J34" s="316"/>
      <c r="K34" s="316"/>
      <c r="L34" s="316"/>
      <c r="M34" s="316"/>
      <c r="N34" s="316"/>
      <c r="O34" s="316"/>
      <c r="P34" s="316"/>
    </row>
    <row r="38" spans="2:16" hidden="1">
      <c r="C38" s="317"/>
      <c r="D38" s="4">
        <v>31</v>
      </c>
      <c r="E38" s="4">
        <v>28</v>
      </c>
      <c r="F38" s="4">
        <v>31</v>
      </c>
      <c r="G38" s="4">
        <v>30</v>
      </c>
      <c r="H38" s="4">
        <v>31</v>
      </c>
      <c r="I38" s="4">
        <v>30</v>
      </c>
      <c r="J38" s="4">
        <v>31</v>
      </c>
      <c r="K38" s="4">
        <v>31</v>
      </c>
      <c r="L38" s="4">
        <v>30</v>
      </c>
      <c r="M38" s="4">
        <v>31</v>
      </c>
      <c r="N38" s="4">
        <v>30</v>
      </c>
      <c r="O38" s="4">
        <v>31</v>
      </c>
    </row>
    <row r="39" spans="2:16">
      <c r="C39" s="317"/>
    </row>
    <row r="40" spans="2:16">
      <c r="C40" s="317"/>
    </row>
    <row r="41" spans="2:16">
      <c r="C41" s="317"/>
    </row>
  </sheetData>
  <conditionalFormatting sqref="C29:O31">
    <cfRule type="cellIs" dxfId="0" priority="35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view="pageBreakPreview" zoomScale="60" zoomScaleNormal="100" workbookViewId="0">
      <pane ySplit="10" topLeftCell="A13" activePane="bottomLeft" state="frozen"/>
      <selection activeCell="C14" sqref="C14"/>
      <selection pane="bottomLeft" activeCell="C38" sqref="C38"/>
    </sheetView>
  </sheetViews>
  <sheetFormatPr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2" hidden="1" customWidth="1"/>
    <col min="8" max="8" width="16.6640625" style="37" hidden="1" customWidth="1"/>
    <col min="9" max="10" width="0" style="4" hidden="1" customWidth="1"/>
    <col min="11" max="11" width="9.33203125" style="159" hidden="1" customWidth="1"/>
    <col min="12" max="12" width="10.33203125" style="159" hidden="1" customWidth="1"/>
    <col min="13" max="13" width="13.83203125" style="159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84</v>
      </c>
      <c r="C3" s="1"/>
      <c r="G3" s="34"/>
    </row>
    <row r="4" spans="2:15" ht="15.75">
      <c r="B4" s="1" t="s">
        <v>38</v>
      </c>
      <c r="C4" s="1"/>
      <c r="G4" s="160" t="s">
        <v>37</v>
      </c>
    </row>
    <row r="5" spans="2:15" ht="15.75">
      <c r="B5" s="1" t="str">
        <f ca="1">'Table 1'!$B$5</f>
        <v>Utah Sch 37 Thermal - 10.0 MW and 100.0% CF</v>
      </c>
      <c r="C5" s="1"/>
      <c r="G5" s="161">
        <v>42825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62"/>
      <c r="H10" s="163"/>
    </row>
    <row r="11" spans="2:15" hidden="1">
      <c r="C11" s="13"/>
      <c r="G11" s="162"/>
      <c r="H11" s="163"/>
    </row>
    <row r="12" spans="2:15" hidden="1">
      <c r="C12" s="29"/>
      <c r="G12" s="162"/>
      <c r="H12" s="163"/>
    </row>
    <row r="13" spans="2:15" ht="6" customHeight="1">
      <c r="G13" s="164"/>
      <c r="H13" s="165"/>
    </row>
    <row r="14" spans="2:15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</v>
      </c>
      <c r="E14" s="31">
        <f>ROUND(SUMIF($K$17:$K$340,$B14,$J$17:$J$340)/COUNTIF($K$17:$K$340,$B14),2)</f>
        <v>2.35</v>
      </c>
      <c r="G14" s="166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2.95</v>
      </c>
      <c r="D15" s="31">
        <f t="shared" ref="D15:D40" si="2">ROUND(SUMIF($K$17:$K$340,$B15,$I$17:$I$340)/COUNTIF($K$17:$K$340,$B15),2)</f>
        <v>2.97</v>
      </c>
      <c r="E15" s="31">
        <f t="shared" ref="E15:E40" si="3">ROUND(SUMIF($K$17:$K$340,$B15,$J$17:$J$340)/COUNTIF($K$17:$K$340,$B15),2)</f>
        <v>2.97</v>
      </c>
      <c r="G15" s="35"/>
      <c r="H15" s="39" t="s">
        <v>98</v>
      </c>
      <c r="I15" s="4" t="s">
        <v>99</v>
      </c>
      <c r="J15" s="4" t="s">
        <v>101</v>
      </c>
      <c r="N15" s="4" t="s">
        <v>99</v>
      </c>
    </row>
    <row r="16" spans="2:15" ht="13.5" thickBot="1">
      <c r="B16" s="30">
        <f t="shared" si="0"/>
        <v>2018</v>
      </c>
      <c r="C16" s="31">
        <f t="shared" si="1"/>
        <v>2.7</v>
      </c>
      <c r="D16" s="31">
        <f t="shared" si="2"/>
        <v>2.72</v>
      </c>
      <c r="E16" s="31">
        <f t="shared" si="3"/>
        <v>2.7</v>
      </c>
      <c r="G16" s="35" t="s">
        <v>36</v>
      </c>
      <c r="H16" s="39" t="s">
        <v>33</v>
      </c>
      <c r="I16" s="39" t="s">
        <v>33</v>
      </c>
      <c r="J16" s="39" t="s">
        <v>33</v>
      </c>
      <c r="K16" s="167" t="s">
        <v>0</v>
      </c>
      <c r="M16" s="168" t="str">
        <f>IF(_30_Geo_West&gt;0,"IRP - Wyo NE",IF(_436_CCCT_WestMain&gt;0,"West Side","IRP - Utah Greenfield"))</f>
        <v>IRP - Utah Greenfield</v>
      </c>
      <c r="N16" s="168" t="s">
        <v>100</v>
      </c>
      <c r="O16" s="168" t="s">
        <v>101</v>
      </c>
    </row>
    <row r="17" spans="2:15" ht="13.5" thickBot="1">
      <c r="B17" s="30">
        <f t="shared" si="0"/>
        <v>2019</v>
      </c>
      <c r="C17" s="31">
        <f t="shared" si="1"/>
        <v>2.48</v>
      </c>
      <c r="D17" s="31">
        <f t="shared" si="2"/>
        <v>2.5</v>
      </c>
      <c r="E17" s="31">
        <f t="shared" si="3"/>
        <v>2.48</v>
      </c>
      <c r="G17" s="36">
        <v>42370</v>
      </c>
      <c r="H17" s="40">
        <v>2.2764825364431491</v>
      </c>
      <c r="I17" s="40">
        <v>2.3298075132707226</v>
      </c>
      <c r="J17" s="40">
        <v>2.2757987901986261</v>
      </c>
      <c r="K17" s="169">
        <f t="shared" ref="K17:K64" si="4">YEAR(G17)</f>
        <v>2016</v>
      </c>
      <c r="M17" s="170">
        <v>47</v>
      </c>
      <c r="N17" s="170">
        <v>43</v>
      </c>
      <c r="O17" s="170">
        <v>46</v>
      </c>
    </row>
    <row r="18" spans="2:15">
      <c r="B18" s="30">
        <f t="shared" si="0"/>
        <v>2020</v>
      </c>
      <c r="C18" s="31">
        <f t="shared" si="1"/>
        <v>2.5099999999999998</v>
      </c>
      <c r="D18" s="31">
        <f t="shared" si="2"/>
        <v>2.5</v>
      </c>
      <c r="E18" s="31">
        <f t="shared" si="3"/>
        <v>2.48</v>
      </c>
      <c r="G18" s="36">
        <v>42401</v>
      </c>
      <c r="H18" s="40">
        <v>1.8453064945978397</v>
      </c>
      <c r="I18" s="40">
        <v>1.7801560017459626</v>
      </c>
      <c r="J18" s="40">
        <v>1.8289735727586562</v>
      </c>
      <c r="K18" s="169">
        <f t="shared" si="4"/>
        <v>2016</v>
      </c>
    </row>
    <row r="19" spans="2:15">
      <c r="B19" s="30">
        <f t="shared" si="0"/>
        <v>2021</v>
      </c>
      <c r="C19" s="31">
        <f t="shared" si="1"/>
        <v>2.56</v>
      </c>
      <c r="D19" s="31">
        <f t="shared" si="2"/>
        <v>2.52</v>
      </c>
      <c r="E19" s="31">
        <f t="shared" si="3"/>
        <v>2.5299999999999998</v>
      </c>
      <c r="G19" s="36">
        <v>42430</v>
      </c>
      <c r="H19" s="40">
        <v>1.5254593249607535</v>
      </c>
      <c r="I19" s="40">
        <v>1.4752546345447117</v>
      </c>
      <c r="J19" s="40">
        <v>1.5765269848510393</v>
      </c>
      <c r="K19" s="169">
        <f t="shared" si="4"/>
        <v>2016</v>
      </c>
    </row>
    <row r="20" spans="2:15">
      <c r="B20" s="30">
        <f t="shared" si="0"/>
        <v>2022</v>
      </c>
      <c r="C20" s="31">
        <f t="shared" si="1"/>
        <v>2.58</v>
      </c>
      <c r="D20" s="31">
        <f t="shared" si="2"/>
        <v>2.5299999999999998</v>
      </c>
      <c r="E20" s="31">
        <f t="shared" si="3"/>
        <v>2.5499999999999998</v>
      </c>
      <c r="G20" s="36">
        <v>42461</v>
      </c>
      <c r="H20" s="40">
        <v>1.6911448299319725</v>
      </c>
      <c r="I20" s="40">
        <v>1.582454852320675</v>
      </c>
      <c r="J20" s="40">
        <v>1.7513146360624383</v>
      </c>
      <c r="K20" s="169">
        <f t="shared" si="4"/>
        <v>2016</v>
      </c>
    </row>
    <row r="21" spans="2:15">
      <c r="B21" s="30">
        <f t="shared" si="0"/>
        <v>2023</v>
      </c>
      <c r="C21" s="31">
        <f t="shared" si="1"/>
        <v>3.02</v>
      </c>
      <c r="D21" s="31">
        <f t="shared" si="2"/>
        <v>2.91</v>
      </c>
      <c r="E21" s="31">
        <f t="shared" si="3"/>
        <v>2.99</v>
      </c>
      <c r="G21" s="36">
        <v>42491</v>
      </c>
      <c r="H21" s="40">
        <v>1.7311108163265305</v>
      </c>
      <c r="I21" s="40">
        <v>1.6893828501429151</v>
      </c>
      <c r="J21" s="40">
        <v>1.8004724578470166</v>
      </c>
      <c r="K21" s="169">
        <f t="shared" si="4"/>
        <v>2016</v>
      </c>
    </row>
    <row r="22" spans="2:15">
      <c r="B22" s="30">
        <f t="shared" si="0"/>
        <v>2024</v>
      </c>
      <c r="C22" s="31">
        <f t="shared" si="1"/>
        <v>3.64</v>
      </c>
      <c r="D22" s="31">
        <f t="shared" si="2"/>
        <v>3.5</v>
      </c>
      <c r="E22" s="31">
        <f t="shared" si="3"/>
        <v>3.61</v>
      </c>
      <c r="G22" s="36">
        <v>42522</v>
      </c>
      <c r="H22" s="40">
        <v>2.3389150491307631</v>
      </c>
      <c r="I22" s="40">
        <v>2.2756194092827</v>
      </c>
      <c r="J22" s="40">
        <v>2.3647654677733372</v>
      </c>
      <c r="K22" s="169">
        <f t="shared" si="4"/>
        <v>2016</v>
      </c>
    </row>
    <row r="23" spans="2:15">
      <c r="B23" s="30">
        <f t="shared" si="0"/>
        <v>2025</v>
      </c>
      <c r="C23" s="31">
        <f t="shared" si="1"/>
        <v>3.84</v>
      </c>
      <c r="D23" s="31">
        <f t="shared" si="2"/>
        <v>3.78</v>
      </c>
      <c r="E23" s="31">
        <f t="shared" si="3"/>
        <v>3.81</v>
      </c>
      <c r="G23" s="36">
        <v>42552</v>
      </c>
      <c r="H23" s="40">
        <v>2.5811108163265302</v>
      </c>
      <c r="I23" s="40">
        <v>2.548999020008166</v>
      </c>
      <c r="J23" s="40">
        <v>2.6063456138089238</v>
      </c>
      <c r="K23" s="169">
        <f t="shared" si="4"/>
        <v>2016</v>
      </c>
    </row>
    <row r="24" spans="2:15">
      <c r="B24" s="30">
        <f t="shared" si="0"/>
        <v>2026</v>
      </c>
      <c r="C24" s="31">
        <f t="shared" si="1"/>
        <v>3.84</v>
      </c>
      <c r="D24" s="31">
        <f t="shared" si="2"/>
        <v>3.77</v>
      </c>
      <c r="E24" s="31">
        <f t="shared" si="3"/>
        <v>3.81</v>
      </c>
      <c r="G24" s="36">
        <v>42583</v>
      </c>
      <c r="H24" s="40">
        <v>2.6354985714285708</v>
      </c>
      <c r="I24" s="40">
        <v>2.6322983258472838</v>
      </c>
      <c r="J24" s="40">
        <v>2.6355990076984344</v>
      </c>
      <c r="K24" s="169">
        <f t="shared" si="4"/>
        <v>2016</v>
      </c>
    </row>
    <row r="25" spans="2:15">
      <c r="B25" s="30">
        <f t="shared" si="0"/>
        <v>2027</v>
      </c>
      <c r="C25" s="31">
        <f t="shared" si="1"/>
        <v>3.99</v>
      </c>
      <c r="D25" s="31">
        <f t="shared" si="2"/>
        <v>3.92</v>
      </c>
      <c r="E25" s="31">
        <f t="shared" si="3"/>
        <v>3.95</v>
      </c>
      <c r="G25" s="36">
        <v>42614</v>
      </c>
      <c r="H25" s="40">
        <v>2.7124373469387759</v>
      </c>
      <c r="I25" s="40">
        <v>2.7264210970464138</v>
      </c>
      <c r="J25" s="40">
        <v>2.7681537930798932</v>
      </c>
      <c r="K25" s="169">
        <f t="shared" si="4"/>
        <v>2016</v>
      </c>
    </row>
    <row r="26" spans="2:15">
      <c r="B26" s="30">
        <f t="shared" si="0"/>
        <v>2028</v>
      </c>
      <c r="C26" s="31">
        <f t="shared" si="1"/>
        <v>4.18</v>
      </c>
      <c r="D26" s="31">
        <f t="shared" si="2"/>
        <v>4.1500000000000004</v>
      </c>
      <c r="E26" s="31">
        <f t="shared" si="3"/>
        <v>4.1500000000000004</v>
      </c>
      <c r="G26" s="36">
        <v>42644</v>
      </c>
      <c r="H26" s="40">
        <v>2.6863698430141283</v>
      </c>
      <c r="I26" s="40">
        <v>2.6567164556962028</v>
      </c>
      <c r="J26" s="40">
        <v>2.7499682086675996</v>
      </c>
      <c r="K26" s="169">
        <f t="shared" si="4"/>
        <v>2016</v>
      </c>
    </row>
    <row r="27" spans="2:15">
      <c r="B27" s="30">
        <f t="shared" si="0"/>
        <v>2029</v>
      </c>
      <c r="C27" s="31">
        <f t="shared" si="1"/>
        <v>4.5</v>
      </c>
      <c r="D27" s="31">
        <f t="shared" si="2"/>
        <v>4.51</v>
      </c>
      <c r="E27" s="31">
        <f t="shared" si="3"/>
        <v>4.47</v>
      </c>
      <c r="G27" s="36">
        <v>42675</v>
      </c>
      <c r="H27" s="40">
        <v>2.2697162585034012</v>
      </c>
      <c r="I27" s="40">
        <v>2.2516531645569624</v>
      </c>
      <c r="J27" s="40">
        <v>2.3066994090924613</v>
      </c>
      <c r="K27" s="169">
        <f t="shared" si="4"/>
        <v>2016</v>
      </c>
    </row>
    <row r="28" spans="2:15">
      <c r="B28" s="30">
        <f t="shared" si="0"/>
        <v>2030</v>
      </c>
      <c r="C28" s="31">
        <f t="shared" si="1"/>
        <v>4.8499999999999996</v>
      </c>
      <c r="D28" s="31">
        <f t="shared" si="2"/>
        <v>4.88</v>
      </c>
      <c r="E28" s="31">
        <f t="shared" si="3"/>
        <v>4.8099999999999996</v>
      </c>
      <c r="G28" s="36">
        <v>42705</v>
      </c>
      <c r="H28" s="40">
        <v>3.5124636800526665</v>
      </c>
      <c r="I28" s="40">
        <v>3.5696605144957116</v>
      </c>
      <c r="J28" s="40">
        <v>3.5518748027461844</v>
      </c>
      <c r="K28" s="169">
        <f t="shared" si="4"/>
        <v>2016</v>
      </c>
    </row>
    <row r="29" spans="2:15">
      <c r="B29" s="30">
        <f t="shared" si="0"/>
        <v>2031</v>
      </c>
      <c r="C29" s="31">
        <f t="shared" si="1"/>
        <v>5.07</v>
      </c>
      <c r="D29" s="31">
        <f t="shared" si="2"/>
        <v>5.1100000000000003</v>
      </c>
      <c r="E29" s="31">
        <f t="shared" si="3"/>
        <v>5.04</v>
      </c>
      <c r="G29" s="36">
        <v>42736</v>
      </c>
      <c r="H29" s="40">
        <v>3.2525393877551019</v>
      </c>
      <c r="I29" s="40">
        <v>3.3525923233973045</v>
      </c>
      <c r="J29" s="40">
        <v>3.2801653137385181</v>
      </c>
      <c r="K29" s="169">
        <f t="shared" si="4"/>
        <v>2017</v>
      </c>
    </row>
    <row r="30" spans="2:15">
      <c r="B30" s="30">
        <f t="shared" si="0"/>
        <v>2032</v>
      </c>
      <c r="C30" s="31">
        <f t="shared" si="1"/>
        <v>5.31</v>
      </c>
      <c r="D30" s="31">
        <f t="shared" si="2"/>
        <v>5.38</v>
      </c>
      <c r="E30" s="31">
        <f t="shared" si="3"/>
        <v>5.28</v>
      </c>
      <c r="G30" s="36">
        <v>42767</v>
      </c>
      <c r="H30" s="40">
        <v>2.6307099416909616</v>
      </c>
      <c r="I30" s="40">
        <v>2.6476748643761301</v>
      </c>
      <c r="J30" s="40">
        <v>2.6686241769502144</v>
      </c>
      <c r="K30" s="169">
        <f t="shared" si="4"/>
        <v>2017</v>
      </c>
    </row>
    <row r="31" spans="2:15">
      <c r="B31" s="30">
        <f t="shared" si="0"/>
        <v>2033</v>
      </c>
      <c r="C31" s="31">
        <f t="shared" si="1"/>
        <v>5.65</v>
      </c>
      <c r="D31" s="31">
        <f t="shared" si="2"/>
        <v>5.76</v>
      </c>
      <c r="E31" s="31">
        <f t="shared" si="3"/>
        <v>5.62</v>
      </c>
      <c r="G31" s="36">
        <v>42795</v>
      </c>
      <c r="H31" s="40">
        <v>2.5702319486504277</v>
      </c>
      <c r="I31" s="40">
        <v>2.5227025724785621</v>
      </c>
      <c r="J31" s="40">
        <v>2.6203938538123621</v>
      </c>
      <c r="K31" s="169">
        <f t="shared" si="4"/>
        <v>2017</v>
      </c>
    </row>
    <row r="32" spans="2:15">
      <c r="B32" s="30">
        <f t="shared" si="0"/>
        <v>2034</v>
      </c>
      <c r="C32" s="31">
        <f t="shared" si="1"/>
        <v>5.93</v>
      </c>
      <c r="D32" s="31">
        <f t="shared" si="2"/>
        <v>6.02</v>
      </c>
      <c r="E32" s="31">
        <f t="shared" si="3"/>
        <v>5.9</v>
      </c>
      <c r="G32" s="36">
        <v>42826</v>
      </c>
      <c r="H32" s="40">
        <v>2.6571312244897962</v>
      </c>
      <c r="I32" s="40">
        <v>2.6035518987341768</v>
      </c>
      <c r="J32" s="40">
        <v>2.7065013013628447</v>
      </c>
      <c r="K32" s="169">
        <f t="shared" si="4"/>
        <v>2017</v>
      </c>
    </row>
    <row r="33" spans="2:11">
      <c r="B33" s="30">
        <f t="shared" si="0"/>
        <v>2035</v>
      </c>
      <c r="C33" s="31">
        <f t="shared" si="1"/>
        <v>6.25</v>
      </c>
      <c r="D33" s="31">
        <f t="shared" si="2"/>
        <v>6.29</v>
      </c>
      <c r="E33" s="31">
        <f t="shared" si="3"/>
        <v>6.23</v>
      </c>
      <c r="G33" s="36">
        <v>42856</v>
      </c>
      <c r="H33" s="40">
        <v>2.8076414285714288</v>
      </c>
      <c r="I33" s="40">
        <v>2.8310962025316453</v>
      </c>
      <c r="J33" s="40">
        <v>2.8345881955118353</v>
      </c>
      <c r="K33" s="169">
        <f t="shared" si="4"/>
        <v>2017</v>
      </c>
    </row>
    <row r="34" spans="2:11">
      <c r="B34" s="30">
        <f t="shared" si="0"/>
        <v>2036</v>
      </c>
      <c r="C34" s="31">
        <f t="shared" si="1"/>
        <v>6.73</v>
      </c>
      <c r="D34" s="31">
        <f t="shared" si="2"/>
        <v>6.8</v>
      </c>
      <c r="E34" s="31">
        <f t="shared" si="3"/>
        <v>6.7</v>
      </c>
      <c r="G34" s="36">
        <v>42887</v>
      </c>
      <c r="H34" s="40">
        <v>2.8754985714285715</v>
      </c>
      <c r="I34" s="40">
        <v>2.9055265822784806</v>
      </c>
      <c r="J34" s="40">
        <v>2.9027304231990985</v>
      </c>
      <c r="K34" s="169">
        <f t="shared" si="4"/>
        <v>2017</v>
      </c>
    </row>
    <row r="35" spans="2:11">
      <c r="B35" s="30">
        <f t="shared" si="0"/>
        <v>2037</v>
      </c>
      <c r="C35" s="31">
        <f t="shared" si="1"/>
        <v>6.93</v>
      </c>
      <c r="D35" s="31">
        <f t="shared" si="2"/>
        <v>7.05</v>
      </c>
      <c r="E35" s="31">
        <f t="shared" si="3"/>
        <v>6.9</v>
      </c>
      <c r="G35" s="36">
        <v>42917</v>
      </c>
      <c r="H35" s="40">
        <v>3.0076414285714286</v>
      </c>
      <c r="I35" s="40">
        <v>3.0381848101265816</v>
      </c>
      <c r="J35" s="40">
        <v>3.0379901834204324</v>
      </c>
      <c r="K35" s="169">
        <f t="shared" si="4"/>
        <v>2017</v>
      </c>
    </row>
    <row r="36" spans="2:11">
      <c r="B36" s="30">
        <f t="shared" si="0"/>
        <v>2038</v>
      </c>
      <c r="C36" s="31">
        <f t="shared" si="1"/>
        <v>7.3</v>
      </c>
      <c r="D36" s="31">
        <f t="shared" si="2"/>
        <v>7.46</v>
      </c>
      <c r="E36" s="31">
        <f t="shared" si="3"/>
        <v>7.28</v>
      </c>
      <c r="G36" s="36">
        <v>42948</v>
      </c>
      <c r="H36" s="40">
        <v>3.0632536734693883</v>
      </c>
      <c r="I36" s="40">
        <v>3.0880075949367085</v>
      </c>
      <c r="J36" s="40">
        <v>3.0630952146736345</v>
      </c>
      <c r="K36" s="169">
        <f t="shared" si="4"/>
        <v>2017</v>
      </c>
    </row>
    <row r="37" spans="2:11">
      <c r="B37" s="30">
        <f t="shared" si="0"/>
        <v>2039</v>
      </c>
      <c r="C37" s="31">
        <f t="shared" si="1"/>
        <v>7.56</v>
      </c>
      <c r="D37" s="31">
        <f t="shared" si="2"/>
        <v>7.75</v>
      </c>
      <c r="E37" s="31">
        <f t="shared" si="3"/>
        <v>7.54</v>
      </c>
      <c r="G37" s="36">
        <v>42979</v>
      </c>
      <c r="H37" s="40">
        <v>3.045396530612245</v>
      </c>
      <c r="I37" s="40">
        <v>3.0778810126582274</v>
      </c>
      <c r="J37" s="40">
        <v>3.0400395737268164</v>
      </c>
      <c r="K37" s="169">
        <f t="shared" si="4"/>
        <v>2017</v>
      </c>
    </row>
    <row r="38" spans="2:11">
      <c r="B38" s="30">
        <f t="shared" si="0"/>
        <v>2040</v>
      </c>
      <c r="C38" s="31">
        <f t="shared" si="1"/>
        <v>7.84</v>
      </c>
      <c r="D38" s="31">
        <f t="shared" si="2"/>
        <v>8.0299999999999994</v>
      </c>
      <c r="E38" s="31">
        <f t="shared" si="3"/>
        <v>7.82</v>
      </c>
      <c r="G38" s="36">
        <v>43009</v>
      </c>
      <c r="H38" s="40">
        <v>3.022437346938776</v>
      </c>
      <c r="I38" s="40">
        <v>3.0452734177215186</v>
      </c>
      <c r="J38" s="40">
        <v>3.0246691464289372</v>
      </c>
      <c r="K38" s="169">
        <f t="shared" si="4"/>
        <v>2017</v>
      </c>
    </row>
    <row r="39" spans="2:11">
      <c r="B39" s="30">
        <f t="shared" si="0"/>
        <v>2041</v>
      </c>
      <c r="C39" s="31">
        <f t="shared" si="1"/>
        <v>8.0399999999999991</v>
      </c>
      <c r="D39" s="31">
        <f t="shared" si="2"/>
        <v>8.24</v>
      </c>
      <c r="E39" s="31">
        <f t="shared" si="3"/>
        <v>8.0299999999999994</v>
      </c>
      <c r="G39" s="36">
        <v>43040</v>
      </c>
      <c r="H39" s="40">
        <v>3.1056006122448978</v>
      </c>
      <c r="I39" s="40">
        <v>3.1196025316455689</v>
      </c>
      <c r="J39" s="40">
        <v>3.0876878983502407</v>
      </c>
      <c r="K39" s="169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8.25</v>
      </c>
      <c r="D40" s="31">
        <f t="shared" si="2"/>
        <v>8.4499999999999993</v>
      </c>
      <c r="E40" s="31">
        <f t="shared" si="3"/>
        <v>8.24</v>
      </c>
      <c r="G40" s="36">
        <v>43070</v>
      </c>
      <c r="H40" s="40">
        <v>3.3872332653061226</v>
      </c>
      <c r="I40" s="40">
        <v>3.3619316455696198</v>
      </c>
      <c r="J40" s="40">
        <v>3.3576950712163134</v>
      </c>
      <c r="K40" s="169">
        <f t="shared" si="4"/>
        <v>2017</v>
      </c>
    </row>
    <row r="41" spans="2:11">
      <c r="B41" s="30"/>
      <c r="C41" s="31"/>
      <c r="G41" s="36">
        <v>43101</v>
      </c>
      <c r="H41" s="40">
        <v>3.4117230612244902</v>
      </c>
      <c r="I41" s="40">
        <v>3.3685139240506325</v>
      </c>
      <c r="J41" s="40">
        <v>3.4232755610205965</v>
      </c>
      <c r="K41" s="169">
        <f t="shared" si="4"/>
        <v>2018</v>
      </c>
    </row>
    <row r="42" spans="2:11">
      <c r="B42" s="30"/>
      <c r="C42" s="31"/>
      <c r="G42" s="36">
        <v>43132</v>
      </c>
      <c r="H42" s="40">
        <v>3.3576414285714287</v>
      </c>
      <c r="I42" s="40">
        <v>3.3151468354430378</v>
      </c>
      <c r="J42" s="40">
        <v>3.3664049800184443</v>
      </c>
      <c r="K42" s="169">
        <f t="shared" si="4"/>
        <v>2018</v>
      </c>
    </row>
    <row r="43" spans="2:11">
      <c r="G43" s="36">
        <v>43160</v>
      </c>
      <c r="H43" s="40">
        <v>3.1132536734693881</v>
      </c>
      <c r="I43" s="40">
        <v>3.1774253164556958</v>
      </c>
      <c r="J43" s="40">
        <v>3.1030583256481199</v>
      </c>
      <c r="K43" s="169">
        <f t="shared" si="4"/>
        <v>2018</v>
      </c>
    </row>
    <row r="44" spans="2:11">
      <c r="B44" s="171" t="str">
        <f>"Official Forward Price Curve Forecast dated   "&amp;TEXT(G5,"MMM dd, YYYY")</f>
        <v>Official Forward Price Curve Forecast dated   Mar 31, 2017</v>
      </c>
      <c r="G44" s="36">
        <v>43191</v>
      </c>
      <c r="H44" s="40">
        <v>2.4663148979591836</v>
      </c>
      <c r="I44" s="40">
        <v>2.4420329113924049</v>
      </c>
      <c r="J44" s="40">
        <v>2.499512880418076</v>
      </c>
      <c r="K44" s="169">
        <f t="shared" si="4"/>
        <v>2018</v>
      </c>
    </row>
    <row r="45" spans="2:11">
      <c r="G45" s="36">
        <v>43221</v>
      </c>
      <c r="H45" s="40">
        <v>2.332131224489796</v>
      </c>
      <c r="I45" s="40">
        <v>2.3876531645569616</v>
      </c>
      <c r="J45" s="40">
        <v>2.3622037298903575</v>
      </c>
      <c r="K45" s="169">
        <f t="shared" si="4"/>
        <v>2018</v>
      </c>
    </row>
    <row r="46" spans="2:11">
      <c r="G46" s="36">
        <v>43252</v>
      </c>
      <c r="H46" s="40">
        <v>2.3530495918367347</v>
      </c>
      <c r="I46" s="40">
        <v>2.4108430379746832</v>
      </c>
      <c r="J46" s="40">
        <v>2.3857717184137717</v>
      </c>
      <c r="K46" s="169">
        <f t="shared" si="4"/>
        <v>2018</v>
      </c>
    </row>
    <row r="47" spans="2:11">
      <c r="G47" s="36">
        <v>43282</v>
      </c>
      <c r="H47" s="40">
        <v>2.4601924489795919</v>
      </c>
      <c r="I47" s="40">
        <v>2.4786911392405062</v>
      </c>
      <c r="J47" s="40">
        <v>2.4626238549031663</v>
      </c>
      <c r="K47" s="169">
        <f t="shared" si="4"/>
        <v>2018</v>
      </c>
    </row>
    <row r="48" spans="2:11">
      <c r="G48" s="36">
        <v>43313</v>
      </c>
      <c r="H48" s="40">
        <v>2.4632536734693882</v>
      </c>
      <c r="I48" s="40">
        <v>2.494286075949367</v>
      </c>
      <c r="J48" s="40">
        <v>2.4656979403627419</v>
      </c>
      <c r="K48" s="169">
        <f t="shared" si="4"/>
        <v>2018</v>
      </c>
    </row>
    <row r="49" spans="7:13">
      <c r="G49" s="36">
        <v>43344</v>
      </c>
      <c r="H49" s="40">
        <v>2.4413148979591837</v>
      </c>
      <c r="I49" s="40">
        <v>2.4751468354430375</v>
      </c>
      <c r="J49" s="40">
        <v>2.4462287324520955</v>
      </c>
      <c r="K49" s="169">
        <f t="shared" si="4"/>
        <v>2018</v>
      </c>
      <c r="L49" s="4"/>
      <c r="M49" s="4"/>
    </row>
    <row r="50" spans="7:13">
      <c r="G50" s="36">
        <v>43374</v>
      </c>
      <c r="H50" s="40">
        <v>2.4035597959183677</v>
      </c>
      <c r="I50" s="40">
        <v>2.488210126582278</v>
      </c>
      <c r="J50" s="40">
        <v>2.4031915360180345</v>
      </c>
      <c r="K50" s="169">
        <f t="shared" si="4"/>
        <v>2018</v>
      </c>
      <c r="L50" s="4"/>
      <c r="M50" s="4"/>
    </row>
    <row r="51" spans="7:13">
      <c r="G51" s="36">
        <v>43405</v>
      </c>
      <c r="H51" s="40">
        <v>2.6566210204081631</v>
      </c>
      <c r="I51" s="40">
        <v>2.7124126582278478</v>
      </c>
      <c r="J51" s="40">
        <v>2.6265750794138745</v>
      </c>
      <c r="K51" s="169">
        <f t="shared" si="4"/>
        <v>2018</v>
      </c>
      <c r="L51" s="4"/>
      <c r="M51" s="4"/>
    </row>
    <row r="52" spans="7:13">
      <c r="G52" s="36">
        <v>43435</v>
      </c>
      <c r="H52" s="40">
        <v>2.8872332653061226</v>
      </c>
      <c r="I52" s="40">
        <v>2.8617797468354427</v>
      </c>
      <c r="J52" s="40">
        <v>2.8658413976841892</v>
      </c>
      <c r="K52" s="169">
        <f t="shared" si="4"/>
        <v>2018</v>
      </c>
      <c r="L52" s="4"/>
      <c r="M52" s="4"/>
    </row>
    <row r="53" spans="7:13">
      <c r="G53" s="36">
        <v>43466</v>
      </c>
      <c r="H53" s="40">
        <v>2.9045802040816326</v>
      </c>
      <c r="I53" s="40">
        <v>2.944210126582278</v>
      </c>
      <c r="J53" s="40">
        <v>2.9088785941182498</v>
      </c>
      <c r="K53" s="169">
        <f t="shared" si="4"/>
        <v>2019</v>
      </c>
      <c r="L53" s="4"/>
      <c r="M53" s="4"/>
    </row>
    <row r="54" spans="7:13">
      <c r="G54" s="36">
        <v>43497</v>
      </c>
      <c r="H54" s="40">
        <v>2.8724373469387756</v>
      </c>
      <c r="I54" s="40">
        <v>2.9175772151898731</v>
      </c>
      <c r="J54" s="40">
        <v>2.8919711240905834</v>
      </c>
      <c r="K54" s="169">
        <f t="shared" si="4"/>
        <v>2019</v>
      </c>
      <c r="L54" s="4"/>
      <c r="M54" s="4"/>
    </row>
    <row r="55" spans="7:13">
      <c r="G55" s="36">
        <v>43525</v>
      </c>
      <c r="H55" s="40">
        <v>2.7504985714285715</v>
      </c>
      <c r="I55" s="40">
        <v>2.8451721518987338</v>
      </c>
      <c r="J55" s="40">
        <v>2.7669583154011681</v>
      </c>
      <c r="K55" s="169">
        <f t="shared" si="4"/>
        <v>2019</v>
      </c>
      <c r="L55" s="4"/>
      <c r="M55" s="4"/>
    </row>
    <row r="56" spans="7:13">
      <c r="G56" s="36">
        <v>43556</v>
      </c>
      <c r="H56" s="40">
        <v>2.2826414285714289</v>
      </c>
      <c r="I56" s="40">
        <v>2.2182354430379743</v>
      </c>
      <c r="J56" s="40">
        <v>2.2945738497796904</v>
      </c>
      <c r="K56" s="169">
        <f t="shared" si="4"/>
        <v>2019</v>
      </c>
      <c r="L56" s="4"/>
      <c r="M56" s="4"/>
    </row>
    <row r="57" spans="7:13">
      <c r="G57" s="36">
        <v>43586</v>
      </c>
      <c r="H57" s="40">
        <v>2.1913148979591837</v>
      </c>
      <c r="I57" s="40">
        <v>2.1861341772151897</v>
      </c>
      <c r="J57" s="40">
        <v>2.1977401578030538</v>
      </c>
      <c r="K57" s="169">
        <f t="shared" si="4"/>
        <v>2019</v>
      </c>
      <c r="L57" s="4"/>
      <c r="M57" s="4"/>
    </row>
    <row r="58" spans="7:13">
      <c r="G58" s="36">
        <v>43617</v>
      </c>
      <c r="H58" s="40">
        <v>2.2112128571428569</v>
      </c>
      <c r="I58" s="40">
        <v>2.2182354430379743</v>
      </c>
      <c r="J58" s="40">
        <v>2.2151599754073161</v>
      </c>
      <c r="K58" s="169">
        <f t="shared" si="4"/>
        <v>2019</v>
      </c>
      <c r="L58" s="4"/>
      <c r="M58" s="4"/>
    </row>
    <row r="59" spans="7:13">
      <c r="G59" s="36">
        <v>43647</v>
      </c>
      <c r="H59" s="40">
        <v>2.2698863265306124</v>
      </c>
      <c r="I59" s="40">
        <v>2.3062354430379743</v>
      </c>
      <c r="J59" s="40">
        <v>2.2792034224818116</v>
      </c>
      <c r="K59" s="169">
        <f t="shared" si="4"/>
        <v>2019</v>
      </c>
      <c r="L59" s="4"/>
      <c r="M59" s="4"/>
    </row>
    <row r="60" spans="7:13">
      <c r="G60" s="36">
        <v>43678</v>
      </c>
      <c r="H60" s="40">
        <v>2.2821312244897958</v>
      </c>
      <c r="I60" s="40">
        <v>2.3284126582278479</v>
      </c>
      <c r="J60" s="40">
        <v>2.2914997643201147</v>
      </c>
      <c r="K60" s="169">
        <f t="shared" si="4"/>
        <v>2019</v>
      </c>
      <c r="L60" s="4"/>
      <c r="M60" s="4"/>
    </row>
    <row r="61" spans="7:13">
      <c r="G61" s="36">
        <v>43709</v>
      </c>
      <c r="H61" s="40">
        <v>2.2754985714285714</v>
      </c>
      <c r="I61" s="40">
        <v>2.3343873417721515</v>
      </c>
      <c r="J61" s="40">
        <v>2.2822775079413873</v>
      </c>
      <c r="K61" s="169">
        <f t="shared" si="4"/>
        <v>2019</v>
      </c>
      <c r="L61" s="4"/>
      <c r="M61" s="4"/>
    </row>
    <row r="62" spans="7:13">
      <c r="G62" s="36">
        <v>43739</v>
      </c>
      <c r="H62" s="40">
        <v>2.3137638775510205</v>
      </c>
      <c r="I62" s="40">
        <v>2.3595012658227845</v>
      </c>
      <c r="J62" s="40">
        <v>2.3232653140690647</v>
      </c>
      <c r="K62" s="169">
        <f t="shared" si="4"/>
        <v>2019</v>
      </c>
      <c r="L62" s="4"/>
      <c r="M62" s="4"/>
    </row>
    <row r="63" spans="7:13">
      <c r="G63" s="36">
        <v>43770</v>
      </c>
      <c r="H63" s="40">
        <v>2.5688659183673472</v>
      </c>
      <c r="I63" s="40">
        <v>2.615906329113924</v>
      </c>
      <c r="J63" s="40">
        <v>2.5358895583563892</v>
      </c>
      <c r="K63" s="169">
        <f t="shared" si="4"/>
        <v>2019</v>
      </c>
      <c r="L63" s="4"/>
      <c r="M63" s="4"/>
    </row>
    <row r="64" spans="7:13">
      <c r="G64" s="36">
        <v>43800</v>
      </c>
      <c r="H64" s="40">
        <v>2.7877434693877552</v>
      </c>
      <c r="I64" s="40">
        <v>2.7661848101265822</v>
      </c>
      <c r="J64" s="40">
        <v>2.7608101444820168</v>
      </c>
      <c r="K64" s="169">
        <f t="shared" si="4"/>
        <v>2019</v>
      </c>
      <c r="L64" s="4"/>
      <c r="M64" s="4"/>
    </row>
    <row r="65" spans="7:13">
      <c r="G65" s="36">
        <v>43831</v>
      </c>
      <c r="H65" s="40">
        <v>2.8816210204081631</v>
      </c>
      <c r="I65" s="40">
        <v>2.8536784810126576</v>
      </c>
      <c r="J65" s="40">
        <v>2.8525203606926941</v>
      </c>
      <c r="K65" s="169">
        <f t="shared" ref="K65:K112" si="5">YEAR(G65)</f>
        <v>2020</v>
      </c>
      <c r="L65" s="4"/>
      <c r="M65" s="4"/>
    </row>
    <row r="66" spans="7:13">
      <c r="G66" s="36">
        <v>43862</v>
      </c>
      <c r="H66" s="40">
        <v>2.8520291836734692</v>
      </c>
      <c r="I66" s="40">
        <v>2.8321088607594933</v>
      </c>
      <c r="J66" s="40">
        <v>2.8407363664309866</v>
      </c>
      <c r="K66" s="169">
        <f t="shared" si="5"/>
        <v>2020</v>
      </c>
      <c r="L66" s="4"/>
      <c r="M66" s="4"/>
    </row>
    <row r="67" spans="7:13">
      <c r="G67" s="36">
        <v>43891</v>
      </c>
      <c r="H67" s="40">
        <v>2.7550904081632654</v>
      </c>
      <c r="I67" s="40">
        <v>2.7717544303797466</v>
      </c>
      <c r="J67" s="40">
        <v>2.7382668511117942</v>
      </c>
      <c r="K67" s="169">
        <f t="shared" si="5"/>
        <v>2020</v>
      </c>
      <c r="L67" s="4"/>
      <c r="M67" s="4"/>
    </row>
    <row r="68" spans="7:13">
      <c r="G68" s="36">
        <v>43922</v>
      </c>
      <c r="H68" s="40">
        <v>2.3035597959183671</v>
      </c>
      <c r="I68" s="40">
        <v>2.2187417721518985</v>
      </c>
      <c r="J68" s="40">
        <v>2.2156723229839121</v>
      </c>
      <c r="K68" s="169">
        <f t="shared" si="5"/>
        <v>2020</v>
      </c>
      <c r="L68" s="4"/>
      <c r="M68" s="4"/>
    </row>
    <row r="69" spans="7:13">
      <c r="G69" s="36">
        <v>43952</v>
      </c>
      <c r="H69" s="40">
        <v>2.2260087755102043</v>
      </c>
      <c r="I69" s="40">
        <v>2.2002101265822782</v>
      </c>
      <c r="J69" s="40">
        <v>2.2146476278307206</v>
      </c>
      <c r="K69" s="169">
        <f t="shared" si="5"/>
        <v>2020</v>
      </c>
      <c r="L69" s="4"/>
      <c r="M69" s="4"/>
    </row>
    <row r="70" spans="7:13">
      <c r="G70" s="36">
        <v>43983</v>
      </c>
      <c r="H70" s="40">
        <v>2.2545802040816327</v>
      </c>
      <c r="I70" s="40">
        <v>2.2409189873417721</v>
      </c>
      <c r="J70" s="40">
        <v>2.2407773542371148</v>
      </c>
      <c r="K70" s="169">
        <f t="shared" si="5"/>
        <v>2020</v>
      </c>
      <c r="L70" s="4"/>
      <c r="M70" s="4"/>
    </row>
    <row r="71" spans="7:13">
      <c r="G71" s="36">
        <v>44013</v>
      </c>
      <c r="H71" s="40">
        <v>2.3183557142857141</v>
      </c>
      <c r="I71" s="40">
        <v>2.3238556962025312</v>
      </c>
      <c r="J71" s="40">
        <v>2.3073825391945899</v>
      </c>
      <c r="K71" s="169">
        <f t="shared" si="5"/>
        <v>2020</v>
      </c>
      <c r="L71" s="4"/>
      <c r="M71" s="4"/>
    </row>
    <row r="72" spans="7:13">
      <c r="G72" s="36">
        <v>44044</v>
      </c>
      <c r="H72" s="40">
        <v>2.3459067346938776</v>
      </c>
      <c r="I72" s="40">
        <v>2.3711468354430378</v>
      </c>
      <c r="J72" s="40">
        <v>2.3350493083307713</v>
      </c>
      <c r="K72" s="169">
        <f t="shared" si="5"/>
        <v>2020</v>
      </c>
      <c r="L72" s="4"/>
      <c r="M72" s="4"/>
    </row>
    <row r="73" spans="7:13">
      <c r="G73" s="36">
        <v>44075</v>
      </c>
      <c r="H73" s="40">
        <v>2.3428455102040817</v>
      </c>
      <c r="I73" s="40">
        <v>2.3781341772151898</v>
      </c>
      <c r="J73" s="40">
        <v>2.329413484988216</v>
      </c>
      <c r="K73" s="169">
        <f t="shared" si="5"/>
        <v>2020</v>
      </c>
      <c r="L73" s="4"/>
      <c r="M73" s="4"/>
    </row>
    <row r="74" spans="7:13">
      <c r="G74" s="36">
        <v>44105</v>
      </c>
      <c r="H74" s="40">
        <v>2.3785597959183673</v>
      </c>
      <c r="I74" s="40">
        <v>2.4007164556962022</v>
      </c>
      <c r="J74" s="40">
        <v>2.3678395532329133</v>
      </c>
      <c r="K74" s="169">
        <f t="shared" si="5"/>
        <v>2020</v>
      </c>
      <c r="L74" s="4"/>
      <c r="M74" s="4"/>
    </row>
    <row r="75" spans="7:13">
      <c r="G75" s="36">
        <v>44136</v>
      </c>
      <c r="H75" s="40">
        <v>2.6081516326530614</v>
      </c>
      <c r="I75" s="40">
        <v>2.6521594936708857</v>
      </c>
      <c r="J75" s="40">
        <v>2.5727785838712984</v>
      </c>
      <c r="K75" s="169">
        <f t="shared" si="5"/>
        <v>2020</v>
      </c>
      <c r="L75" s="4"/>
      <c r="M75" s="4"/>
    </row>
    <row r="76" spans="7:13">
      <c r="G76" s="36">
        <v>44166</v>
      </c>
      <c r="H76" s="40">
        <v>2.8061108163265307</v>
      </c>
      <c r="I76" s="40">
        <v>2.7919063291139237</v>
      </c>
      <c r="J76" s="40">
        <v>2.7715694435905318</v>
      </c>
      <c r="K76" s="169">
        <f t="shared" si="5"/>
        <v>2020</v>
      </c>
      <c r="L76" s="4"/>
      <c r="M76" s="4"/>
    </row>
    <row r="77" spans="7:13">
      <c r="G77" s="36">
        <v>44197</v>
      </c>
      <c r="H77" s="40">
        <v>2.9336618367346938</v>
      </c>
      <c r="I77" s="40">
        <v>2.8873999999999995</v>
      </c>
      <c r="J77" s="40">
        <v>2.8996563377395228</v>
      </c>
      <c r="K77" s="169">
        <f t="shared" si="5"/>
        <v>2021</v>
      </c>
      <c r="L77" s="4"/>
      <c r="M77" s="4"/>
    </row>
    <row r="78" spans="7:13">
      <c r="G78" s="36">
        <v>44228</v>
      </c>
      <c r="H78" s="40">
        <v>2.9188659183673469</v>
      </c>
      <c r="I78" s="40">
        <v>2.8928683544303793</v>
      </c>
      <c r="J78" s="40">
        <v>2.9027304231990985</v>
      </c>
      <c r="K78" s="169">
        <f t="shared" si="5"/>
        <v>2021</v>
      </c>
      <c r="L78" s="4"/>
      <c r="M78" s="4"/>
    </row>
    <row r="79" spans="7:13">
      <c r="G79" s="36">
        <v>44256</v>
      </c>
      <c r="H79" s="40">
        <v>2.8341720408163265</v>
      </c>
      <c r="I79" s="40">
        <v>2.7943367088607594</v>
      </c>
      <c r="J79" s="40">
        <v>2.8125572497182088</v>
      </c>
      <c r="K79" s="169">
        <f t="shared" si="5"/>
        <v>2021</v>
      </c>
      <c r="L79" s="4"/>
      <c r="M79" s="4"/>
    </row>
    <row r="80" spans="7:13">
      <c r="G80" s="36">
        <v>44287</v>
      </c>
      <c r="H80" s="40">
        <v>2.3596822448979591</v>
      </c>
      <c r="I80" s="40">
        <v>2.2338303797468351</v>
      </c>
      <c r="J80" s="40">
        <v>2.3360740034839638</v>
      </c>
      <c r="K80" s="169">
        <f t="shared" si="5"/>
        <v>2021</v>
      </c>
      <c r="L80" s="4"/>
      <c r="M80" s="4"/>
    </row>
    <row r="81" spans="7:13">
      <c r="G81" s="36">
        <v>44317</v>
      </c>
      <c r="H81" s="40">
        <v>2.2693761224489797</v>
      </c>
      <c r="I81" s="40">
        <v>2.2152987341772152</v>
      </c>
      <c r="J81" s="40">
        <v>2.2479502203094577</v>
      </c>
      <c r="K81" s="169">
        <f t="shared" si="5"/>
        <v>2021</v>
      </c>
      <c r="L81" s="4"/>
      <c r="M81" s="4"/>
    </row>
    <row r="82" spans="7:13">
      <c r="G82" s="36">
        <v>44348</v>
      </c>
      <c r="H82" s="40">
        <v>2.3086618367346943</v>
      </c>
      <c r="I82" s="40">
        <v>2.2489189873417721</v>
      </c>
      <c r="J82" s="40">
        <v>2.2848392458243674</v>
      </c>
      <c r="K82" s="169">
        <f t="shared" si="5"/>
        <v>2021</v>
      </c>
      <c r="L82" s="4"/>
      <c r="M82" s="4"/>
    </row>
    <row r="83" spans="7:13">
      <c r="G83" s="36">
        <v>44378</v>
      </c>
      <c r="H83" s="40">
        <v>2.3494781632653066</v>
      </c>
      <c r="I83" s="40">
        <v>2.3268936708860757</v>
      </c>
      <c r="J83" s="40">
        <v>2.328388789835024</v>
      </c>
      <c r="K83" s="169">
        <f t="shared" si="5"/>
        <v>2021</v>
      </c>
      <c r="L83" s="4"/>
      <c r="M83" s="4"/>
    </row>
    <row r="84" spans="7:13">
      <c r="G84" s="36">
        <v>44409</v>
      </c>
      <c r="H84" s="40">
        <v>2.3749883673469392</v>
      </c>
      <c r="I84" s="40">
        <v>2.3720582278481008</v>
      </c>
      <c r="J84" s="40">
        <v>2.3540061686648222</v>
      </c>
      <c r="K84" s="169">
        <f t="shared" si="5"/>
        <v>2021</v>
      </c>
      <c r="L84" s="4"/>
      <c r="M84" s="4"/>
    </row>
    <row r="85" spans="7:13">
      <c r="G85" s="36">
        <v>44440</v>
      </c>
      <c r="H85" s="40">
        <v>2.392845510204082</v>
      </c>
      <c r="I85" s="40">
        <v>2.3821848101265823</v>
      </c>
      <c r="J85" s="40">
        <v>2.3693765959627009</v>
      </c>
      <c r="K85" s="169">
        <f t="shared" si="5"/>
        <v>2021</v>
      </c>
      <c r="L85" s="4"/>
      <c r="M85" s="4"/>
    </row>
    <row r="86" spans="7:13">
      <c r="G86" s="36">
        <v>44470</v>
      </c>
      <c r="H86" s="40">
        <v>2.4107026530612243</v>
      </c>
      <c r="I86" s="40">
        <v>2.4047670886075947</v>
      </c>
      <c r="J86" s="40">
        <v>2.3898704990265398</v>
      </c>
      <c r="K86" s="169">
        <f t="shared" si="5"/>
        <v>2021</v>
      </c>
      <c r="L86" s="4"/>
      <c r="M86" s="4"/>
    </row>
    <row r="87" spans="7:13">
      <c r="G87" s="36">
        <v>44501</v>
      </c>
      <c r="H87" s="40">
        <v>2.6586618367346939</v>
      </c>
      <c r="I87" s="40">
        <v>2.6591468354430376</v>
      </c>
      <c r="J87" s="40">
        <v>2.6183775181883386</v>
      </c>
      <c r="K87" s="169">
        <f t="shared" si="5"/>
        <v>2021</v>
      </c>
      <c r="L87" s="4"/>
      <c r="M87" s="4"/>
    </row>
    <row r="88" spans="7:13">
      <c r="G88" s="36">
        <v>44531</v>
      </c>
      <c r="H88" s="40">
        <v>2.8520291836734692</v>
      </c>
      <c r="I88" s="40">
        <v>2.8019316455696197</v>
      </c>
      <c r="J88" s="40">
        <v>2.8176807254841685</v>
      </c>
      <c r="K88" s="169">
        <f t="shared" si="5"/>
        <v>2021</v>
      </c>
      <c r="L88" s="4"/>
      <c r="M88" s="4"/>
    </row>
    <row r="89" spans="7:13">
      <c r="G89" s="36">
        <v>44562</v>
      </c>
      <c r="H89" s="40">
        <v>2.9795802040816328</v>
      </c>
      <c r="I89" s="40">
        <v>2.9024886075949361</v>
      </c>
      <c r="J89" s="40">
        <v>2.9432058817501794</v>
      </c>
      <c r="K89" s="169">
        <f t="shared" si="5"/>
        <v>2022</v>
      </c>
      <c r="L89" s="4"/>
      <c r="M89" s="4"/>
    </row>
    <row r="90" spans="7:13">
      <c r="G90" s="36">
        <v>44593</v>
      </c>
      <c r="H90" s="40">
        <v>2.9556006122448979</v>
      </c>
      <c r="I90" s="40">
        <v>2.9040075949367083</v>
      </c>
      <c r="J90" s="40">
        <v>2.9396194487140077</v>
      </c>
      <c r="K90" s="169">
        <f t="shared" si="5"/>
        <v>2022</v>
      </c>
      <c r="L90" s="4"/>
      <c r="M90" s="4"/>
    </row>
    <row r="91" spans="7:13">
      <c r="G91" s="36">
        <v>44621</v>
      </c>
      <c r="H91" s="40">
        <v>2.8678455102040821</v>
      </c>
      <c r="I91" s="40">
        <v>2.8024379746835439</v>
      </c>
      <c r="J91" s="40">
        <v>2.8438104518905627</v>
      </c>
      <c r="K91" s="169">
        <f t="shared" si="5"/>
        <v>2022</v>
      </c>
      <c r="L91" s="4"/>
      <c r="M91" s="4"/>
    </row>
    <row r="92" spans="7:13">
      <c r="G92" s="36">
        <v>44652</v>
      </c>
      <c r="H92" s="40">
        <v>2.3729475510204083</v>
      </c>
      <c r="I92" s="40">
        <v>2.2368683544303796</v>
      </c>
      <c r="J92" s="40">
        <v>2.3340246131775797</v>
      </c>
      <c r="K92" s="169">
        <f t="shared" si="5"/>
        <v>2022</v>
      </c>
      <c r="L92" s="4"/>
      <c r="M92" s="4"/>
    </row>
    <row r="93" spans="7:13">
      <c r="G93" s="36">
        <v>44682</v>
      </c>
      <c r="H93" s="40">
        <v>2.286212857142857</v>
      </c>
      <c r="I93" s="40">
        <v>2.2192481012658223</v>
      </c>
      <c r="J93" s="40">
        <v>2.2494872630392457</v>
      </c>
      <c r="K93" s="169">
        <f t="shared" si="5"/>
        <v>2022</v>
      </c>
      <c r="L93" s="4"/>
      <c r="M93" s="4"/>
    </row>
    <row r="94" spans="7:13">
      <c r="G94" s="36">
        <v>44713</v>
      </c>
      <c r="H94" s="40">
        <v>2.3198863265306122</v>
      </c>
      <c r="I94" s="40">
        <v>2.2549949367088606</v>
      </c>
      <c r="J94" s="40">
        <v>2.2807404652115997</v>
      </c>
      <c r="K94" s="169">
        <f t="shared" si="5"/>
        <v>2022</v>
      </c>
      <c r="L94" s="4"/>
      <c r="M94" s="4"/>
    </row>
    <row r="95" spans="7:13">
      <c r="G95" s="36">
        <v>44743</v>
      </c>
      <c r="H95" s="40">
        <v>2.3703965306122448</v>
      </c>
      <c r="I95" s="40">
        <v>2.3348936708860757</v>
      </c>
      <c r="J95" s="40">
        <v>2.3340246131775797</v>
      </c>
      <c r="K95" s="169">
        <f t="shared" si="5"/>
        <v>2022</v>
      </c>
      <c r="L95" s="4"/>
      <c r="M95" s="4"/>
    </row>
    <row r="96" spans="7:13">
      <c r="G96" s="36">
        <v>44774</v>
      </c>
      <c r="H96" s="40">
        <v>2.3989679591836737</v>
      </c>
      <c r="I96" s="40">
        <v>2.3831974683544299</v>
      </c>
      <c r="J96" s="40">
        <v>2.3627160774669536</v>
      </c>
      <c r="K96" s="169">
        <f t="shared" si="5"/>
        <v>2022</v>
      </c>
      <c r="L96" s="4"/>
      <c r="M96" s="4"/>
    </row>
    <row r="97" spans="7:13">
      <c r="G97" s="36">
        <v>44805</v>
      </c>
      <c r="H97" s="40">
        <v>2.4091720408163266</v>
      </c>
      <c r="I97" s="40">
        <v>2.3932227848101264</v>
      </c>
      <c r="J97" s="40">
        <v>2.3704012911158929</v>
      </c>
      <c r="K97" s="169">
        <f t="shared" si="5"/>
        <v>2022</v>
      </c>
      <c r="L97" s="4"/>
      <c r="M97" s="4"/>
    </row>
    <row r="98" spans="7:13">
      <c r="G98" s="36">
        <v>44835</v>
      </c>
      <c r="H98" s="40">
        <v>2.4326414285714284</v>
      </c>
      <c r="I98" s="40">
        <v>2.4138810126582277</v>
      </c>
      <c r="J98" s="40">
        <v>2.3965310175222871</v>
      </c>
      <c r="K98" s="169">
        <f t="shared" si="5"/>
        <v>2022</v>
      </c>
      <c r="L98" s="4"/>
      <c r="M98" s="4"/>
    </row>
    <row r="99" spans="7:13">
      <c r="G99" s="36">
        <v>44866</v>
      </c>
      <c r="H99" s="40">
        <v>2.7050904081632652</v>
      </c>
      <c r="I99" s="40">
        <v>2.6722101265822782</v>
      </c>
      <c r="J99" s="40">
        <v>2.6521924582436727</v>
      </c>
      <c r="K99" s="169">
        <f t="shared" si="5"/>
        <v>2022</v>
      </c>
      <c r="L99" s="4"/>
      <c r="M99" s="4"/>
    </row>
    <row r="100" spans="7:13">
      <c r="G100" s="36">
        <v>44896</v>
      </c>
      <c r="H100" s="40">
        <v>2.8887638775510203</v>
      </c>
      <c r="I100" s="40">
        <v>2.8180329113924047</v>
      </c>
      <c r="J100" s="40">
        <v>2.839199323701199</v>
      </c>
      <c r="K100" s="169">
        <f t="shared" si="5"/>
        <v>2022</v>
      </c>
      <c r="L100" s="4"/>
      <c r="M100" s="4"/>
    </row>
    <row r="101" spans="7:13">
      <c r="G101" s="36">
        <v>44927</v>
      </c>
      <c r="H101" s="40">
        <v>3.0244781632653064</v>
      </c>
      <c r="I101" s="40">
        <v>2.9366151898734172</v>
      </c>
      <c r="J101" s="40">
        <v>2.9729220411927453</v>
      </c>
      <c r="K101" s="169">
        <f t="shared" si="5"/>
        <v>2023</v>
      </c>
      <c r="L101" s="4"/>
      <c r="M101" s="4"/>
    </row>
    <row r="102" spans="7:13">
      <c r="G102" s="36">
        <v>44958</v>
      </c>
      <c r="H102" s="40">
        <v>3.0061108163265309</v>
      </c>
      <c r="I102" s="40">
        <v>2.936108860759493</v>
      </c>
      <c r="J102" s="40">
        <v>2.9749714314991293</v>
      </c>
      <c r="K102" s="169">
        <f t="shared" si="5"/>
        <v>2023</v>
      </c>
      <c r="L102" s="4"/>
      <c r="M102" s="4"/>
    </row>
    <row r="103" spans="7:13">
      <c r="G103" s="36">
        <v>44986</v>
      </c>
      <c r="H103" s="40">
        <v>2.9173353061224492</v>
      </c>
      <c r="I103" s="40">
        <v>2.8336278481012656</v>
      </c>
      <c r="J103" s="40">
        <v>2.8781377395224923</v>
      </c>
      <c r="K103" s="169">
        <f t="shared" si="5"/>
        <v>2023</v>
      </c>
      <c r="L103" s="4"/>
      <c r="M103" s="4"/>
    </row>
    <row r="104" spans="7:13">
      <c r="G104" s="36">
        <v>45017</v>
      </c>
      <c r="H104" s="40">
        <v>2.4183557142857146</v>
      </c>
      <c r="I104" s="40">
        <v>2.2790962025316452</v>
      </c>
      <c r="J104" s="40">
        <v>2.3821852853776004</v>
      </c>
      <c r="K104" s="169">
        <f t="shared" si="5"/>
        <v>2023</v>
      </c>
      <c r="L104" s="4"/>
      <c r="M104" s="4"/>
    </row>
    <row r="105" spans="7:13">
      <c r="G105" s="36">
        <v>45047</v>
      </c>
      <c r="H105" s="40">
        <v>2.9377434693877551</v>
      </c>
      <c r="I105" s="40">
        <v>2.8091215189873413</v>
      </c>
      <c r="J105" s="40">
        <v>2.9037551183522905</v>
      </c>
      <c r="K105" s="169">
        <f t="shared" si="5"/>
        <v>2023</v>
      </c>
      <c r="L105" s="4"/>
      <c r="M105" s="4"/>
    </row>
    <row r="106" spans="7:13">
      <c r="G106" s="36">
        <v>45078</v>
      </c>
      <c r="H106" s="40">
        <v>2.9675393877551022</v>
      </c>
      <c r="I106" s="40">
        <v>2.7562607594936703</v>
      </c>
      <c r="J106" s="40">
        <v>2.9311144789425145</v>
      </c>
      <c r="K106" s="169">
        <f t="shared" si="5"/>
        <v>2023</v>
      </c>
      <c r="L106" s="4"/>
      <c r="M106" s="4"/>
    </row>
    <row r="107" spans="7:13">
      <c r="G107" s="36">
        <v>45108</v>
      </c>
      <c r="H107" s="40">
        <v>2.9992740816326529</v>
      </c>
      <c r="I107" s="40">
        <v>2.8668430379746832</v>
      </c>
      <c r="J107" s="40">
        <v>2.9655442360897633</v>
      </c>
      <c r="K107" s="169">
        <f t="shared" si="5"/>
        <v>2023</v>
      </c>
      <c r="L107" s="4"/>
      <c r="M107" s="4"/>
    </row>
    <row r="108" spans="7:13">
      <c r="G108" s="36">
        <v>45139</v>
      </c>
      <c r="H108" s="40">
        <v>3.0394781632653061</v>
      </c>
      <c r="I108" s="40">
        <v>2.9617291139240502</v>
      </c>
      <c r="J108" s="40">
        <v>3.0059172251255251</v>
      </c>
      <c r="K108" s="169">
        <f t="shared" si="5"/>
        <v>2023</v>
      </c>
      <c r="L108" s="4"/>
      <c r="M108" s="4"/>
    </row>
    <row r="109" spans="7:13">
      <c r="G109" s="36">
        <v>45170</v>
      </c>
      <c r="H109" s="40">
        <v>3.0380495918367347</v>
      </c>
      <c r="I109" s="40">
        <v>2.928210126582278</v>
      </c>
      <c r="J109" s="40">
        <v>3.0019209140280769</v>
      </c>
      <c r="K109" s="169">
        <f t="shared" si="5"/>
        <v>2023</v>
      </c>
      <c r="L109" s="4"/>
      <c r="M109" s="4"/>
    </row>
    <row r="110" spans="7:13">
      <c r="G110" s="36">
        <v>45200</v>
      </c>
      <c r="H110" s="40">
        <v>3.1016210204081633</v>
      </c>
      <c r="I110" s="40">
        <v>3.0027417721518983</v>
      </c>
      <c r="J110" s="40">
        <v>3.0683211599549134</v>
      </c>
      <c r="K110" s="169">
        <f t="shared" si="5"/>
        <v>2023</v>
      </c>
      <c r="L110" s="4"/>
      <c r="M110" s="4"/>
    </row>
    <row r="111" spans="7:13">
      <c r="G111" s="36">
        <v>45231</v>
      </c>
      <c r="H111" s="40">
        <v>3.3025393877551021</v>
      </c>
      <c r="I111" s="40">
        <v>3.2283620253164553</v>
      </c>
      <c r="J111" s="40">
        <v>3.2521514704375449</v>
      </c>
      <c r="K111" s="169">
        <f t="shared" si="5"/>
        <v>2023</v>
      </c>
      <c r="L111" s="4"/>
      <c r="M111" s="4"/>
    </row>
    <row r="112" spans="7:13">
      <c r="G112" s="36">
        <v>45261</v>
      </c>
      <c r="H112" s="40">
        <v>3.5303965306122449</v>
      </c>
      <c r="I112" s="40">
        <v>3.4297797468354427</v>
      </c>
      <c r="J112" s="40">
        <v>3.4835276360282816</v>
      </c>
      <c r="K112" s="169">
        <f t="shared" si="5"/>
        <v>2023</v>
      </c>
      <c r="L112" s="4"/>
      <c r="M112" s="4"/>
    </row>
    <row r="113" spans="7:13">
      <c r="G113" s="36">
        <v>45292</v>
      </c>
      <c r="H113" s="40">
        <v>3.5974373469387757</v>
      </c>
      <c r="I113" s="40">
        <v>3.5392481012658221</v>
      </c>
      <c r="J113" s="40">
        <v>3.5482883697100114</v>
      </c>
      <c r="K113" s="169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3.5882536734693882</v>
      </c>
      <c r="I114" s="40">
        <v>3.571855696202531</v>
      </c>
      <c r="J114" s="40">
        <v>3.5595600163951229</v>
      </c>
      <c r="K114" s="169">
        <f t="shared" si="6"/>
        <v>2024</v>
      </c>
      <c r="L114" s="4"/>
      <c r="M114" s="4"/>
    </row>
    <row r="115" spans="7:13">
      <c r="G115" s="36">
        <v>45352</v>
      </c>
      <c r="H115" s="40">
        <v>3.4642740816326532</v>
      </c>
      <c r="I115" s="40">
        <v>3.52719746835443</v>
      </c>
      <c r="J115" s="40">
        <v>3.4273743416333642</v>
      </c>
      <c r="K115" s="169">
        <f t="shared" si="6"/>
        <v>2024</v>
      </c>
      <c r="L115" s="4"/>
      <c r="M115" s="4"/>
    </row>
    <row r="116" spans="7:13">
      <c r="G116" s="36">
        <v>45383</v>
      </c>
      <c r="H116" s="40">
        <v>3.0553965306122448</v>
      </c>
      <c r="I116" s="40">
        <v>2.8877037974683541</v>
      </c>
      <c r="J116" s="40">
        <v>3.0219024695153194</v>
      </c>
      <c r="K116" s="169">
        <f t="shared" si="6"/>
        <v>2024</v>
      </c>
      <c r="L116" s="4"/>
      <c r="M116" s="4"/>
    </row>
    <row r="117" spans="7:13">
      <c r="G117" s="36">
        <v>45413</v>
      </c>
      <c r="H117" s="40">
        <v>3.5892740816326532</v>
      </c>
      <c r="I117" s="40">
        <v>3.3988936708860757</v>
      </c>
      <c r="J117" s="40">
        <v>3.5580229736653348</v>
      </c>
      <c r="K117" s="169">
        <f t="shared" si="6"/>
        <v>2024</v>
      </c>
      <c r="L117" s="4"/>
      <c r="M117" s="4"/>
    </row>
    <row r="118" spans="7:13">
      <c r="G118" s="36">
        <v>45444</v>
      </c>
      <c r="H118" s="40">
        <v>3.6150904081632658</v>
      </c>
      <c r="I118" s="40">
        <v>3.2575265822784805</v>
      </c>
      <c r="J118" s="40">
        <v>3.5813860231581107</v>
      </c>
      <c r="K118" s="169">
        <f t="shared" si="6"/>
        <v>2024</v>
      </c>
      <c r="L118" s="4"/>
      <c r="M118" s="4"/>
    </row>
    <row r="119" spans="7:13">
      <c r="G119" s="36">
        <v>45474</v>
      </c>
      <c r="H119" s="40">
        <v>3.6280495918367346</v>
      </c>
      <c r="I119" s="40">
        <v>3.3988936708860757</v>
      </c>
      <c r="J119" s="40">
        <v>3.5969613894866277</v>
      </c>
      <c r="K119" s="169">
        <f t="shared" si="6"/>
        <v>2024</v>
      </c>
      <c r="L119" s="4"/>
      <c r="M119" s="4"/>
    </row>
    <row r="120" spans="7:13">
      <c r="G120" s="36">
        <v>45505</v>
      </c>
      <c r="H120" s="40">
        <v>3.6798863265306125</v>
      </c>
      <c r="I120" s="40">
        <v>3.5402607594936701</v>
      </c>
      <c r="J120" s="40">
        <v>3.6490159032687779</v>
      </c>
      <c r="K120" s="169">
        <f t="shared" si="6"/>
        <v>2024</v>
      </c>
      <c r="L120" s="4"/>
      <c r="M120" s="4"/>
    </row>
    <row r="121" spans="7:13">
      <c r="G121" s="36">
        <v>45536</v>
      </c>
      <c r="H121" s="40">
        <v>3.6669271428571428</v>
      </c>
      <c r="I121" s="40">
        <v>3.463096202531645</v>
      </c>
      <c r="J121" s="40">
        <v>3.6334405369402605</v>
      </c>
      <c r="K121" s="169">
        <f t="shared" si="6"/>
        <v>2024</v>
      </c>
      <c r="L121" s="4"/>
      <c r="M121" s="4"/>
    </row>
    <row r="122" spans="7:13">
      <c r="G122" s="36">
        <v>45566</v>
      </c>
      <c r="H122" s="40">
        <v>3.7706006122448978</v>
      </c>
      <c r="I122" s="40">
        <v>3.5917037974683539</v>
      </c>
      <c r="J122" s="40">
        <v>3.7401113023875396</v>
      </c>
      <c r="K122" s="169">
        <f t="shared" si="6"/>
        <v>2024</v>
      </c>
      <c r="L122" s="4"/>
      <c r="M122" s="4"/>
    </row>
    <row r="123" spans="7:13">
      <c r="G123" s="36">
        <v>45597</v>
      </c>
      <c r="H123" s="40">
        <v>3.900090408163265</v>
      </c>
      <c r="I123" s="40">
        <v>3.7845139240506325</v>
      </c>
      <c r="J123" s="40">
        <v>3.8522129521467368</v>
      </c>
      <c r="K123" s="169">
        <f t="shared" si="6"/>
        <v>2024</v>
      </c>
      <c r="L123" s="4"/>
      <c r="M123" s="4"/>
    </row>
    <row r="124" spans="7:13">
      <c r="G124" s="36">
        <v>45627</v>
      </c>
      <c r="H124" s="40">
        <v>4.1720291836734686</v>
      </c>
      <c r="I124" s="40">
        <v>4.0415265822784798</v>
      </c>
      <c r="J124" s="40">
        <v>4.1278559483553652</v>
      </c>
      <c r="K124" s="169">
        <f t="shared" si="6"/>
        <v>2024</v>
      </c>
      <c r="L124" s="4"/>
      <c r="M124" s="4"/>
    </row>
    <row r="125" spans="7:13">
      <c r="G125" s="36">
        <v>45658</v>
      </c>
      <c r="H125" s="40">
        <v>4.170396530612245</v>
      </c>
      <c r="I125" s="40">
        <v>4.141779746835442</v>
      </c>
      <c r="J125" s="40">
        <v>4.1236546982272779</v>
      </c>
      <c r="K125" s="169">
        <f t="shared" si="6"/>
        <v>2025</v>
      </c>
      <c r="L125" s="4"/>
      <c r="M125" s="4"/>
    </row>
    <row r="126" spans="7:13">
      <c r="G126" s="36">
        <v>45689</v>
      </c>
      <c r="H126" s="40">
        <v>4.170396530612245</v>
      </c>
      <c r="I126" s="40">
        <v>4.207703797468354</v>
      </c>
      <c r="J126" s="40">
        <v>4.144148601291116</v>
      </c>
      <c r="K126" s="169">
        <f t="shared" si="6"/>
        <v>2025</v>
      </c>
      <c r="L126" s="4"/>
      <c r="M126" s="4"/>
    </row>
    <row r="127" spans="7:13">
      <c r="G127" s="36">
        <v>45717</v>
      </c>
      <c r="H127" s="40">
        <v>4.0111108163265303</v>
      </c>
      <c r="I127" s="40">
        <v>4.2208683544303787</v>
      </c>
      <c r="J127" s="40">
        <v>3.976508474228917</v>
      </c>
      <c r="K127" s="169">
        <f t="shared" si="6"/>
        <v>2025</v>
      </c>
      <c r="L127" s="4"/>
      <c r="M127" s="4"/>
    </row>
    <row r="128" spans="7:13">
      <c r="G128" s="36">
        <v>45748</v>
      </c>
      <c r="H128" s="40">
        <v>3.6925393877551023</v>
      </c>
      <c r="I128" s="40">
        <v>3.496210126582278</v>
      </c>
      <c r="J128" s="40">
        <v>3.6617221231683574</v>
      </c>
      <c r="K128" s="169">
        <f t="shared" si="6"/>
        <v>2025</v>
      </c>
      <c r="L128" s="4"/>
      <c r="M128" s="4"/>
    </row>
    <row r="129" spans="7:13">
      <c r="G129" s="36">
        <v>45778</v>
      </c>
      <c r="H129" s="40">
        <v>3.6393761224489798</v>
      </c>
      <c r="I129" s="40">
        <v>3.5093746835443032</v>
      </c>
      <c r="J129" s="40">
        <v>3.6083355056870583</v>
      </c>
      <c r="K129" s="169">
        <f t="shared" si="6"/>
        <v>2025</v>
      </c>
      <c r="L129" s="4"/>
      <c r="M129" s="4"/>
    </row>
    <row r="130" spans="7:13">
      <c r="G130" s="36">
        <v>45809</v>
      </c>
      <c r="H130" s="40">
        <v>3.6261108163265305</v>
      </c>
      <c r="I130" s="40">
        <v>3.3776278481012652</v>
      </c>
      <c r="J130" s="40">
        <v>3.5924527308125835</v>
      </c>
      <c r="K130" s="169">
        <f t="shared" si="6"/>
        <v>2025</v>
      </c>
      <c r="L130" s="4"/>
      <c r="M130" s="4"/>
    </row>
    <row r="131" spans="7:13">
      <c r="G131" s="36">
        <v>45839</v>
      </c>
      <c r="H131" s="40">
        <v>3.6393761224489798</v>
      </c>
      <c r="I131" s="40">
        <v>3.5358050632911389</v>
      </c>
      <c r="J131" s="40">
        <v>3.6083355056870583</v>
      </c>
      <c r="K131" s="169">
        <f t="shared" si="6"/>
        <v>2025</v>
      </c>
      <c r="L131" s="4"/>
      <c r="M131" s="4"/>
    </row>
    <row r="132" spans="7:13">
      <c r="G132" s="36">
        <v>45870</v>
      </c>
      <c r="H132" s="40">
        <v>3.7190699999999999</v>
      </c>
      <c r="I132" s="40">
        <v>3.627956962025316</v>
      </c>
      <c r="J132" s="40">
        <v>3.6883641971513477</v>
      </c>
      <c r="K132" s="169">
        <f t="shared" si="6"/>
        <v>2025</v>
      </c>
      <c r="L132" s="4"/>
      <c r="M132" s="4"/>
    </row>
    <row r="133" spans="7:13">
      <c r="G133" s="36">
        <v>45901</v>
      </c>
      <c r="H133" s="40">
        <v>3.7323353061224491</v>
      </c>
      <c r="I133" s="40">
        <v>3.548969620253164</v>
      </c>
      <c r="J133" s="40">
        <v>3.6991234962598627</v>
      </c>
      <c r="K133" s="169">
        <f t="shared" si="6"/>
        <v>2025</v>
      </c>
      <c r="L133" s="4"/>
      <c r="M133" s="4"/>
    </row>
    <row r="134" spans="7:13">
      <c r="G134" s="36">
        <v>45931</v>
      </c>
      <c r="H134" s="40">
        <v>3.7854985714285716</v>
      </c>
      <c r="I134" s="40">
        <v>3.6411215189873412</v>
      </c>
      <c r="J134" s="40">
        <v>3.7550718516241419</v>
      </c>
      <c r="K134" s="169">
        <f t="shared" si="6"/>
        <v>2025</v>
      </c>
      <c r="L134" s="4"/>
      <c r="M134" s="4"/>
    </row>
    <row r="135" spans="7:13">
      <c r="G135" s="36">
        <v>45962</v>
      </c>
      <c r="H135" s="40">
        <v>3.8916210204081634</v>
      </c>
      <c r="I135" s="40">
        <v>3.8651215189873414</v>
      </c>
      <c r="J135" s="40">
        <v>3.8437079823752436</v>
      </c>
      <c r="K135" s="169">
        <f t="shared" si="6"/>
        <v>2025</v>
      </c>
      <c r="L135" s="4"/>
      <c r="M135" s="4"/>
    </row>
    <row r="136" spans="7:13">
      <c r="G136" s="36">
        <v>45992</v>
      </c>
      <c r="H136" s="40">
        <v>4.0376414285714279</v>
      </c>
      <c r="I136" s="40">
        <v>4.1549443037974676</v>
      </c>
      <c r="J136" s="40">
        <v>3.9929035966799877</v>
      </c>
      <c r="K136" s="169">
        <f t="shared" si="6"/>
        <v>2025</v>
      </c>
      <c r="L136" s="4"/>
      <c r="M136" s="4"/>
    </row>
    <row r="137" spans="7:13">
      <c r="G137" s="36">
        <v>46023</v>
      </c>
      <c r="H137" s="40">
        <v>4.0940700000000003</v>
      </c>
      <c r="I137" s="40">
        <v>4.2404126582278465</v>
      </c>
      <c r="J137" s="40">
        <v>4.0470075007685216</v>
      </c>
      <c r="K137" s="169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4.1212128571428561</v>
      </c>
      <c r="I138" s="40">
        <v>4.1729696202531636</v>
      </c>
      <c r="J138" s="40">
        <v>4.0947582949072654</v>
      </c>
      <c r="K138" s="169">
        <f t="shared" si="7"/>
        <v>2026</v>
      </c>
      <c r="L138" s="4"/>
      <c r="M138" s="4"/>
    </row>
    <row r="139" spans="7:13">
      <c r="G139" s="36">
        <v>46082</v>
      </c>
      <c r="H139" s="40">
        <v>3.9173353061224492</v>
      </c>
      <c r="I139" s="40">
        <v>4.0785898734177204</v>
      </c>
      <c r="J139" s="40">
        <v>3.8823389896505791</v>
      </c>
      <c r="K139" s="169">
        <f t="shared" si="7"/>
        <v>2026</v>
      </c>
      <c r="L139" s="4"/>
      <c r="M139" s="4"/>
    </row>
    <row r="140" spans="7:13">
      <c r="G140" s="36">
        <v>46113</v>
      </c>
      <c r="H140" s="40">
        <v>3.6590700000000003</v>
      </c>
      <c r="I140" s="40">
        <v>3.4580329113924044</v>
      </c>
      <c r="J140" s="40">
        <v>3.6281121221436625</v>
      </c>
      <c r="K140" s="169">
        <f t="shared" si="7"/>
        <v>2026</v>
      </c>
      <c r="L140" s="4"/>
      <c r="M140" s="4"/>
    </row>
    <row r="141" spans="7:13">
      <c r="G141" s="36">
        <v>46143</v>
      </c>
      <c r="H141" s="40">
        <v>3.6046822448979592</v>
      </c>
      <c r="I141" s="40">
        <v>3.5254759493670882</v>
      </c>
      <c r="J141" s="40">
        <v>3.5734958704785327</v>
      </c>
      <c r="K141" s="169">
        <f t="shared" si="7"/>
        <v>2026</v>
      </c>
      <c r="L141" s="4"/>
      <c r="M141" s="4"/>
    </row>
    <row r="142" spans="7:13">
      <c r="G142" s="36">
        <v>46174</v>
      </c>
      <c r="H142" s="40">
        <v>3.618253673469388</v>
      </c>
      <c r="I142" s="40">
        <v>3.4040582278481004</v>
      </c>
      <c r="J142" s="40">
        <v>3.5845625781330055</v>
      </c>
      <c r="K142" s="169">
        <f t="shared" si="7"/>
        <v>2026</v>
      </c>
      <c r="L142" s="4"/>
      <c r="M142" s="4"/>
    </row>
    <row r="143" spans="7:13">
      <c r="G143" s="36">
        <v>46204</v>
      </c>
      <c r="H143" s="40">
        <v>3.6590700000000003</v>
      </c>
      <c r="I143" s="40">
        <v>3.5929189873417715</v>
      </c>
      <c r="J143" s="40">
        <v>3.6281121221436625</v>
      </c>
      <c r="K143" s="169">
        <f t="shared" si="7"/>
        <v>2026</v>
      </c>
      <c r="L143" s="4"/>
      <c r="M143" s="4"/>
    </row>
    <row r="144" spans="7:13">
      <c r="G144" s="36">
        <v>46235</v>
      </c>
      <c r="H144" s="40">
        <v>3.7678455102040815</v>
      </c>
      <c r="I144" s="40">
        <v>3.673830379746835</v>
      </c>
      <c r="J144" s="40">
        <v>3.7373446254739218</v>
      </c>
      <c r="K144" s="169">
        <f t="shared" si="7"/>
        <v>2026</v>
      </c>
      <c r="L144" s="4"/>
      <c r="M144" s="4"/>
    </row>
    <row r="145" spans="7:13">
      <c r="G145" s="36">
        <v>46266</v>
      </c>
      <c r="H145" s="40">
        <v>3.7678455102040815</v>
      </c>
      <c r="I145" s="40">
        <v>3.5658810126582274</v>
      </c>
      <c r="J145" s="40">
        <v>3.7347828875909417</v>
      </c>
      <c r="K145" s="169">
        <f t="shared" si="7"/>
        <v>2026</v>
      </c>
      <c r="L145" s="4"/>
      <c r="M145" s="4"/>
    </row>
    <row r="146" spans="7:13">
      <c r="G146" s="36">
        <v>46296</v>
      </c>
      <c r="H146" s="40">
        <v>3.8085597959183675</v>
      </c>
      <c r="I146" s="40">
        <v>3.6333240506329112</v>
      </c>
      <c r="J146" s="40">
        <v>3.7782299620862796</v>
      </c>
      <c r="K146" s="169">
        <f t="shared" si="7"/>
        <v>2026</v>
      </c>
      <c r="L146" s="4"/>
      <c r="M146" s="4"/>
    </row>
    <row r="147" spans="7:13">
      <c r="G147" s="36">
        <v>46327</v>
      </c>
      <c r="H147" s="40">
        <v>3.9309067346938775</v>
      </c>
      <c r="I147" s="40">
        <v>3.8087164556962021</v>
      </c>
      <c r="J147" s="40">
        <v>3.8831587457731325</v>
      </c>
      <c r="K147" s="169">
        <f t="shared" si="7"/>
        <v>2026</v>
      </c>
      <c r="L147" s="4"/>
      <c r="M147" s="4"/>
    </row>
    <row r="148" spans="7:13">
      <c r="G148" s="36">
        <v>46357</v>
      </c>
      <c r="H148" s="40">
        <v>4.1348863265306113</v>
      </c>
      <c r="I148" s="40">
        <v>4.0785898734177204</v>
      </c>
      <c r="J148" s="40">
        <v>4.0905570447791781</v>
      </c>
      <c r="K148" s="169">
        <f t="shared" si="7"/>
        <v>2026</v>
      </c>
      <c r="L148" s="4"/>
      <c r="M148" s="4"/>
    </row>
    <row r="149" spans="7:13">
      <c r="G149" s="36">
        <v>46388</v>
      </c>
      <c r="H149" s="40">
        <v>4.2106006122448978</v>
      </c>
      <c r="I149" s="40">
        <v>4.2765645569620245</v>
      </c>
      <c r="J149" s="40">
        <v>4.1640276872630393</v>
      </c>
      <c r="K149" s="169">
        <f t="shared" si="6"/>
        <v>2027</v>
      </c>
      <c r="L149" s="4"/>
      <c r="M149" s="4"/>
    </row>
    <row r="150" spans="7:13">
      <c r="G150" s="36">
        <v>46419</v>
      </c>
      <c r="H150" s="40">
        <v>4.224580204081632</v>
      </c>
      <c r="I150" s="40">
        <v>4.2626911392405056</v>
      </c>
      <c r="J150" s="40">
        <v>4.1985599139256076</v>
      </c>
      <c r="K150" s="169">
        <f t="shared" si="6"/>
        <v>2027</v>
      </c>
      <c r="L150" s="4"/>
      <c r="M150" s="4"/>
    </row>
    <row r="151" spans="7:13">
      <c r="G151" s="36">
        <v>46447</v>
      </c>
      <c r="H151" s="40">
        <v>4.0851924489795914</v>
      </c>
      <c r="I151" s="40">
        <v>4.2488177215189866</v>
      </c>
      <c r="J151" s="40">
        <v>4.0509013423506506</v>
      </c>
      <c r="K151" s="169">
        <f t="shared" si="6"/>
        <v>2027</v>
      </c>
      <c r="L151" s="4"/>
      <c r="M151" s="4"/>
    </row>
    <row r="152" spans="7:13">
      <c r="G152" s="36">
        <v>46478</v>
      </c>
      <c r="H152" s="40">
        <v>3.8065189795918366</v>
      </c>
      <c r="I152" s="40">
        <v>3.68193164556962</v>
      </c>
      <c r="J152" s="40">
        <v>3.7761805717798955</v>
      </c>
      <c r="K152" s="169">
        <f t="shared" si="6"/>
        <v>2027</v>
      </c>
      <c r="L152" s="4"/>
      <c r="M152" s="4"/>
    </row>
    <row r="153" spans="7:13">
      <c r="G153" s="36">
        <v>46508</v>
      </c>
      <c r="H153" s="40">
        <v>3.778661836734694</v>
      </c>
      <c r="I153" s="40">
        <v>3.7234506329113919</v>
      </c>
      <c r="J153" s="40">
        <v>3.7482063940977564</v>
      </c>
      <c r="K153" s="169">
        <f t="shared" si="6"/>
        <v>2027</v>
      </c>
      <c r="L153" s="4"/>
      <c r="M153" s="4"/>
    </row>
    <row r="154" spans="7:13">
      <c r="G154" s="36">
        <v>46539</v>
      </c>
      <c r="H154" s="40">
        <v>3.7647842857142861</v>
      </c>
      <c r="I154" s="40">
        <v>3.5851215189873415</v>
      </c>
      <c r="J154" s="40">
        <v>3.731708802131366</v>
      </c>
      <c r="K154" s="169">
        <f t="shared" si="6"/>
        <v>2027</v>
      </c>
      <c r="L154" s="4"/>
      <c r="M154" s="4"/>
    </row>
    <row r="155" spans="7:13">
      <c r="G155" s="36">
        <v>46569</v>
      </c>
      <c r="H155" s="40">
        <v>3.8204985714285713</v>
      </c>
      <c r="I155" s="40">
        <v>3.7372227848101263</v>
      </c>
      <c r="J155" s="40">
        <v>3.7902188953786249</v>
      </c>
      <c r="K155" s="169">
        <f t="shared" si="6"/>
        <v>2027</v>
      </c>
      <c r="L155" s="4"/>
      <c r="M155" s="4"/>
    </row>
    <row r="156" spans="7:13">
      <c r="G156" s="36">
        <v>46600</v>
      </c>
      <c r="H156" s="40">
        <v>3.8901924489795916</v>
      </c>
      <c r="I156" s="40">
        <v>3.8340329113924048</v>
      </c>
      <c r="J156" s="40">
        <v>3.8602055743416335</v>
      </c>
      <c r="K156" s="169">
        <f t="shared" si="6"/>
        <v>2027</v>
      </c>
      <c r="L156" s="4"/>
      <c r="M156" s="4"/>
    </row>
    <row r="157" spans="7:13">
      <c r="G157" s="36">
        <v>46631</v>
      </c>
      <c r="H157" s="40">
        <v>3.8901924489795916</v>
      </c>
      <c r="I157" s="40">
        <v>3.7095772151898729</v>
      </c>
      <c r="J157" s="40">
        <v>3.8576438364586534</v>
      </c>
      <c r="K157" s="169">
        <f t="shared" si="6"/>
        <v>2027</v>
      </c>
      <c r="L157" s="4"/>
      <c r="M157" s="4"/>
    </row>
    <row r="158" spans="7:13">
      <c r="G158" s="36">
        <v>46661</v>
      </c>
      <c r="H158" s="40">
        <v>4.0016210204081633</v>
      </c>
      <c r="I158" s="40">
        <v>3.806387341772151</v>
      </c>
      <c r="J158" s="40">
        <v>3.9721022850701919</v>
      </c>
      <c r="K158" s="169">
        <f t="shared" si="6"/>
        <v>2027</v>
      </c>
      <c r="L158" s="4"/>
      <c r="M158" s="4"/>
    </row>
    <row r="159" spans="7:13">
      <c r="G159" s="36">
        <v>46692</v>
      </c>
      <c r="H159" s="40">
        <v>4.0991720408163266</v>
      </c>
      <c r="I159" s="40">
        <v>3.9584886075949361</v>
      </c>
      <c r="J159" s="40">
        <v>4.0521309765344808</v>
      </c>
      <c r="K159" s="169">
        <f t="shared" si="6"/>
        <v>2027</v>
      </c>
      <c r="L159" s="4"/>
      <c r="M159" s="4"/>
    </row>
    <row r="160" spans="7:13">
      <c r="G160" s="36">
        <v>46722</v>
      </c>
      <c r="H160" s="40">
        <v>4.2802944897959181</v>
      </c>
      <c r="I160" s="40">
        <v>4.19352658227848</v>
      </c>
      <c r="J160" s="40">
        <v>4.2365761041090275</v>
      </c>
      <c r="K160" s="169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4.35907</v>
      </c>
      <c r="I161" s="40">
        <v>4.3685139240506317</v>
      </c>
      <c r="J161" s="40">
        <v>4.3131208320524648</v>
      </c>
      <c r="K161" s="169">
        <f t="shared" si="8"/>
        <v>2028</v>
      </c>
      <c r="L161" s="4"/>
      <c r="M161" s="4"/>
    </row>
    <row r="162" spans="7:13">
      <c r="G162" s="36">
        <v>46784</v>
      </c>
      <c r="H162" s="40">
        <v>4.35907</v>
      </c>
      <c r="I162" s="40">
        <v>4.4676531645569604</v>
      </c>
      <c r="J162" s="40">
        <v>4.3336147351163037</v>
      </c>
      <c r="K162" s="169">
        <f t="shared" si="8"/>
        <v>2028</v>
      </c>
      <c r="L162" s="4"/>
      <c r="M162" s="4"/>
    </row>
    <row r="163" spans="7:13">
      <c r="G163" s="36">
        <v>46813</v>
      </c>
      <c r="H163" s="40">
        <v>4.1876414285714283</v>
      </c>
      <c r="I163" s="40">
        <v>4.4392987341772141</v>
      </c>
      <c r="J163" s="40">
        <v>4.1537807357311198</v>
      </c>
      <c r="K163" s="169">
        <f t="shared" si="8"/>
        <v>2028</v>
      </c>
      <c r="L163" s="4"/>
      <c r="M163" s="4"/>
    </row>
    <row r="164" spans="7:13">
      <c r="G164" s="36">
        <v>46844</v>
      </c>
      <c r="H164" s="40">
        <v>3.9877434693877549</v>
      </c>
      <c r="I164" s="40">
        <v>3.8865898734177211</v>
      </c>
      <c r="J164" s="40">
        <v>3.9581664309867817</v>
      </c>
      <c r="K164" s="169">
        <f t="shared" si="8"/>
        <v>2028</v>
      </c>
      <c r="L164" s="4"/>
      <c r="M164" s="4"/>
    </row>
    <row r="165" spans="7:13">
      <c r="G165" s="36">
        <v>46874</v>
      </c>
      <c r="H165" s="40">
        <v>3.9448863265306127</v>
      </c>
      <c r="I165" s="40">
        <v>3.9716531645569617</v>
      </c>
      <c r="J165" s="40">
        <v>3.9151292345527207</v>
      </c>
      <c r="K165" s="169">
        <f t="shared" si="8"/>
        <v>2028</v>
      </c>
      <c r="L165" s="4"/>
      <c r="M165" s="4"/>
    </row>
    <row r="166" spans="7:13">
      <c r="G166" s="36">
        <v>46905</v>
      </c>
      <c r="H166" s="40">
        <v>3.930600612244898</v>
      </c>
      <c r="I166" s="40">
        <v>3.8157037974683541</v>
      </c>
      <c r="J166" s="40">
        <v>3.8982217645250539</v>
      </c>
      <c r="K166" s="169">
        <f t="shared" si="8"/>
        <v>2028</v>
      </c>
      <c r="L166" s="4"/>
      <c r="M166" s="4"/>
    </row>
    <row r="167" spans="7:13">
      <c r="G167" s="36">
        <v>46935</v>
      </c>
      <c r="H167" s="40">
        <v>4.0020291836734696</v>
      </c>
      <c r="I167" s="40">
        <v>3.9858303797468349</v>
      </c>
      <c r="J167" s="40">
        <v>3.9725121631314688</v>
      </c>
      <c r="K167" s="169">
        <f t="shared" si="8"/>
        <v>2028</v>
      </c>
      <c r="L167" s="4"/>
      <c r="M167" s="4"/>
    </row>
    <row r="168" spans="7:13">
      <c r="G168" s="36">
        <v>46966</v>
      </c>
      <c r="H168" s="40">
        <v>4.1019271428571429</v>
      </c>
      <c r="I168" s="40">
        <v>4.0991468354430367</v>
      </c>
      <c r="J168" s="40">
        <v>4.072829818628958</v>
      </c>
      <c r="K168" s="169">
        <f t="shared" si="8"/>
        <v>2028</v>
      </c>
      <c r="L168" s="4"/>
      <c r="M168" s="4"/>
    </row>
    <row r="169" spans="7:13">
      <c r="G169" s="36">
        <v>46997</v>
      </c>
      <c r="H169" s="40">
        <v>4.1162128571428562</v>
      </c>
      <c r="I169" s="40">
        <v>3.9716531645569617</v>
      </c>
      <c r="J169" s="40">
        <v>4.0846138128906651</v>
      </c>
      <c r="K169" s="169">
        <f t="shared" si="8"/>
        <v>2028</v>
      </c>
      <c r="L169" s="4"/>
      <c r="M169" s="4"/>
    </row>
    <row r="170" spans="7:13">
      <c r="G170" s="36">
        <v>47027</v>
      </c>
      <c r="H170" s="40">
        <v>4.2162128571428568</v>
      </c>
      <c r="I170" s="40">
        <v>4.0991468354430367</v>
      </c>
      <c r="J170" s="40">
        <v>4.1875956757864543</v>
      </c>
      <c r="K170" s="169">
        <f t="shared" si="8"/>
        <v>2028</v>
      </c>
      <c r="L170" s="4"/>
      <c r="M170" s="4"/>
    </row>
    <row r="171" spans="7:13">
      <c r="G171" s="36">
        <v>47058</v>
      </c>
      <c r="H171" s="40">
        <v>4.35907</v>
      </c>
      <c r="I171" s="40">
        <v>4.2550962025316439</v>
      </c>
      <c r="J171" s="40">
        <v>4.3131208320524648</v>
      </c>
      <c r="K171" s="169">
        <f t="shared" si="8"/>
        <v>2028</v>
      </c>
      <c r="L171" s="4"/>
      <c r="M171" s="4"/>
    </row>
    <row r="172" spans="7:13">
      <c r="G172" s="36">
        <v>47088</v>
      </c>
      <c r="H172" s="40">
        <v>4.6018251020408156</v>
      </c>
      <c r="I172" s="40">
        <v>4.4960075949367084</v>
      </c>
      <c r="J172" s="40">
        <v>4.5594575468798038</v>
      </c>
      <c r="K172" s="169">
        <f t="shared" si="8"/>
        <v>2028</v>
      </c>
      <c r="L172" s="4"/>
      <c r="M172" s="4"/>
    </row>
    <row r="173" spans="7:13">
      <c r="G173" s="36">
        <v>47119</v>
      </c>
      <c r="H173" s="40">
        <v>4.7171312244897958</v>
      </c>
      <c r="I173" s="40">
        <v>4.8110455696202523</v>
      </c>
      <c r="J173" s="40">
        <v>4.6726863613075116</v>
      </c>
      <c r="K173" s="169">
        <f t="shared" si="8"/>
        <v>2029</v>
      </c>
      <c r="L173" s="4"/>
      <c r="M173" s="4"/>
    </row>
    <row r="174" spans="7:13">
      <c r="G174" s="36">
        <v>47150</v>
      </c>
      <c r="H174" s="40">
        <v>4.7318251020408164</v>
      </c>
      <c r="I174" s="40">
        <v>4.898235443037974</v>
      </c>
      <c r="J174" s="40">
        <v>4.7079358745773137</v>
      </c>
      <c r="K174" s="169">
        <f t="shared" si="8"/>
        <v>2029</v>
      </c>
      <c r="L174" s="4"/>
      <c r="M174" s="4"/>
    </row>
    <row r="175" spans="7:13">
      <c r="G175" s="36">
        <v>47178</v>
      </c>
      <c r="H175" s="40">
        <v>4.5999883673469384</v>
      </c>
      <c r="I175" s="40">
        <v>4.8110455696202523</v>
      </c>
      <c r="J175" s="40">
        <v>4.5678600471359774</v>
      </c>
      <c r="K175" s="169">
        <f t="shared" si="8"/>
        <v>2029</v>
      </c>
      <c r="L175" s="4"/>
      <c r="M175" s="4"/>
    </row>
    <row r="176" spans="7:13">
      <c r="G176" s="36">
        <v>47209</v>
      </c>
      <c r="H176" s="40">
        <v>4.2779475510204072</v>
      </c>
      <c r="I176" s="40">
        <v>4.2009189873417707</v>
      </c>
      <c r="J176" s="40">
        <v>4.2495897325545648</v>
      </c>
      <c r="K176" s="169">
        <f t="shared" si="8"/>
        <v>2029</v>
      </c>
      <c r="L176" s="4"/>
      <c r="M176" s="4"/>
    </row>
    <row r="177" spans="7:13">
      <c r="G177" s="36">
        <v>47239</v>
      </c>
      <c r="H177" s="40">
        <v>4.2486618367346933</v>
      </c>
      <c r="I177" s="40">
        <v>4.2444632911392395</v>
      </c>
      <c r="J177" s="40">
        <v>4.2201809816579567</v>
      </c>
      <c r="K177" s="169">
        <f t="shared" si="8"/>
        <v>2029</v>
      </c>
      <c r="L177" s="4"/>
      <c r="M177" s="4"/>
    </row>
    <row r="178" spans="7:13">
      <c r="G178" s="36">
        <v>47270</v>
      </c>
      <c r="H178" s="40">
        <v>4.2193761224489794</v>
      </c>
      <c r="I178" s="40">
        <v>4.1572734177215178</v>
      </c>
      <c r="J178" s="40">
        <v>4.188210492878369</v>
      </c>
      <c r="K178" s="169">
        <f t="shared" si="8"/>
        <v>2029</v>
      </c>
      <c r="L178" s="4"/>
      <c r="M178" s="4"/>
    </row>
    <row r="179" spans="7:13">
      <c r="G179" s="36">
        <v>47300</v>
      </c>
      <c r="H179" s="40">
        <v>4.2926414285714278</v>
      </c>
      <c r="I179" s="40">
        <v>4.1427924050632896</v>
      </c>
      <c r="J179" s="40">
        <v>4.2643453427605289</v>
      </c>
      <c r="K179" s="169">
        <f t="shared" si="8"/>
        <v>2029</v>
      </c>
      <c r="L179" s="4"/>
      <c r="M179" s="4"/>
    </row>
    <row r="180" spans="7:13">
      <c r="G180" s="36">
        <v>47331</v>
      </c>
      <c r="H180" s="40">
        <v>4.3950904081632656</v>
      </c>
      <c r="I180" s="40">
        <v>4.3170708860759479</v>
      </c>
      <c r="J180" s="40">
        <v>4.367224736140999</v>
      </c>
      <c r="K180" s="169">
        <f t="shared" si="8"/>
        <v>2029</v>
      </c>
      <c r="L180" s="4"/>
      <c r="M180" s="4"/>
    </row>
    <row r="181" spans="7:13">
      <c r="G181" s="36">
        <v>47362</v>
      </c>
      <c r="H181" s="40">
        <v>4.4096822448979589</v>
      </c>
      <c r="I181" s="40">
        <v>4.2444632911392395</v>
      </c>
      <c r="J181" s="40">
        <v>4.3793161389486635</v>
      </c>
      <c r="K181" s="169">
        <f t="shared" si="8"/>
        <v>2029</v>
      </c>
      <c r="L181" s="4"/>
      <c r="M181" s="4"/>
    </row>
    <row r="182" spans="7:13">
      <c r="G182" s="36">
        <v>47392</v>
      </c>
      <c r="H182" s="40">
        <v>4.4975393877551015</v>
      </c>
      <c r="I182" s="40">
        <v>4.4623873417721516</v>
      </c>
      <c r="J182" s="40">
        <v>4.4701041295214674</v>
      </c>
      <c r="K182" s="169">
        <f t="shared" si="8"/>
        <v>2029</v>
      </c>
      <c r="L182" s="4"/>
      <c r="M182" s="4"/>
    </row>
    <row r="183" spans="7:13">
      <c r="G183" s="36">
        <v>47423</v>
      </c>
      <c r="H183" s="40">
        <v>4.6585597959183671</v>
      </c>
      <c r="I183" s="40">
        <v>4.8110455696202523</v>
      </c>
      <c r="J183" s="40">
        <v>4.6138688595142945</v>
      </c>
      <c r="K183" s="169">
        <f t="shared" si="8"/>
        <v>2029</v>
      </c>
      <c r="L183" s="4"/>
      <c r="M183" s="4"/>
    </row>
    <row r="184" spans="7:13">
      <c r="G184" s="36">
        <v>47453</v>
      </c>
      <c r="H184" s="40">
        <v>4.966008775510204</v>
      </c>
      <c r="I184" s="40">
        <v>5.0725139240506323</v>
      </c>
      <c r="J184" s="40">
        <v>4.925171247054001</v>
      </c>
      <c r="K184" s="169">
        <f t="shared" si="8"/>
        <v>2029</v>
      </c>
      <c r="L184" s="4"/>
      <c r="M184" s="4"/>
    </row>
    <row r="185" spans="7:13">
      <c r="G185" s="36">
        <v>47484</v>
      </c>
      <c r="H185" s="40">
        <v>5.0303965306122445</v>
      </c>
      <c r="I185" s="40">
        <v>5.2879063291139232</v>
      </c>
      <c r="J185" s="40">
        <v>4.9872677733374324</v>
      </c>
      <c r="K185" s="169">
        <f t="shared" si="8"/>
        <v>2030</v>
      </c>
      <c r="L185" s="4"/>
      <c r="M185" s="4"/>
    </row>
    <row r="186" spans="7:13">
      <c r="G186" s="36">
        <v>47515</v>
      </c>
      <c r="H186" s="40">
        <v>5.045396530612245</v>
      </c>
      <c r="I186" s="40">
        <v>5.3176784810126572</v>
      </c>
      <c r="J186" s="40">
        <v>5.0228246951531919</v>
      </c>
      <c r="K186" s="169">
        <f t="shared" si="8"/>
        <v>2030</v>
      </c>
      <c r="L186" s="4"/>
      <c r="M186" s="4"/>
    </row>
    <row r="187" spans="7:13">
      <c r="G187" s="36">
        <v>47543</v>
      </c>
      <c r="H187" s="40">
        <v>4.9103965306122452</v>
      </c>
      <c r="I187" s="40">
        <v>5.1390455696202517</v>
      </c>
      <c r="J187" s="40">
        <v>4.8795723127369612</v>
      </c>
      <c r="K187" s="169">
        <f t="shared" si="8"/>
        <v>2030</v>
      </c>
      <c r="L187" s="4"/>
      <c r="M187" s="4"/>
    </row>
    <row r="188" spans="7:13">
      <c r="G188" s="36">
        <v>47574</v>
      </c>
      <c r="H188" s="40">
        <v>4.5952944897959176</v>
      </c>
      <c r="I188" s="40">
        <v>4.5731721518987332</v>
      </c>
      <c r="J188" s="40">
        <v>4.5682699251972538</v>
      </c>
      <c r="K188" s="169">
        <f t="shared" si="8"/>
        <v>2030</v>
      </c>
      <c r="L188" s="4"/>
      <c r="M188" s="4"/>
    </row>
    <row r="189" spans="7:13">
      <c r="G189" s="36">
        <v>47604</v>
      </c>
      <c r="H189" s="40">
        <v>4.5802944897959179</v>
      </c>
      <c r="I189" s="40">
        <v>4.5880582278480997</v>
      </c>
      <c r="J189" s="40">
        <v>4.5532069064453333</v>
      </c>
      <c r="K189" s="169">
        <f t="shared" si="8"/>
        <v>2030</v>
      </c>
      <c r="L189" s="4"/>
      <c r="M189" s="4"/>
    </row>
    <row r="190" spans="7:13">
      <c r="G190" s="36">
        <v>47635</v>
      </c>
      <c r="H190" s="40">
        <v>4.5502944897959186</v>
      </c>
      <c r="I190" s="40">
        <v>4.468868354430378</v>
      </c>
      <c r="J190" s="40">
        <v>4.52051913105851</v>
      </c>
      <c r="K190" s="169">
        <f t="shared" si="8"/>
        <v>2030</v>
      </c>
      <c r="L190" s="4"/>
      <c r="M190" s="4"/>
    </row>
    <row r="191" spans="7:13">
      <c r="G191" s="36">
        <v>47665</v>
      </c>
      <c r="H191" s="40">
        <v>4.6252944897959187</v>
      </c>
      <c r="I191" s="40">
        <v>4.468868354430378</v>
      </c>
      <c r="J191" s="40">
        <v>4.5983959627010975</v>
      </c>
      <c r="K191" s="169">
        <f t="shared" si="8"/>
        <v>2030</v>
      </c>
      <c r="L191" s="4"/>
      <c r="M191" s="4"/>
    </row>
    <row r="192" spans="7:13">
      <c r="G192" s="36">
        <v>47696</v>
      </c>
      <c r="H192" s="40">
        <v>4.7602944897959185</v>
      </c>
      <c r="I192" s="40">
        <v>4.6624886075949359</v>
      </c>
      <c r="J192" s="40">
        <v>4.7339631314683883</v>
      </c>
      <c r="K192" s="169">
        <f t="shared" si="8"/>
        <v>2030</v>
      </c>
      <c r="L192" s="4"/>
      <c r="M192" s="4"/>
    </row>
    <row r="193" spans="7:13">
      <c r="G193" s="36">
        <v>47727</v>
      </c>
      <c r="H193" s="40">
        <v>4.8353965306122451</v>
      </c>
      <c r="I193" s="40">
        <v>4.5731721518987332</v>
      </c>
      <c r="J193" s="40">
        <v>4.8068189568603339</v>
      </c>
      <c r="K193" s="169">
        <f t="shared" si="8"/>
        <v>2030</v>
      </c>
      <c r="L193" s="4"/>
      <c r="M193" s="4"/>
    </row>
    <row r="194" spans="7:13">
      <c r="G194" s="36">
        <v>47757</v>
      </c>
      <c r="H194" s="40">
        <v>4.8953965306122447</v>
      </c>
      <c r="I194" s="40">
        <v>4.7666911392405051</v>
      </c>
      <c r="J194" s="40">
        <v>4.8696327697509991</v>
      </c>
      <c r="K194" s="169">
        <f t="shared" si="8"/>
        <v>2030</v>
      </c>
      <c r="L194" s="4"/>
      <c r="M194" s="4"/>
    </row>
    <row r="195" spans="7:13">
      <c r="G195" s="36">
        <v>47788</v>
      </c>
      <c r="H195" s="40">
        <v>5.045396530612245</v>
      </c>
      <c r="I195" s="40">
        <v>5.2432481012658219</v>
      </c>
      <c r="J195" s="40">
        <v>5.0023307920893538</v>
      </c>
      <c r="K195" s="169">
        <f t="shared" si="8"/>
        <v>2030</v>
      </c>
      <c r="L195" s="4"/>
      <c r="M195" s="4"/>
    </row>
    <row r="196" spans="7:13">
      <c r="G196" s="36">
        <v>47818</v>
      </c>
      <c r="H196" s="40">
        <v>5.270498571428571</v>
      </c>
      <c r="I196" s="40">
        <v>5.4815265822784793</v>
      </c>
      <c r="J196" s="40">
        <v>5.2309402807664718</v>
      </c>
      <c r="K196" s="169">
        <f t="shared" si="8"/>
        <v>2030</v>
      </c>
      <c r="L196" s="4"/>
      <c r="M196" s="4"/>
    </row>
    <row r="197" spans="7:13">
      <c r="G197" s="36">
        <v>47849</v>
      </c>
      <c r="H197" s="40">
        <v>5.3871312244897958</v>
      </c>
      <c r="I197" s="40">
        <v>5.7093746835443024</v>
      </c>
      <c r="J197" s="40">
        <v>5.3455011988933299</v>
      </c>
      <c r="K197" s="169">
        <f t="shared" si="8"/>
        <v>2031</v>
      </c>
      <c r="L197" s="4"/>
      <c r="M197" s="4"/>
    </row>
    <row r="198" spans="7:13">
      <c r="G198" s="36">
        <v>47880</v>
      </c>
      <c r="H198" s="40">
        <v>5.4332536734693875</v>
      </c>
      <c r="I198" s="40">
        <v>5.7551468354430364</v>
      </c>
      <c r="J198" s="40">
        <v>5.4123113228814432</v>
      </c>
      <c r="K198" s="169">
        <f t="shared" si="8"/>
        <v>2031</v>
      </c>
      <c r="L198" s="4"/>
      <c r="M198" s="4"/>
    </row>
    <row r="199" spans="7:13">
      <c r="G199" s="36">
        <v>47908</v>
      </c>
      <c r="H199" s="40">
        <v>5.202641428571428</v>
      </c>
      <c r="I199" s="40">
        <v>5.3887670886075938</v>
      </c>
      <c r="J199" s="40">
        <v>5.1730450046111285</v>
      </c>
      <c r="K199" s="169">
        <f t="shared" si="8"/>
        <v>2031</v>
      </c>
      <c r="L199" s="4"/>
      <c r="M199" s="4"/>
    </row>
    <row r="200" spans="7:13">
      <c r="G200" s="36">
        <v>47939</v>
      </c>
      <c r="H200" s="40">
        <v>4.8027434693877549</v>
      </c>
      <c r="I200" s="40">
        <v>4.8392987341772136</v>
      </c>
      <c r="J200" s="40">
        <v>4.7765904498411729</v>
      </c>
      <c r="K200" s="169">
        <f t="shared" si="8"/>
        <v>2031</v>
      </c>
      <c r="L200" s="4"/>
      <c r="M200" s="4"/>
    </row>
    <row r="201" spans="7:13">
      <c r="G201" s="36">
        <v>47969</v>
      </c>
      <c r="H201" s="40">
        <v>4.7566210204081623</v>
      </c>
      <c r="I201" s="40">
        <v>4.8241088607594929</v>
      </c>
      <c r="J201" s="40">
        <v>4.7302742289168975</v>
      </c>
      <c r="K201" s="169">
        <f t="shared" si="8"/>
        <v>2031</v>
      </c>
      <c r="L201" s="4"/>
      <c r="M201" s="4"/>
    </row>
    <row r="202" spans="7:13">
      <c r="G202" s="36">
        <v>48000</v>
      </c>
      <c r="H202" s="40">
        <v>4.7566210204081623</v>
      </c>
      <c r="I202" s="40">
        <v>4.6409189873417711</v>
      </c>
      <c r="J202" s="40">
        <v>4.7277124910339179</v>
      </c>
      <c r="K202" s="169">
        <f t="shared" si="8"/>
        <v>2031</v>
      </c>
      <c r="L202" s="4"/>
      <c r="M202" s="4"/>
    </row>
    <row r="203" spans="7:13">
      <c r="G203" s="36">
        <v>48030</v>
      </c>
      <c r="H203" s="40">
        <v>4.8795802040816323</v>
      </c>
      <c r="I203" s="40">
        <v>4.6409189873417711</v>
      </c>
      <c r="J203" s="40">
        <v>4.8537499948765239</v>
      </c>
      <c r="K203" s="169">
        <f t="shared" si="8"/>
        <v>2031</v>
      </c>
      <c r="L203" s="4"/>
      <c r="M203" s="4"/>
    </row>
    <row r="204" spans="7:13">
      <c r="G204" s="36">
        <v>48061</v>
      </c>
      <c r="H204" s="40">
        <v>4.9872332653061218</v>
      </c>
      <c r="I204" s="40">
        <v>4.8392987341772136</v>
      </c>
      <c r="J204" s="40">
        <v>4.9618553335382725</v>
      </c>
      <c r="K204" s="169">
        <f t="shared" si="8"/>
        <v>2031</v>
      </c>
      <c r="L204" s="4"/>
      <c r="M204" s="4"/>
    </row>
    <row r="205" spans="7:13">
      <c r="G205" s="36">
        <v>48092</v>
      </c>
      <c r="H205" s="40">
        <v>5.0026414285714287</v>
      </c>
      <c r="I205" s="40">
        <v>4.732463291139239</v>
      </c>
      <c r="J205" s="40">
        <v>4.9747664924684907</v>
      </c>
      <c r="K205" s="169">
        <f t="shared" si="8"/>
        <v>2031</v>
      </c>
      <c r="L205" s="4"/>
      <c r="M205" s="4"/>
    </row>
    <row r="206" spans="7:13">
      <c r="G206" s="36">
        <v>48122</v>
      </c>
      <c r="H206" s="40">
        <v>5.0487638775510204</v>
      </c>
      <c r="I206" s="40">
        <v>4.946134177215189</v>
      </c>
      <c r="J206" s="40">
        <v>5.0236444512757465</v>
      </c>
      <c r="K206" s="169">
        <f t="shared" si="8"/>
        <v>2031</v>
      </c>
      <c r="L206" s="4"/>
      <c r="M206" s="4"/>
    </row>
    <row r="207" spans="7:13">
      <c r="G207" s="36">
        <v>48153</v>
      </c>
      <c r="H207" s="40">
        <v>5.1872332653061228</v>
      </c>
      <c r="I207" s="40">
        <v>5.251450632911391</v>
      </c>
      <c r="J207" s="40">
        <v>5.1447634183830315</v>
      </c>
      <c r="K207" s="169">
        <f t="shared" si="8"/>
        <v>2031</v>
      </c>
      <c r="L207" s="4"/>
      <c r="M207" s="4"/>
    </row>
    <row r="208" spans="7:13">
      <c r="G208" s="36">
        <v>48183</v>
      </c>
      <c r="H208" s="40">
        <v>5.4025393877551018</v>
      </c>
      <c r="I208" s="40">
        <v>5.7093746835443024</v>
      </c>
      <c r="J208" s="40">
        <v>5.3635358335895074</v>
      </c>
      <c r="K208" s="169">
        <f t="shared" si="8"/>
        <v>2031</v>
      </c>
      <c r="L208" s="4"/>
      <c r="M208" s="4"/>
    </row>
    <row r="209" spans="7:13">
      <c r="G209" s="36">
        <v>48214</v>
      </c>
      <c r="H209" s="40">
        <v>5.5378455102040816</v>
      </c>
      <c r="I209" s="40">
        <v>5.9295265822784797</v>
      </c>
      <c r="J209" s="40">
        <v>5.4968486730197768</v>
      </c>
      <c r="K209" s="169">
        <f t="shared" si="8"/>
        <v>2032</v>
      </c>
      <c r="L209" s="4"/>
      <c r="M209" s="4"/>
    </row>
    <row r="210" spans="7:13">
      <c r="G210" s="36">
        <v>48245</v>
      </c>
      <c r="H210" s="40">
        <v>5.5693761224489791</v>
      </c>
      <c r="I210" s="40">
        <v>5.9295265822784797</v>
      </c>
      <c r="J210" s="40">
        <v>5.5490056563172461</v>
      </c>
      <c r="K210" s="169">
        <f t="shared" si="8"/>
        <v>2032</v>
      </c>
      <c r="L210" s="4"/>
      <c r="M210" s="4"/>
    </row>
    <row r="211" spans="7:13">
      <c r="G211" s="36">
        <v>48274</v>
      </c>
      <c r="H211" s="40">
        <v>5.3644781632653054</v>
      </c>
      <c r="I211" s="40">
        <v>5.522741772151897</v>
      </c>
      <c r="J211" s="40">
        <v>5.3355616559073678</v>
      </c>
      <c r="K211" s="169">
        <f t="shared" si="8"/>
        <v>2032</v>
      </c>
      <c r="L211" s="4"/>
      <c r="M211" s="4"/>
    </row>
    <row r="212" spans="7:13">
      <c r="G212" s="36">
        <v>48305</v>
      </c>
      <c r="H212" s="40">
        <v>5.0807026530612243</v>
      </c>
      <c r="I212" s="40">
        <v>5.0533746835443027</v>
      </c>
      <c r="J212" s="40">
        <v>5.0557174095706534</v>
      </c>
      <c r="K212" s="169">
        <f t="shared" si="8"/>
        <v>2032</v>
      </c>
      <c r="L212" s="4"/>
      <c r="M212" s="4"/>
    </row>
    <row r="213" spans="7:13">
      <c r="G213" s="36">
        <v>48335</v>
      </c>
      <c r="H213" s="40">
        <v>4.9388659183673465</v>
      </c>
      <c r="I213" s="40">
        <v>5.0377797468354419</v>
      </c>
      <c r="J213" s="40">
        <v>4.9132847832769757</v>
      </c>
      <c r="K213" s="169">
        <f t="shared" si="8"/>
        <v>2032</v>
      </c>
      <c r="L213" s="4"/>
      <c r="M213" s="4"/>
    </row>
    <row r="214" spans="7:13">
      <c r="G214" s="36">
        <v>48366</v>
      </c>
      <c r="H214" s="40">
        <v>4.9230495918367341</v>
      </c>
      <c r="I214" s="40">
        <v>4.8969189873417713</v>
      </c>
      <c r="J214" s="40">
        <v>4.8948402705195209</v>
      </c>
      <c r="K214" s="169">
        <f t="shared" si="8"/>
        <v>2032</v>
      </c>
      <c r="L214" s="4"/>
      <c r="M214" s="4"/>
    </row>
    <row r="215" spans="7:13">
      <c r="G215" s="36">
        <v>48396</v>
      </c>
      <c r="H215" s="40">
        <v>5.1437638775510202</v>
      </c>
      <c r="I215" s="40">
        <v>4.9126151898734163</v>
      </c>
      <c r="J215" s="40">
        <v>5.1190435700379142</v>
      </c>
      <c r="K215" s="169">
        <f t="shared" si="8"/>
        <v>2032</v>
      </c>
      <c r="L215" s="4"/>
      <c r="M215" s="4"/>
    </row>
    <row r="216" spans="7:13">
      <c r="G216" s="36">
        <v>48427</v>
      </c>
      <c r="H216" s="40">
        <v>5.3329475510204079</v>
      </c>
      <c r="I216" s="40">
        <v>5.131653164556961</v>
      </c>
      <c r="J216" s="40">
        <v>5.3090220514396966</v>
      </c>
      <c r="K216" s="169">
        <f t="shared" si="8"/>
        <v>2032</v>
      </c>
      <c r="L216" s="4"/>
      <c r="M216" s="4"/>
    </row>
    <row r="217" spans="7:13">
      <c r="G217" s="36">
        <v>48458</v>
      </c>
      <c r="H217" s="40">
        <v>5.3014169387755095</v>
      </c>
      <c r="I217" s="40">
        <v>5.0690708860759486</v>
      </c>
      <c r="J217" s="40">
        <v>5.2747972333230866</v>
      </c>
      <c r="K217" s="169">
        <f t="shared" si="8"/>
        <v>2032</v>
      </c>
      <c r="L217" s="4"/>
      <c r="M217" s="4"/>
    </row>
    <row r="218" spans="7:13">
      <c r="G218" s="36">
        <v>48488</v>
      </c>
      <c r="H218" s="40">
        <v>5.3644781632653054</v>
      </c>
      <c r="I218" s="40">
        <v>5.4601594936708846</v>
      </c>
      <c r="J218" s="40">
        <v>5.340685131673327</v>
      </c>
      <c r="K218" s="169">
        <f t="shared" si="8"/>
        <v>2032</v>
      </c>
      <c r="L218" s="4"/>
      <c r="M218" s="4"/>
    </row>
    <row r="219" spans="7:13">
      <c r="G219" s="36">
        <v>48519</v>
      </c>
      <c r="H219" s="40">
        <v>5.4747842857142857</v>
      </c>
      <c r="I219" s="40">
        <v>5.6479063291139227</v>
      </c>
      <c r="J219" s="40">
        <v>5.4335225125525159</v>
      </c>
      <c r="K219" s="169">
        <f t="shared" si="8"/>
        <v>2032</v>
      </c>
      <c r="L219" s="4"/>
      <c r="M219" s="4"/>
    </row>
    <row r="220" spans="7:13">
      <c r="G220" s="36">
        <v>48549</v>
      </c>
      <c r="H220" s="40">
        <v>5.7113148979591832</v>
      </c>
      <c r="I220" s="40">
        <v>6.0077037974683529</v>
      </c>
      <c r="J220" s="40">
        <v>5.6736085869453845</v>
      </c>
      <c r="K220" s="169">
        <f t="shared" si="8"/>
        <v>2032</v>
      </c>
      <c r="L220" s="4"/>
      <c r="M220" s="4"/>
    </row>
    <row r="221" spans="7:13">
      <c r="G221" s="36">
        <v>48580</v>
      </c>
      <c r="H221" s="40">
        <v>5.8059067346938775</v>
      </c>
      <c r="I221" s="40">
        <v>6.2212734177215179</v>
      </c>
      <c r="J221" s="40">
        <v>5.7660360897632961</v>
      </c>
      <c r="K221" s="169">
        <f t="shared" si="8"/>
        <v>2033</v>
      </c>
      <c r="L221" s="4"/>
      <c r="M221" s="4"/>
    </row>
    <row r="222" spans="7:13">
      <c r="G222" s="36">
        <v>48611</v>
      </c>
      <c r="H222" s="40">
        <v>5.822029183673469</v>
      </c>
      <c r="I222" s="40">
        <v>6.3976784810126563</v>
      </c>
      <c r="J222" s="40">
        <v>5.8027201762475675</v>
      </c>
      <c r="K222" s="169">
        <f t="shared" si="8"/>
        <v>2033</v>
      </c>
      <c r="L222" s="4"/>
      <c r="M222" s="4"/>
    </row>
    <row r="223" spans="7:13">
      <c r="G223" s="36">
        <v>48639</v>
      </c>
      <c r="H223" s="40">
        <v>5.6281516326530605</v>
      </c>
      <c r="I223" s="40">
        <v>5.8364632911392391</v>
      </c>
      <c r="J223" s="40">
        <v>5.6003428834921616</v>
      </c>
      <c r="K223" s="169">
        <f t="shared" si="8"/>
        <v>2033</v>
      </c>
      <c r="L223" s="4"/>
      <c r="M223" s="4"/>
    </row>
    <row r="224" spans="7:13">
      <c r="G224" s="36">
        <v>48670</v>
      </c>
      <c r="H224" s="40">
        <v>5.4342740816326529</v>
      </c>
      <c r="I224" s="40">
        <v>5.4515518987341762</v>
      </c>
      <c r="J224" s="40">
        <v>5.4107742801516556</v>
      </c>
      <c r="K224" s="169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5.2565189795918368</v>
      </c>
      <c r="I225" s="40">
        <v>5.4836531645569613</v>
      </c>
      <c r="J225" s="40">
        <v>5.232272384465622</v>
      </c>
      <c r="K225" s="169">
        <f t="shared" si="9"/>
        <v>2033</v>
      </c>
      <c r="L225" s="4"/>
      <c r="M225" s="4"/>
    </row>
    <row r="226" spans="7:13">
      <c r="G226" s="36">
        <v>48731</v>
      </c>
      <c r="H226" s="40">
        <v>5.2402944897959181</v>
      </c>
      <c r="I226" s="40">
        <v>5.323248101265821</v>
      </c>
      <c r="J226" s="40">
        <v>5.2134179936468898</v>
      </c>
      <c r="K226" s="169">
        <f t="shared" si="9"/>
        <v>2033</v>
      </c>
      <c r="L226" s="4"/>
      <c r="M226" s="4"/>
    </row>
    <row r="227" spans="7:13">
      <c r="G227" s="36">
        <v>48761</v>
      </c>
      <c r="H227" s="40">
        <v>5.5473353061224486</v>
      </c>
      <c r="I227" s="40">
        <v>5.3393493670886061</v>
      </c>
      <c r="J227" s="40">
        <v>5.5243105031253208</v>
      </c>
      <c r="K227" s="169">
        <f t="shared" si="9"/>
        <v>2033</v>
      </c>
      <c r="L227" s="4"/>
      <c r="M227" s="4"/>
    </row>
    <row r="228" spans="7:13">
      <c r="G228" s="36">
        <v>48792</v>
      </c>
      <c r="H228" s="40">
        <v>5.7250904081632656</v>
      </c>
      <c r="I228" s="40">
        <v>5.5317544303797463</v>
      </c>
      <c r="J228" s="40">
        <v>5.7028123988113544</v>
      </c>
      <c r="K228" s="169">
        <f t="shared" si="9"/>
        <v>2033</v>
      </c>
      <c r="L228" s="4"/>
      <c r="M228" s="4"/>
    </row>
    <row r="229" spans="7:13">
      <c r="G229" s="36">
        <v>48823</v>
      </c>
      <c r="H229" s="40">
        <v>5.6766210204081631</v>
      </c>
      <c r="I229" s="40">
        <v>5.4515518987341762</v>
      </c>
      <c r="J229" s="40">
        <v>5.651577641151758</v>
      </c>
      <c r="K229" s="169">
        <f t="shared" si="9"/>
        <v>2033</v>
      </c>
      <c r="L229" s="4"/>
      <c r="M229" s="4"/>
    </row>
    <row r="230" spans="7:13">
      <c r="G230" s="36">
        <v>48853</v>
      </c>
      <c r="H230" s="40">
        <v>5.7089679591836733</v>
      </c>
      <c r="I230" s="40">
        <v>5.7081594936708848</v>
      </c>
      <c r="J230" s="40">
        <v>5.6866222153909209</v>
      </c>
      <c r="K230" s="169">
        <f t="shared" si="9"/>
        <v>2033</v>
      </c>
      <c r="L230" s="4"/>
      <c r="M230" s="4"/>
    </row>
    <row r="231" spans="7:13">
      <c r="G231" s="36">
        <v>48884</v>
      </c>
      <c r="H231" s="40">
        <v>5.757437346938775</v>
      </c>
      <c r="I231" s="40">
        <v>6.0288683544303785</v>
      </c>
      <c r="J231" s="40">
        <v>5.7173630699866793</v>
      </c>
      <c r="K231" s="169">
        <f t="shared" si="9"/>
        <v>2033</v>
      </c>
      <c r="L231" s="4"/>
      <c r="M231" s="4"/>
    </row>
    <row r="232" spans="7:13">
      <c r="G232" s="36">
        <v>48914</v>
      </c>
      <c r="H232" s="40">
        <v>6.1614169387755098</v>
      </c>
      <c r="I232" s="40">
        <v>6.3816784810126572</v>
      </c>
      <c r="J232" s="40">
        <v>6.125601619018342</v>
      </c>
      <c r="K232" s="169">
        <f t="shared" si="9"/>
        <v>2033</v>
      </c>
      <c r="L232" s="4"/>
      <c r="M232" s="4"/>
    </row>
    <row r="233" spans="7:13">
      <c r="G233" s="36">
        <v>48945</v>
      </c>
      <c r="H233" s="40">
        <v>6.2825393877551017</v>
      </c>
      <c r="I233" s="40">
        <v>6.6061848101265817</v>
      </c>
      <c r="J233" s="40">
        <v>6.2446711958192438</v>
      </c>
      <c r="K233" s="169">
        <f t="shared" si="9"/>
        <v>2034</v>
      </c>
      <c r="L233" s="4"/>
      <c r="M233" s="4"/>
    </row>
    <row r="234" spans="7:13">
      <c r="G234" s="36">
        <v>48976</v>
      </c>
      <c r="H234" s="40">
        <v>6.2991720408163259</v>
      </c>
      <c r="I234" s="40">
        <v>6.6883113924050619</v>
      </c>
      <c r="J234" s="40">
        <v>6.2818676298801117</v>
      </c>
      <c r="K234" s="169">
        <f t="shared" si="9"/>
        <v>2034</v>
      </c>
      <c r="L234" s="4"/>
      <c r="M234" s="4"/>
    </row>
    <row r="235" spans="7:13">
      <c r="G235" s="36">
        <v>49004</v>
      </c>
      <c r="H235" s="40">
        <v>6.050702653061224</v>
      </c>
      <c r="I235" s="40">
        <v>6.2938810126582263</v>
      </c>
      <c r="J235" s="40">
        <v>6.0246691464289377</v>
      </c>
      <c r="K235" s="169">
        <f t="shared" si="9"/>
        <v>2034</v>
      </c>
      <c r="L235" s="4"/>
      <c r="M235" s="4"/>
    </row>
    <row r="236" spans="7:13">
      <c r="G236" s="36">
        <v>49035</v>
      </c>
      <c r="H236" s="40">
        <v>5.7691720408163265</v>
      </c>
      <c r="I236" s="40">
        <v>5.8829443037974674</v>
      </c>
      <c r="J236" s="40">
        <v>5.7470792294292448</v>
      </c>
      <c r="K236" s="169">
        <f t="shared" si="9"/>
        <v>2034</v>
      </c>
      <c r="L236" s="4"/>
      <c r="M236" s="4"/>
    </row>
    <row r="237" spans="7:13">
      <c r="G237" s="36">
        <v>49065</v>
      </c>
      <c r="H237" s="40">
        <v>5.6034577551020401</v>
      </c>
      <c r="I237" s="40">
        <v>5.7513999999999994</v>
      </c>
      <c r="J237" s="40">
        <v>5.5806687365508765</v>
      </c>
      <c r="K237" s="169">
        <f t="shared" si="9"/>
        <v>2034</v>
      </c>
      <c r="L237" s="4"/>
      <c r="M237" s="4"/>
    </row>
    <row r="238" spans="7:13">
      <c r="G238" s="36">
        <v>49096</v>
      </c>
      <c r="H238" s="40">
        <v>5.5537638775510203</v>
      </c>
      <c r="I238" s="40">
        <v>5.6199569620253156</v>
      </c>
      <c r="J238" s="40">
        <v>5.5282043447074498</v>
      </c>
      <c r="K238" s="169">
        <f t="shared" si="9"/>
        <v>2034</v>
      </c>
      <c r="L238" s="4"/>
      <c r="M238" s="4"/>
    </row>
    <row r="239" spans="7:13">
      <c r="G239" s="36">
        <v>49126</v>
      </c>
      <c r="H239" s="40">
        <v>5.7525393877551014</v>
      </c>
      <c r="I239" s="40">
        <v>5.4720075949367075</v>
      </c>
      <c r="J239" s="40">
        <v>5.7303766984322166</v>
      </c>
      <c r="K239" s="169">
        <f t="shared" si="9"/>
        <v>2034</v>
      </c>
      <c r="L239" s="4"/>
      <c r="M239" s="4"/>
    </row>
    <row r="240" spans="7:13">
      <c r="G240" s="36">
        <v>49157</v>
      </c>
      <c r="H240" s="40">
        <v>5.9347842857142856</v>
      </c>
      <c r="I240" s="40">
        <v>5.7020835443037967</v>
      </c>
      <c r="J240" s="40">
        <v>5.9133872527922948</v>
      </c>
      <c r="K240" s="169">
        <f t="shared" si="9"/>
        <v>2034</v>
      </c>
      <c r="L240" s="4"/>
      <c r="M240" s="4"/>
    </row>
    <row r="241" spans="7:13">
      <c r="G241" s="36">
        <v>49188</v>
      </c>
      <c r="H241" s="40">
        <v>5.8353965306122442</v>
      </c>
      <c r="I241" s="40">
        <v>5.5541341772151895</v>
      </c>
      <c r="J241" s="40">
        <v>5.8110202069884211</v>
      </c>
      <c r="K241" s="169">
        <f t="shared" si="9"/>
        <v>2034</v>
      </c>
      <c r="L241" s="4"/>
      <c r="M241" s="4"/>
    </row>
    <row r="242" spans="7:13">
      <c r="G242" s="36">
        <v>49218</v>
      </c>
      <c r="H242" s="40">
        <v>5.8519271428571429</v>
      </c>
      <c r="I242" s="40">
        <v>5.8336278481012647</v>
      </c>
      <c r="J242" s="40">
        <v>5.8301820063531107</v>
      </c>
      <c r="K242" s="169">
        <f t="shared" si="9"/>
        <v>2034</v>
      </c>
      <c r="L242" s="4"/>
      <c r="M242" s="4"/>
    </row>
    <row r="243" spans="7:13">
      <c r="G243" s="36">
        <v>49249</v>
      </c>
      <c r="H243" s="40">
        <v>5.9181516326530605</v>
      </c>
      <c r="I243" s="40">
        <v>6.2280582278481003</v>
      </c>
      <c r="J243" s="40">
        <v>5.8787525566144074</v>
      </c>
      <c r="K243" s="169">
        <f t="shared" si="9"/>
        <v>2034</v>
      </c>
      <c r="L243" s="4"/>
      <c r="M243" s="4"/>
    </row>
    <row r="244" spans="7:13">
      <c r="G244" s="36">
        <v>49279</v>
      </c>
      <c r="H244" s="40">
        <v>6.3157026530612237</v>
      </c>
      <c r="I244" s="40">
        <v>6.556868354430379</v>
      </c>
      <c r="J244" s="40">
        <v>6.2805355261809614</v>
      </c>
      <c r="K244" s="169">
        <f t="shared" si="9"/>
        <v>2034</v>
      </c>
      <c r="L244" s="4"/>
      <c r="M244" s="4"/>
    </row>
    <row r="245" spans="7:13">
      <c r="G245" s="36">
        <v>49310</v>
      </c>
      <c r="H245" s="40">
        <v>6.4569271428571433</v>
      </c>
      <c r="I245" s="40">
        <v>6.7705392405063272</v>
      </c>
      <c r="J245" s="40">
        <v>6.4197915974997448</v>
      </c>
      <c r="K245" s="169">
        <f t="shared" si="9"/>
        <v>2035</v>
      </c>
      <c r="L245" s="4"/>
      <c r="M245" s="4"/>
    </row>
    <row r="246" spans="7:13">
      <c r="G246" s="36">
        <v>49341</v>
      </c>
      <c r="H246" s="40">
        <v>6.4908046938775508</v>
      </c>
      <c r="I246" s="40">
        <v>6.8884126582278471</v>
      </c>
      <c r="J246" s="40">
        <v>6.4743053796495547</v>
      </c>
      <c r="K246" s="169">
        <f t="shared" si="9"/>
        <v>2035</v>
      </c>
      <c r="L246" s="4"/>
      <c r="M246" s="4"/>
    </row>
    <row r="247" spans="7:13">
      <c r="G247" s="36">
        <v>49369</v>
      </c>
      <c r="H247" s="40">
        <v>6.2871312244897952</v>
      </c>
      <c r="I247" s="40">
        <v>6.5345898734177199</v>
      </c>
      <c r="J247" s="40">
        <v>6.2620910134235066</v>
      </c>
      <c r="K247" s="169">
        <f t="shared" si="9"/>
        <v>2035</v>
      </c>
      <c r="L247" s="4"/>
      <c r="M247" s="4"/>
    </row>
    <row r="248" spans="7:13">
      <c r="G248" s="36">
        <v>49400</v>
      </c>
      <c r="H248" s="40">
        <v>6.0664169387755091</v>
      </c>
      <c r="I248" s="40">
        <v>6.1808683544303786</v>
      </c>
      <c r="J248" s="40">
        <v>6.0455729275540531</v>
      </c>
      <c r="K248" s="169">
        <f t="shared" si="9"/>
        <v>2035</v>
      </c>
      <c r="L248" s="4"/>
      <c r="M248" s="4"/>
    </row>
    <row r="249" spans="7:13">
      <c r="G249" s="36">
        <v>49430</v>
      </c>
      <c r="H249" s="40">
        <v>6.0324373469387753</v>
      </c>
      <c r="I249" s="40">
        <v>6.079703797468353</v>
      </c>
      <c r="J249" s="40">
        <v>6.0114505789527621</v>
      </c>
      <c r="K249" s="169">
        <f t="shared" si="9"/>
        <v>2035</v>
      </c>
      <c r="L249" s="4"/>
      <c r="M249" s="4"/>
    </row>
    <row r="250" spans="7:13">
      <c r="G250" s="36">
        <v>49461</v>
      </c>
      <c r="H250" s="40">
        <v>5.9306006122448975</v>
      </c>
      <c r="I250" s="40">
        <v>5.8270455696202523</v>
      </c>
      <c r="J250" s="40">
        <v>5.9066242647812279</v>
      </c>
      <c r="K250" s="169">
        <f t="shared" si="9"/>
        <v>2035</v>
      </c>
      <c r="L250" s="4"/>
      <c r="M250" s="4"/>
    </row>
    <row r="251" spans="7:13">
      <c r="G251" s="36">
        <v>49491</v>
      </c>
      <c r="H251" s="40">
        <v>6.2022332653061225</v>
      </c>
      <c r="I251" s="40">
        <v>5.8101341772151889</v>
      </c>
      <c r="J251" s="40">
        <v>6.1819598524438986</v>
      </c>
      <c r="K251" s="169">
        <f t="shared" si="9"/>
        <v>2035</v>
      </c>
      <c r="L251" s="4"/>
      <c r="M251" s="4"/>
    </row>
    <row r="252" spans="7:13">
      <c r="G252" s="36">
        <v>49522</v>
      </c>
      <c r="H252" s="40">
        <v>6.3380495918367341</v>
      </c>
      <c r="I252" s="40">
        <v>5.8775772151898726</v>
      </c>
      <c r="J252" s="40">
        <v>6.3183467773337441</v>
      </c>
      <c r="K252" s="169">
        <f t="shared" si="9"/>
        <v>2035</v>
      </c>
      <c r="L252" s="4"/>
      <c r="M252" s="4"/>
    </row>
    <row r="253" spans="7:13">
      <c r="G253" s="36">
        <v>49553</v>
      </c>
      <c r="H253" s="40">
        <v>6.1852944897959183</v>
      </c>
      <c r="I253" s="40">
        <v>5.9112987341772136</v>
      </c>
      <c r="J253" s="40">
        <v>6.1623881750179326</v>
      </c>
      <c r="K253" s="169">
        <f t="shared" si="9"/>
        <v>2035</v>
      </c>
      <c r="L253" s="4"/>
      <c r="M253" s="4"/>
    </row>
    <row r="254" spans="7:13">
      <c r="G254" s="36">
        <v>49583</v>
      </c>
      <c r="H254" s="40">
        <v>6.1852944897959183</v>
      </c>
      <c r="I254" s="40">
        <v>6.2144886075949355</v>
      </c>
      <c r="J254" s="40">
        <v>6.1649499129009122</v>
      </c>
      <c r="K254" s="169">
        <f t="shared" si="9"/>
        <v>2035</v>
      </c>
      <c r="L254" s="4"/>
      <c r="M254" s="4"/>
    </row>
    <row r="255" spans="7:13">
      <c r="G255" s="36">
        <v>49614</v>
      </c>
      <c r="H255" s="40">
        <v>6.2362128571428572</v>
      </c>
      <c r="I255" s="40">
        <v>6.5345898734177199</v>
      </c>
      <c r="J255" s="40">
        <v>6.1981500358643302</v>
      </c>
      <c r="K255" s="169">
        <f t="shared" si="9"/>
        <v>2035</v>
      </c>
      <c r="L255" s="4"/>
      <c r="M255" s="4"/>
    </row>
    <row r="256" spans="7:13">
      <c r="G256" s="36">
        <v>49644</v>
      </c>
      <c r="H256" s="40">
        <v>6.6096822448979582</v>
      </c>
      <c r="I256" s="40">
        <v>6.8547924050632902</v>
      </c>
      <c r="J256" s="40">
        <v>6.5757501998155554</v>
      </c>
      <c r="K256" s="169">
        <f t="shared" si="9"/>
        <v>2035</v>
      </c>
      <c r="L256" s="4"/>
      <c r="M256" s="4"/>
    </row>
    <row r="257" spans="7:13">
      <c r="G257" s="36">
        <v>49675</v>
      </c>
      <c r="H257" s="40">
        <v>6.8688659183673471</v>
      </c>
      <c r="I257" s="40">
        <v>7.1185898734177195</v>
      </c>
      <c r="J257" s="40">
        <v>6.8334610308433241</v>
      </c>
      <c r="K257" s="169">
        <f t="shared" si="9"/>
        <v>2036</v>
      </c>
      <c r="L257" s="4"/>
      <c r="M257" s="4"/>
    </row>
    <row r="258" spans="7:13">
      <c r="G258" s="36">
        <v>49706</v>
      </c>
      <c r="H258" s="40">
        <v>6.8166210204081636</v>
      </c>
      <c r="I258" s="40">
        <v>7.2569189873417708</v>
      </c>
      <c r="J258" s="40">
        <v>6.8014905420637364</v>
      </c>
      <c r="K258" s="169">
        <f t="shared" si="9"/>
        <v>2036</v>
      </c>
      <c r="L258" s="4"/>
      <c r="M258" s="4"/>
    </row>
    <row r="259" spans="7:13">
      <c r="G259" s="36">
        <v>49735</v>
      </c>
      <c r="H259" s="40">
        <v>6.694682244897959</v>
      </c>
      <c r="I259" s="40">
        <v>6.9284126582278471</v>
      </c>
      <c r="J259" s="40">
        <v>6.6713542576083622</v>
      </c>
      <c r="K259" s="169">
        <f t="shared" si="9"/>
        <v>2036</v>
      </c>
      <c r="L259" s="4"/>
      <c r="M259" s="4"/>
    </row>
    <row r="260" spans="7:13">
      <c r="G260" s="36">
        <v>49766</v>
      </c>
      <c r="H260" s="40">
        <v>6.5031516326530614</v>
      </c>
      <c r="I260" s="40">
        <v>6.6691721518987332</v>
      </c>
      <c r="J260" s="40">
        <v>6.4841424531201977</v>
      </c>
      <c r="K260" s="169">
        <f t="shared" si="9"/>
        <v>2036</v>
      </c>
      <c r="L260" s="4"/>
      <c r="M260" s="4"/>
    </row>
    <row r="261" spans="7:13">
      <c r="G261" s="36">
        <v>49796</v>
      </c>
      <c r="H261" s="40">
        <v>6.4857026530612245</v>
      </c>
      <c r="I261" s="40">
        <v>6.6173240506329094</v>
      </c>
      <c r="J261" s="40">
        <v>6.4666201660006157</v>
      </c>
      <c r="K261" s="169">
        <f t="shared" si="9"/>
        <v>2036</v>
      </c>
      <c r="L261" s="4"/>
      <c r="M261" s="4"/>
    </row>
    <row r="262" spans="7:13">
      <c r="G262" s="36">
        <v>49827</v>
      </c>
      <c r="H262" s="40">
        <v>6.3986618367346937</v>
      </c>
      <c r="I262" s="40">
        <v>6.3752987341772132</v>
      </c>
      <c r="J262" s="40">
        <v>6.3766519315503638</v>
      </c>
      <c r="K262" s="169">
        <f t="shared" si="9"/>
        <v>2036</v>
      </c>
      <c r="L262" s="4"/>
      <c r="M262" s="4"/>
    </row>
    <row r="263" spans="7:13">
      <c r="G263" s="36">
        <v>49857</v>
      </c>
      <c r="H263" s="40">
        <v>6.6773353061224485</v>
      </c>
      <c r="I263" s="40">
        <v>6.3407670886075937</v>
      </c>
      <c r="J263" s="40">
        <v>6.6590579157700587</v>
      </c>
      <c r="K263" s="169">
        <f t="shared" si="9"/>
        <v>2036</v>
      </c>
      <c r="L263" s="4"/>
      <c r="M263" s="4"/>
    </row>
    <row r="264" spans="7:13">
      <c r="G264" s="36">
        <v>49888</v>
      </c>
      <c r="H264" s="40">
        <v>6.9037638775510208</v>
      </c>
      <c r="I264" s="40">
        <v>6.4789949367088591</v>
      </c>
      <c r="J264" s="40">
        <v>6.8864377702633472</v>
      </c>
      <c r="K264" s="169">
        <f t="shared" si="9"/>
        <v>2036</v>
      </c>
      <c r="L264" s="4"/>
      <c r="M264" s="4"/>
    </row>
    <row r="265" spans="7:13">
      <c r="G265" s="36">
        <v>49919</v>
      </c>
      <c r="H265" s="40">
        <v>6.7121312244897959</v>
      </c>
      <c r="I265" s="40">
        <v>6.4444632911392397</v>
      </c>
      <c r="J265" s="40">
        <v>6.6914382826109238</v>
      </c>
      <c r="K265" s="169">
        <f t="shared" si="9"/>
        <v>2036</v>
      </c>
      <c r="L265" s="4"/>
      <c r="M265" s="4"/>
    </row>
    <row r="266" spans="7:13">
      <c r="G266" s="36">
        <v>49949</v>
      </c>
      <c r="H266" s="40">
        <v>6.7121312244897959</v>
      </c>
      <c r="I266" s="40">
        <v>6.7555518987341765</v>
      </c>
      <c r="J266" s="40">
        <v>6.6940000204939034</v>
      </c>
      <c r="K266" s="169">
        <f t="shared" si="9"/>
        <v>2036</v>
      </c>
      <c r="L266" s="4"/>
      <c r="M266" s="4"/>
    </row>
    <row r="267" spans="7:13">
      <c r="G267" s="36">
        <v>49980</v>
      </c>
      <c r="H267" s="40">
        <v>6.7643761224489793</v>
      </c>
      <c r="I267" s="40">
        <v>7.1704379746835434</v>
      </c>
      <c r="J267" s="40">
        <v>6.7285322471564708</v>
      </c>
      <c r="K267" s="169">
        <f t="shared" si="9"/>
        <v>2036</v>
      </c>
      <c r="L267" s="4"/>
      <c r="M267" s="4"/>
    </row>
    <row r="268" spans="7:13">
      <c r="G268" s="36">
        <v>50010</v>
      </c>
      <c r="H268" s="40">
        <v>7.1649883673469379</v>
      </c>
      <c r="I268" s="40">
        <v>7.4816278481012644</v>
      </c>
      <c r="J268" s="40">
        <v>7.1333893021826009</v>
      </c>
      <c r="K268" s="169">
        <f t="shared" si="9"/>
        <v>2036</v>
      </c>
      <c r="L268" s="4"/>
      <c r="M268" s="4"/>
    </row>
    <row r="269" spans="7:13">
      <c r="G269" s="36">
        <v>50041</v>
      </c>
      <c r="H269" s="40">
        <v>7.3266210204081625</v>
      </c>
      <c r="I269" s="40">
        <v>7.6678556962025306</v>
      </c>
      <c r="J269" s="40">
        <v>7.2931392765652223</v>
      </c>
      <c r="K269" s="169">
        <f t="shared" si="9"/>
        <v>2037</v>
      </c>
      <c r="L269" s="4"/>
      <c r="M269" s="4"/>
    </row>
    <row r="270" spans="7:13">
      <c r="G270" s="36">
        <v>50072</v>
      </c>
      <c r="H270" s="40">
        <v>7.290906734693877</v>
      </c>
      <c r="I270" s="40">
        <v>7.756463291139239</v>
      </c>
      <c r="J270" s="40">
        <v>7.2777688492673436</v>
      </c>
      <c r="K270" s="169">
        <f t="shared" si="9"/>
        <v>2037</v>
      </c>
      <c r="L270" s="4"/>
      <c r="M270" s="4"/>
    </row>
    <row r="271" spans="7:13">
      <c r="G271" s="36">
        <v>50100</v>
      </c>
      <c r="H271" s="40">
        <v>7.0051924489795923</v>
      </c>
      <c r="I271" s="40">
        <v>7.4020329113924035</v>
      </c>
      <c r="J271" s="40">
        <v>6.9831689927246643</v>
      </c>
      <c r="K271" s="169">
        <f t="shared" si="9"/>
        <v>2037</v>
      </c>
      <c r="L271" s="4"/>
      <c r="M271" s="4"/>
    </row>
    <row r="272" spans="7:13">
      <c r="G272" s="36">
        <v>50131</v>
      </c>
      <c r="H272" s="40">
        <v>6.6660087755102033</v>
      </c>
      <c r="I272" s="40">
        <v>6.888210126582277</v>
      </c>
      <c r="J272" s="40">
        <v>6.6476837995696281</v>
      </c>
      <c r="K272" s="169">
        <f t="shared" si="9"/>
        <v>2037</v>
      </c>
      <c r="L272" s="4"/>
      <c r="M272" s="4"/>
    </row>
    <row r="273" spans="7:13">
      <c r="G273" s="36">
        <v>50161</v>
      </c>
      <c r="H273" s="40">
        <v>6.6660087755102033</v>
      </c>
      <c r="I273" s="40">
        <v>6.7997037974683527</v>
      </c>
      <c r="J273" s="40">
        <v>6.6476837995696281</v>
      </c>
      <c r="K273" s="169">
        <f t="shared" si="9"/>
        <v>2037</v>
      </c>
      <c r="L273" s="4"/>
      <c r="M273" s="4"/>
    </row>
    <row r="274" spans="7:13">
      <c r="G274" s="36">
        <v>50192</v>
      </c>
      <c r="H274" s="40">
        <v>6.594580204081633</v>
      </c>
      <c r="I274" s="40">
        <v>6.5161594936708847</v>
      </c>
      <c r="J274" s="40">
        <v>6.573393400963214</v>
      </c>
      <c r="K274" s="169">
        <f t="shared" si="9"/>
        <v>2037</v>
      </c>
      <c r="L274" s="4"/>
      <c r="M274" s="4"/>
    </row>
    <row r="275" spans="7:13">
      <c r="G275" s="36">
        <v>50222</v>
      </c>
      <c r="H275" s="40">
        <v>6.8267230612244898</v>
      </c>
      <c r="I275" s="40">
        <v>6.4984379746835428</v>
      </c>
      <c r="J275" s="40">
        <v>6.8090732861973571</v>
      </c>
      <c r="K275" s="169">
        <f t="shared" si="9"/>
        <v>2037</v>
      </c>
      <c r="L275" s="4"/>
      <c r="M275" s="4"/>
    </row>
    <row r="276" spans="7:13">
      <c r="G276" s="36">
        <v>50253</v>
      </c>
      <c r="H276" s="40">
        <v>6.9694781632653058</v>
      </c>
      <c r="I276" s="40">
        <v>6.604767088607594</v>
      </c>
      <c r="J276" s="40">
        <v>6.9524281381289077</v>
      </c>
      <c r="K276" s="169">
        <f t="shared" si="9"/>
        <v>2037</v>
      </c>
      <c r="L276" s="4"/>
      <c r="M276" s="4"/>
    </row>
    <row r="277" spans="7:13">
      <c r="G277" s="36">
        <v>50284</v>
      </c>
      <c r="H277" s="40">
        <v>6.7552944897959177</v>
      </c>
      <c r="I277" s="40">
        <v>6.5693240506329103</v>
      </c>
      <c r="J277" s="40">
        <v>6.7347828875909421</v>
      </c>
      <c r="K277" s="169">
        <f t="shared" si="9"/>
        <v>2037</v>
      </c>
      <c r="L277" s="4"/>
      <c r="M277" s="4"/>
    </row>
    <row r="278" spans="7:13">
      <c r="G278" s="36">
        <v>50314</v>
      </c>
      <c r="H278" s="40">
        <v>6.8267230612244898</v>
      </c>
      <c r="I278" s="40">
        <v>6.9413746835443026</v>
      </c>
      <c r="J278" s="40">
        <v>6.8090732861973571</v>
      </c>
      <c r="K278" s="169">
        <f t="shared" si="9"/>
        <v>2037</v>
      </c>
      <c r="L278" s="4"/>
      <c r="M278" s="4"/>
    </row>
    <row r="279" spans="7:13">
      <c r="G279" s="36">
        <v>50345</v>
      </c>
      <c r="H279" s="40">
        <v>6.8801924489795914</v>
      </c>
      <c r="I279" s="40">
        <v>7.2426405063291126</v>
      </c>
      <c r="J279" s="40">
        <v>6.8448351470437547</v>
      </c>
      <c r="K279" s="169">
        <f t="shared" si="9"/>
        <v>2037</v>
      </c>
      <c r="L279" s="4"/>
      <c r="M279" s="4"/>
    </row>
    <row r="280" spans="7:13">
      <c r="G280" s="36">
        <v>50375</v>
      </c>
      <c r="H280" s="40">
        <v>7.3087638775510202</v>
      </c>
      <c r="I280" s="40">
        <v>7.6855772151898725</v>
      </c>
      <c r="J280" s="40">
        <v>7.2777688492673436</v>
      </c>
      <c r="K280" s="169">
        <f t="shared" si="9"/>
        <v>2037</v>
      </c>
      <c r="L280" s="4"/>
      <c r="M280" s="4"/>
    </row>
    <row r="281" spans="7:13">
      <c r="G281" s="36">
        <v>50406</v>
      </c>
      <c r="H281" s="40">
        <v>7.4990700000000006</v>
      </c>
      <c r="I281" s="40">
        <v>7.9027924050632894</v>
      </c>
      <c r="J281" s="40">
        <v>7.4663127574546584</v>
      </c>
      <c r="K281" s="169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7.4807026530612237</v>
      </c>
      <c r="I282" s="40">
        <v>7.9936278481012648</v>
      </c>
      <c r="J282" s="40">
        <v>7.4683621477610416</v>
      </c>
      <c r="K282" s="169">
        <f t="shared" si="10"/>
        <v>2038</v>
      </c>
      <c r="L282" s="4"/>
      <c r="M282" s="4"/>
    </row>
    <row r="283" spans="7:13">
      <c r="G283" s="36">
        <v>50465</v>
      </c>
      <c r="H283" s="40">
        <v>7.2792740816326527</v>
      </c>
      <c r="I283" s="40">
        <v>7.6300835443037966</v>
      </c>
      <c r="J283" s="40">
        <v>7.2584021108720158</v>
      </c>
      <c r="K283" s="169">
        <f t="shared" si="10"/>
        <v>2038</v>
      </c>
      <c r="L283" s="4"/>
      <c r="M283" s="4"/>
    </row>
    <row r="284" spans="7:13">
      <c r="G284" s="36">
        <v>50496</v>
      </c>
      <c r="H284" s="40">
        <v>7.0593761224489793</v>
      </c>
      <c r="I284" s="40">
        <v>7.3028936708860748</v>
      </c>
      <c r="J284" s="40">
        <v>7.0427037811251161</v>
      </c>
      <c r="K284" s="169">
        <f t="shared" si="10"/>
        <v>2038</v>
      </c>
      <c r="L284" s="4"/>
      <c r="M284" s="4"/>
    </row>
    <row r="285" spans="7:13">
      <c r="G285" s="36">
        <v>50526</v>
      </c>
      <c r="H285" s="40">
        <v>7.0411108163265306</v>
      </c>
      <c r="I285" s="40">
        <v>7.2665392405063276</v>
      </c>
      <c r="J285" s="40">
        <v>7.0243617378829803</v>
      </c>
      <c r="K285" s="169">
        <f t="shared" si="10"/>
        <v>2038</v>
      </c>
      <c r="L285" s="4"/>
      <c r="M285" s="4"/>
    </row>
    <row r="286" spans="7:13">
      <c r="G286" s="36">
        <v>50557</v>
      </c>
      <c r="H286" s="40">
        <v>6.98611081632653</v>
      </c>
      <c r="I286" s="40">
        <v>6.9756025316455688</v>
      </c>
      <c r="J286" s="40">
        <v>6.9665689312429562</v>
      </c>
      <c r="K286" s="169">
        <f t="shared" si="10"/>
        <v>2038</v>
      </c>
      <c r="L286" s="4"/>
      <c r="M286" s="4"/>
    </row>
    <row r="287" spans="7:13">
      <c r="G287" s="36">
        <v>50587</v>
      </c>
      <c r="H287" s="40">
        <v>7.2975393877551014</v>
      </c>
      <c r="I287" s="40">
        <v>7.011956962025315</v>
      </c>
      <c r="J287" s="40">
        <v>7.2818676298801108</v>
      </c>
      <c r="K287" s="169">
        <f t="shared" si="10"/>
        <v>2038</v>
      </c>
      <c r="L287" s="4"/>
      <c r="M287" s="4"/>
    </row>
    <row r="288" spans="7:13">
      <c r="G288" s="36">
        <v>50618</v>
      </c>
      <c r="H288" s="40">
        <v>7.4258046938775504</v>
      </c>
      <c r="I288" s="40">
        <v>7.1210202531645557</v>
      </c>
      <c r="J288" s="40">
        <v>7.4106718106363365</v>
      </c>
      <c r="K288" s="169">
        <f t="shared" si="10"/>
        <v>2038</v>
      </c>
      <c r="L288" s="4"/>
      <c r="M288" s="4"/>
    </row>
    <row r="289" spans="7:13">
      <c r="G289" s="36">
        <v>50649</v>
      </c>
      <c r="H289" s="40">
        <v>7.2242740816326529</v>
      </c>
      <c r="I289" s="40">
        <v>7.0665392405063274</v>
      </c>
      <c r="J289" s="40">
        <v>7.2057327799979509</v>
      </c>
      <c r="K289" s="169">
        <f t="shared" si="10"/>
        <v>2038</v>
      </c>
      <c r="L289" s="4"/>
      <c r="M289" s="4"/>
    </row>
    <row r="290" spans="7:13">
      <c r="G290" s="36">
        <v>50679</v>
      </c>
      <c r="H290" s="40">
        <v>7.2242740816326529</v>
      </c>
      <c r="I290" s="40">
        <v>7.4483113924050617</v>
      </c>
      <c r="J290" s="40">
        <v>7.2082945178809315</v>
      </c>
      <c r="K290" s="169">
        <f t="shared" si="10"/>
        <v>2038</v>
      </c>
      <c r="L290" s="4"/>
      <c r="M290" s="4"/>
    </row>
    <row r="291" spans="7:13">
      <c r="G291" s="36">
        <v>50710</v>
      </c>
      <c r="H291" s="40">
        <v>7.3159067346938773</v>
      </c>
      <c r="I291" s="40">
        <v>7.684564556962024</v>
      </c>
      <c r="J291" s="40">
        <v>7.2823799774567073</v>
      </c>
      <c r="K291" s="169">
        <f t="shared" si="10"/>
        <v>2038</v>
      </c>
      <c r="L291" s="4"/>
      <c r="M291" s="4"/>
    </row>
    <row r="292" spans="7:13">
      <c r="G292" s="36">
        <v>50740</v>
      </c>
      <c r="H292" s="40">
        <v>7.7921312244897951</v>
      </c>
      <c r="I292" s="40">
        <v>8.0845645569620235</v>
      </c>
      <c r="J292" s="40">
        <v>7.7631669433343591</v>
      </c>
      <c r="K292" s="169">
        <f t="shared" si="10"/>
        <v>2038</v>
      </c>
      <c r="L292" s="4"/>
      <c r="M292" s="4"/>
    </row>
    <row r="293" spans="7:13">
      <c r="G293" s="36">
        <v>50771</v>
      </c>
      <c r="H293" s="40">
        <v>7.9386618367346937</v>
      </c>
      <c r="I293" s="40">
        <v>8.3498810126582264</v>
      </c>
      <c r="J293" s="40">
        <v>7.9077514294497391</v>
      </c>
      <c r="K293" s="169">
        <f t="shared" si="10"/>
        <v>2039</v>
      </c>
      <c r="L293" s="4"/>
      <c r="M293" s="4"/>
    </row>
    <row r="294" spans="7:13">
      <c r="G294" s="36">
        <v>50802</v>
      </c>
      <c r="H294" s="40">
        <v>7.9386618367346937</v>
      </c>
      <c r="I294" s="40">
        <v>8.4057797468354423</v>
      </c>
      <c r="J294" s="40">
        <v>7.928245332513578</v>
      </c>
      <c r="K294" s="169">
        <f t="shared" si="10"/>
        <v>2039</v>
      </c>
      <c r="L294" s="4"/>
      <c r="M294" s="4"/>
    </row>
    <row r="295" spans="7:13">
      <c r="G295" s="36">
        <v>50830</v>
      </c>
      <c r="H295" s="40">
        <v>7.6379475510204085</v>
      </c>
      <c r="I295" s="40">
        <v>7.9209189873417705</v>
      </c>
      <c r="J295" s="40">
        <v>7.6185824572189782</v>
      </c>
      <c r="K295" s="169">
        <f t="shared" si="10"/>
        <v>2039</v>
      </c>
      <c r="L295" s="4"/>
      <c r="M295" s="4"/>
    </row>
    <row r="296" spans="7:13">
      <c r="G296" s="36">
        <v>50861</v>
      </c>
      <c r="H296" s="40">
        <v>7.2996822448979595</v>
      </c>
      <c r="I296" s="40">
        <v>7.5664886075949349</v>
      </c>
      <c r="J296" s="40">
        <v>7.284019489701814</v>
      </c>
      <c r="K296" s="169">
        <f t="shared" si="10"/>
        <v>2039</v>
      </c>
      <c r="L296" s="4"/>
      <c r="M296" s="4"/>
    </row>
    <row r="297" spans="7:13">
      <c r="G297" s="36">
        <v>50891</v>
      </c>
      <c r="H297" s="40">
        <v>7.3184577551020409</v>
      </c>
      <c r="I297" s="40">
        <v>7.5478556962025305</v>
      </c>
      <c r="J297" s="40">
        <v>7.3028738805205453</v>
      </c>
      <c r="K297" s="169">
        <f t="shared" si="10"/>
        <v>2039</v>
      </c>
      <c r="L297" s="4"/>
      <c r="M297" s="4"/>
    </row>
    <row r="298" spans="7:13">
      <c r="G298" s="36">
        <v>50922</v>
      </c>
      <c r="H298" s="40">
        <v>7.2057026530612243</v>
      </c>
      <c r="I298" s="40">
        <v>7.3240582278481003</v>
      </c>
      <c r="J298" s="40">
        <v>7.1870833282098587</v>
      </c>
      <c r="K298" s="169">
        <f t="shared" si="10"/>
        <v>2039</v>
      </c>
      <c r="L298" s="4"/>
      <c r="M298" s="4"/>
    </row>
    <row r="299" spans="7:13">
      <c r="G299" s="36">
        <v>50952</v>
      </c>
      <c r="H299" s="40">
        <v>7.4687638775510203</v>
      </c>
      <c r="I299" s="40">
        <v>7.2867924050632897</v>
      </c>
      <c r="J299" s="40">
        <v>7.4538114765857166</v>
      </c>
      <c r="K299" s="169">
        <f t="shared" si="10"/>
        <v>2039</v>
      </c>
      <c r="L299" s="4"/>
      <c r="M299" s="4"/>
    </row>
    <row r="300" spans="7:13">
      <c r="G300" s="36">
        <v>50983</v>
      </c>
      <c r="H300" s="40">
        <v>7.6002944897959184</v>
      </c>
      <c r="I300" s="40">
        <v>7.3799569620253154</v>
      </c>
      <c r="J300" s="40">
        <v>7.5858946818321558</v>
      </c>
      <c r="K300" s="169">
        <f t="shared" si="10"/>
        <v>2039</v>
      </c>
      <c r="L300" s="4"/>
      <c r="M300" s="4"/>
    </row>
    <row r="301" spans="7:13">
      <c r="G301" s="36">
        <v>51014</v>
      </c>
      <c r="H301" s="40">
        <v>7.3935597959183665</v>
      </c>
      <c r="I301" s="40">
        <v>7.3240582278481003</v>
      </c>
      <c r="J301" s="40">
        <v>7.3757297059124918</v>
      </c>
      <c r="K301" s="169">
        <f t="shared" si="10"/>
        <v>2039</v>
      </c>
      <c r="L301" s="4"/>
      <c r="M301" s="4"/>
    </row>
    <row r="302" spans="7:13">
      <c r="G302" s="36">
        <v>51044</v>
      </c>
      <c r="H302" s="40">
        <v>7.4312128571428566</v>
      </c>
      <c r="I302" s="40">
        <v>7.6597544303797456</v>
      </c>
      <c r="J302" s="40">
        <v>7.4161026949482531</v>
      </c>
      <c r="K302" s="169">
        <f t="shared" si="10"/>
        <v>2039</v>
      </c>
      <c r="L302" s="4"/>
      <c r="M302" s="4"/>
    </row>
    <row r="303" spans="7:13">
      <c r="G303" s="36">
        <v>51075</v>
      </c>
      <c r="H303" s="40">
        <v>7.5251924489795918</v>
      </c>
      <c r="I303" s="40">
        <v>7.8649189873417704</v>
      </c>
      <c r="J303" s="40">
        <v>7.4925449533763713</v>
      </c>
      <c r="K303" s="169">
        <f t="shared" si="10"/>
        <v>2039</v>
      </c>
      <c r="L303" s="4"/>
      <c r="M303" s="4"/>
    </row>
    <row r="304" spans="7:13">
      <c r="G304" s="36">
        <v>51105</v>
      </c>
      <c r="H304" s="40">
        <v>7.9949883673469389</v>
      </c>
      <c r="I304" s="40">
        <v>8.3498810126582264</v>
      </c>
      <c r="J304" s="40">
        <v>7.9668763397889126</v>
      </c>
      <c r="K304" s="169">
        <f t="shared" si="10"/>
        <v>2039</v>
      </c>
      <c r="L304" s="4"/>
      <c r="M304" s="4"/>
    </row>
    <row r="305" spans="7:13">
      <c r="G305" s="36">
        <v>51136</v>
      </c>
      <c r="H305" s="40">
        <v>8.1838659183673474</v>
      </c>
      <c r="I305" s="40">
        <v>8.6426405063291121</v>
      </c>
      <c r="J305" s="40">
        <v>8.1539856747617598</v>
      </c>
      <c r="K305" s="169">
        <f t="shared" si="9"/>
        <v>2040</v>
      </c>
      <c r="L305" s="4"/>
      <c r="M305" s="4"/>
    </row>
    <row r="306" spans="7:13">
      <c r="G306" s="36">
        <v>51167</v>
      </c>
      <c r="H306" s="40">
        <v>8.1838659183673474</v>
      </c>
      <c r="I306" s="40">
        <v>8.7957544303797448</v>
      </c>
      <c r="J306" s="40">
        <v>8.1744795778255988</v>
      </c>
      <c r="K306" s="169">
        <f t="shared" si="9"/>
        <v>2040</v>
      </c>
      <c r="L306" s="4"/>
      <c r="M306" s="4"/>
    </row>
    <row r="307" spans="7:13">
      <c r="G307" s="36">
        <v>51196</v>
      </c>
      <c r="H307" s="40">
        <v>7.8753965306122442</v>
      </c>
      <c r="I307" s="40">
        <v>8.2408177215189848</v>
      </c>
      <c r="J307" s="40">
        <v>7.8570290193667391</v>
      </c>
      <c r="K307" s="169">
        <f t="shared" si="9"/>
        <v>2040</v>
      </c>
      <c r="L307" s="4"/>
      <c r="M307" s="4"/>
    </row>
    <row r="308" spans="7:13">
      <c r="G308" s="36">
        <v>51227</v>
      </c>
      <c r="H308" s="40">
        <v>7.5475393877551014</v>
      </c>
      <c r="I308" s="40">
        <v>7.8964126582278471</v>
      </c>
      <c r="J308" s="40">
        <v>7.5329179424121326</v>
      </c>
      <c r="K308" s="169">
        <f t="shared" si="9"/>
        <v>2040</v>
      </c>
      <c r="L308" s="4"/>
      <c r="M308" s="4"/>
    </row>
    <row r="309" spans="7:13">
      <c r="G309" s="36">
        <v>51257</v>
      </c>
      <c r="H309" s="40">
        <v>7.5668251020408164</v>
      </c>
      <c r="I309" s="40">
        <v>7.8389949367088594</v>
      </c>
      <c r="J309" s="40">
        <v>7.5522846808074604</v>
      </c>
      <c r="K309" s="169">
        <f t="shared" si="9"/>
        <v>2040</v>
      </c>
      <c r="L309" s="4"/>
      <c r="M309" s="4"/>
    </row>
    <row r="310" spans="7:13">
      <c r="G310" s="36">
        <v>51288</v>
      </c>
      <c r="H310" s="40">
        <v>7.4511108163265298</v>
      </c>
      <c r="I310" s="40">
        <v>7.4562101265822767</v>
      </c>
      <c r="J310" s="40">
        <v>7.4335225125525168</v>
      </c>
      <c r="K310" s="169">
        <f t="shared" si="9"/>
        <v>2040</v>
      </c>
      <c r="L310" s="4"/>
      <c r="M310" s="4"/>
    </row>
    <row r="311" spans="7:13">
      <c r="G311" s="36">
        <v>51318</v>
      </c>
      <c r="H311" s="40">
        <v>7.7018251020408162</v>
      </c>
      <c r="I311" s="40">
        <v>7.4179316455696185</v>
      </c>
      <c r="J311" s="40">
        <v>7.6878518495747521</v>
      </c>
      <c r="K311" s="169">
        <f t="shared" si="9"/>
        <v>2040</v>
      </c>
      <c r="L311" s="4"/>
      <c r="M311" s="4"/>
    </row>
    <row r="312" spans="7:13">
      <c r="G312" s="36">
        <v>51349</v>
      </c>
      <c r="H312" s="40">
        <v>7.8753965306122442</v>
      </c>
      <c r="I312" s="40">
        <v>7.6667417721518971</v>
      </c>
      <c r="J312" s="40">
        <v>7.8621524951326984</v>
      </c>
      <c r="K312" s="169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7.7211108163265312</v>
      </c>
      <c r="I313" s="40">
        <v>7.5901848101265808</v>
      </c>
      <c r="J313" s="40">
        <v>7.7046568500870993</v>
      </c>
      <c r="K313" s="169">
        <f t="shared" si="11"/>
        <v>2040</v>
      </c>
      <c r="L313" s="4"/>
      <c r="M313" s="4"/>
    </row>
    <row r="314" spans="7:13">
      <c r="G314" s="36">
        <v>51410</v>
      </c>
      <c r="H314" s="40">
        <v>7.7596822448979594</v>
      </c>
      <c r="I314" s="40">
        <v>7.9346911392405044</v>
      </c>
      <c r="J314" s="40">
        <v>7.7459520647607345</v>
      </c>
      <c r="K314" s="169">
        <f t="shared" si="11"/>
        <v>2040</v>
      </c>
      <c r="L314" s="4"/>
      <c r="M314" s="4"/>
    </row>
    <row r="315" spans="7:13">
      <c r="G315" s="36">
        <v>51441</v>
      </c>
      <c r="H315" s="40">
        <v>7.8946822448979592</v>
      </c>
      <c r="I315" s="40">
        <v>8.2216784810126562</v>
      </c>
      <c r="J315" s="40">
        <v>7.8635870683471669</v>
      </c>
      <c r="K315" s="169">
        <f t="shared" si="11"/>
        <v>2040</v>
      </c>
      <c r="L315" s="4"/>
      <c r="M315" s="4"/>
    </row>
    <row r="316" spans="7:13">
      <c r="G316" s="36">
        <v>51471</v>
      </c>
      <c r="H316" s="40">
        <v>8.3188659183673472</v>
      </c>
      <c r="I316" s="40">
        <v>8.6236025316455684</v>
      </c>
      <c r="J316" s="40">
        <v>8.2921145814120312</v>
      </c>
      <c r="K316" s="169">
        <f t="shared" si="11"/>
        <v>2040</v>
      </c>
      <c r="L316" s="4"/>
      <c r="M316" s="4"/>
    </row>
    <row r="317" spans="7:13">
      <c r="G317" s="36">
        <v>51502</v>
      </c>
      <c r="H317" s="40">
        <v>8.3969271428571428</v>
      </c>
      <c r="I317" s="40">
        <v>8.8665392405063272</v>
      </c>
      <c r="J317" s="40">
        <v>8.3679420227482328</v>
      </c>
      <c r="K317" s="169">
        <f t="shared" si="11"/>
        <v>2041</v>
      </c>
      <c r="L317" s="4"/>
      <c r="M317" s="4"/>
    </row>
    <row r="318" spans="7:13">
      <c r="G318" s="36">
        <v>51533</v>
      </c>
      <c r="H318" s="40">
        <v>8.3969271428571428</v>
      </c>
      <c r="I318" s="40">
        <v>9.023602531645567</v>
      </c>
      <c r="J318" s="40">
        <v>8.3884359258120718</v>
      </c>
      <c r="K318" s="169">
        <f t="shared" si="11"/>
        <v>2041</v>
      </c>
      <c r="L318" s="4"/>
      <c r="M318" s="4"/>
    </row>
    <row r="319" spans="7:13">
      <c r="G319" s="36">
        <v>51561</v>
      </c>
      <c r="H319" s="40">
        <v>8.0803965306122443</v>
      </c>
      <c r="I319" s="40">
        <v>8.4542860759493657</v>
      </c>
      <c r="J319" s="40">
        <v>8.0628902756429977</v>
      </c>
      <c r="K319" s="169">
        <f t="shared" si="11"/>
        <v>2041</v>
      </c>
      <c r="L319" s="4"/>
      <c r="M319" s="4"/>
    </row>
    <row r="320" spans="7:13">
      <c r="G320" s="36">
        <v>51592</v>
      </c>
      <c r="H320" s="40">
        <v>7.7440699999999998</v>
      </c>
      <c r="I320" s="40">
        <v>8.1008683544303786</v>
      </c>
      <c r="J320" s="40">
        <v>7.7302742289168984</v>
      </c>
      <c r="K320" s="169">
        <f t="shared" si="11"/>
        <v>2041</v>
      </c>
      <c r="L320" s="4"/>
      <c r="M320" s="4"/>
    </row>
    <row r="321" spans="7:13">
      <c r="G321" s="36">
        <v>51622</v>
      </c>
      <c r="H321" s="40">
        <v>7.7638659183673466</v>
      </c>
      <c r="I321" s="40">
        <v>8.041931645569619</v>
      </c>
      <c r="J321" s="40">
        <v>7.7501533148888209</v>
      </c>
      <c r="K321" s="169">
        <f t="shared" si="11"/>
        <v>2041</v>
      </c>
      <c r="L321" s="4"/>
      <c r="M321" s="4"/>
    </row>
    <row r="322" spans="7:13">
      <c r="G322" s="36">
        <v>51653</v>
      </c>
      <c r="H322" s="40">
        <v>7.645192448979591</v>
      </c>
      <c r="I322" s="40">
        <v>7.6493240506329103</v>
      </c>
      <c r="J322" s="40">
        <v>7.6284195306896203</v>
      </c>
      <c r="K322" s="169">
        <f t="shared" si="11"/>
        <v>2041</v>
      </c>
      <c r="L322" s="4"/>
      <c r="M322" s="4"/>
    </row>
    <row r="323" spans="7:13">
      <c r="G323" s="36">
        <v>51683</v>
      </c>
      <c r="H323" s="40">
        <v>7.9023353061224491</v>
      </c>
      <c r="I323" s="40">
        <v>7.6100329113924037</v>
      </c>
      <c r="J323" s="40">
        <v>7.889204447176966</v>
      </c>
      <c r="K323" s="169">
        <f t="shared" si="11"/>
        <v>2041</v>
      </c>
      <c r="L323" s="4"/>
      <c r="M323" s="4"/>
    </row>
    <row r="324" spans="7:13">
      <c r="G324" s="36">
        <v>51714</v>
      </c>
      <c r="H324" s="40">
        <v>8.0803965306122443</v>
      </c>
      <c r="I324" s="40">
        <v>7.8652227848101246</v>
      </c>
      <c r="J324" s="40">
        <v>8.0680137514089569</v>
      </c>
      <c r="K324" s="169">
        <f t="shared" si="11"/>
        <v>2041</v>
      </c>
      <c r="L324" s="4"/>
      <c r="M324" s="4"/>
    </row>
    <row r="325" spans="7:13">
      <c r="G325" s="36">
        <v>51745</v>
      </c>
      <c r="H325" s="40">
        <v>7.922131224489795</v>
      </c>
      <c r="I325" s="40">
        <v>7.7867417721518972</v>
      </c>
      <c r="J325" s="40">
        <v>7.9065217952659088</v>
      </c>
      <c r="K325" s="169">
        <f t="shared" si="11"/>
        <v>2041</v>
      </c>
      <c r="L325" s="4"/>
      <c r="M325" s="4"/>
    </row>
    <row r="326" spans="7:13">
      <c r="G326" s="36">
        <v>51775</v>
      </c>
      <c r="H326" s="40">
        <v>7.9617230612244896</v>
      </c>
      <c r="I326" s="40">
        <v>8.1401594936708843</v>
      </c>
      <c r="J326" s="40">
        <v>7.9488417050927351</v>
      </c>
      <c r="K326" s="169">
        <f t="shared" si="11"/>
        <v>2041</v>
      </c>
      <c r="L326" s="4"/>
      <c r="M326" s="4"/>
    </row>
    <row r="327" spans="7:13">
      <c r="G327" s="36">
        <v>51806</v>
      </c>
      <c r="H327" s="40">
        <v>8.1001924489795929</v>
      </c>
      <c r="I327" s="40">
        <v>8.4346405063291119</v>
      </c>
      <c r="J327" s="40">
        <v>8.0699606722000219</v>
      </c>
      <c r="K327" s="169">
        <f t="shared" si="11"/>
        <v>2041</v>
      </c>
      <c r="L327" s="4"/>
      <c r="M327" s="4"/>
    </row>
    <row r="328" spans="7:13">
      <c r="G328" s="36">
        <v>51836</v>
      </c>
      <c r="H328" s="40">
        <v>8.5354985714285707</v>
      </c>
      <c r="I328" s="40">
        <v>8.8469949367088585</v>
      </c>
      <c r="J328" s="40">
        <v>8.5096573624346785</v>
      </c>
      <c r="K328" s="169">
        <f t="shared" si="11"/>
        <v>2041</v>
      </c>
      <c r="L328" s="4"/>
      <c r="M328" s="4"/>
    </row>
    <row r="329" spans="7:13">
      <c r="G329" s="36">
        <v>51867</v>
      </c>
      <c r="H329" s="40">
        <v>8.6156006122448971</v>
      </c>
      <c r="I329" s="40">
        <v>9.0963113924050614</v>
      </c>
      <c r="J329" s="40">
        <v>8.5875341940772625</v>
      </c>
      <c r="K329" s="169">
        <f t="shared" ref="K329:K340" si="12">YEAR(G329)</f>
        <v>2042</v>
      </c>
    </row>
    <row r="330" spans="7:13">
      <c r="G330" s="36">
        <v>51898</v>
      </c>
      <c r="H330" s="40">
        <v>8.6156006122448971</v>
      </c>
      <c r="I330" s="40">
        <v>9.2574253164556932</v>
      </c>
      <c r="J330" s="40">
        <v>8.6080280971411032</v>
      </c>
      <c r="K330" s="169">
        <f t="shared" si="12"/>
        <v>2042</v>
      </c>
    </row>
    <row r="331" spans="7:13">
      <c r="G331" s="36">
        <v>51926</v>
      </c>
      <c r="H331" s="40">
        <v>8.2908046938775524</v>
      </c>
      <c r="I331" s="40">
        <v>8.6732227848101235</v>
      </c>
      <c r="J331" s="40">
        <v>8.2741824162311719</v>
      </c>
      <c r="K331" s="169">
        <f t="shared" si="12"/>
        <v>2042</v>
      </c>
    </row>
    <row r="332" spans="7:13">
      <c r="G332" s="36">
        <v>51957</v>
      </c>
      <c r="H332" s="40">
        <v>7.9457026530612245</v>
      </c>
      <c r="I332" s="40">
        <v>8.3106911392405056</v>
      </c>
      <c r="J332" s="40">
        <v>7.9327539911876226</v>
      </c>
      <c r="K332" s="169">
        <f t="shared" si="12"/>
        <v>2042</v>
      </c>
    </row>
    <row r="333" spans="7:13">
      <c r="G333" s="36">
        <v>51987</v>
      </c>
      <c r="H333" s="40">
        <v>7.9660087755102031</v>
      </c>
      <c r="I333" s="40">
        <v>8.2502354430379725</v>
      </c>
      <c r="J333" s="40">
        <v>7.9531454247361415</v>
      </c>
      <c r="K333" s="169">
        <f t="shared" si="12"/>
        <v>2042</v>
      </c>
    </row>
    <row r="334" spans="7:13">
      <c r="G334" s="36">
        <v>52018</v>
      </c>
      <c r="H334" s="40">
        <v>7.8442740816326522</v>
      </c>
      <c r="I334" s="40">
        <v>7.8473999999999986</v>
      </c>
      <c r="J334" s="40">
        <v>7.8283375550773657</v>
      </c>
      <c r="K334" s="169">
        <f t="shared" si="12"/>
        <v>2042</v>
      </c>
    </row>
    <row r="335" spans="7:13">
      <c r="G335" s="36">
        <v>52048</v>
      </c>
      <c r="H335" s="40">
        <v>8.1081516326530618</v>
      </c>
      <c r="I335" s="40">
        <v>7.8070962025316435</v>
      </c>
      <c r="J335" s="40">
        <v>8.0958854595757774</v>
      </c>
      <c r="K335" s="169">
        <f t="shared" si="12"/>
        <v>2042</v>
      </c>
    </row>
    <row r="336" spans="7:13">
      <c r="G336" s="36">
        <v>52079</v>
      </c>
      <c r="H336" s="40">
        <v>8.2908046938775524</v>
      </c>
      <c r="I336" s="40">
        <v>8.0689696202531636</v>
      </c>
      <c r="J336" s="40">
        <v>8.279305891997133</v>
      </c>
      <c r="K336" s="169">
        <f t="shared" si="12"/>
        <v>2042</v>
      </c>
    </row>
    <row r="337" spans="7:11">
      <c r="G337" s="36">
        <v>52110</v>
      </c>
      <c r="H337" s="40">
        <v>8.1284577551020423</v>
      </c>
      <c r="I337" s="40">
        <v>7.9883620253164542</v>
      </c>
      <c r="J337" s="40">
        <v>8.1137151552413176</v>
      </c>
      <c r="K337" s="169">
        <f t="shared" si="12"/>
        <v>2042</v>
      </c>
    </row>
    <row r="338" spans="7:11">
      <c r="G338" s="36">
        <v>52140</v>
      </c>
      <c r="H338" s="40">
        <v>8.1689679591836732</v>
      </c>
      <c r="I338" s="40">
        <v>8.3509949367088598</v>
      </c>
      <c r="J338" s="40">
        <v>8.1569572907060159</v>
      </c>
      <c r="K338" s="169">
        <f t="shared" si="12"/>
        <v>2042</v>
      </c>
    </row>
    <row r="339" spans="7:11">
      <c r="G339" s="36">
        <v>52171</v>
      </c>
      <c r="H339" s="40">
        <v>8.311110816326531</v>
      </c>
      <c r="I339" s="40">
        <v>8.6531721518987315</v>
      </c>
      <c r="J339" s="40">
        <v>8.2817651603647935</v>
      </c>
      <c r="K339" s="169">
        <f t="shared" si="12"/>
        <v>2042</v>
      </c>
    </row>
    <row r="340" spans="7:11">
      <c r="G340" s="36">
        <v>52201</v>
      </c>
      <c r="H340" s="40">
        <v>8.7576414285714286</v>
      </c>
      <c r="I340" s="40">
        <v>9.0761594936708843</v>
      </c>
      <c r="J340" s="40">
        <v>8.7327334972845581</v>
      </c>
      <c r="K340" s="169">
        <f t="shared" si="12"/>
        <v>2042</v>
      </c>
    </row>
    <row r="341" spans="7:11">
      <c r="G341" s="36">
        <v>52232</v>
      </c>
      <c r="H341" s="40">
        <v>8.839886326530614</v>
      </c>
      <c r="I341" s="40">
        <v>9.3319569620253144</v>
      </c>
      <c r="J341" s="40">
        <v>8.8127621887488488</v>
      </c>
      <c r="K341" s="169">
        <f t="shared" ref="K341:K343" si="13">YEAR(G341)</f>
        <v>2043</v>
      </c>
    </row>
    <row r="342" spans="7:11">
      <c r="G342" s="36">
        <v>52263</v>
      </c>
      <c r="H342" s="40">
        <v>8.839886326530614</v>
      </c>
      <c r="I342" s="40">
        <v>9.4973240506329102</v>
      </c>
      <c r="J342" s="40">
        <v>8.8332560918126877</v>
      </c>
      <c r="K342" s="169">
        <f t="shared" si="13"/>
        <v>2043</v>
      </c>
    </row>
    <row r="343" spans="7:11">
      <c r="G343" s="36">
        <v>52291</v>
      </c>
      <c r="H343" s="40">
        <v>8.5066210204081631</v>
      </c>
      <c r="I343" s="40">
        <v>8.8979316455696171</v>
      </c>
      <c r="J343" s="40">
        <v>8.4909054411312663</v>
      </c>
      <c r="K343" s="169">
        <f t="shared" si="13"/>
        <v>2043</v>
      </c>
    </row>
    <row r="344" spans="7:11">
      <c r="G344" s="36"/>
      <c r="H344" s="40"/>
      <c r="K344" s="169"/>
    </row>
    <row r="345" spans="7:11">
      <c r="G345" s="36"/>
      <c r="H345" s="40"/>
      <c r="K345" s="169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U273"/>
  <sheetViews>
    <sheetView zoomScale="70" zoomScaleNormal="70" zoomScaleSheetLayoutView="85" workbookViewId="0">
      <pane xSplit="2" ySplit="12" topLeftCell="C13" activePane="bottomRight" state="frozen"/>
      <selection activeCell="C14" sqref="C14"/>
      <selection pane="topRight" activeCell="C14" sqref="C14"/>
      <selection pane="bottomLeft" activeCell="C14" sqref="C14"/>
      <selection pane="bottomRight" activeCell="B3" sqref="B3"/>
    </sheetView>
  </sheetViews>
  <sheetFormatPr defaultRowHeight="12.75" outlineLevelRow="1"/>
  <cols>
    <col min="1" max="1" width="6.1640625" style="72" customWidth="1"/>
    <col min="2" max="2" width="22.83203125" style="72" customWidth="1"/>
    <col min="3" max="3" width="18.1640625" style="72" customWidth="1"/>
    <col min="4" max="4" width="16.1640625" style="72" customWidth="1"/>
    <col min="5" max="5" width="18.5" style="72" customWidth="1"/>
    <col min="6" max="7" width="16.1640625" style="72" customWidth="1"/>
    <col min="8" max="8" width="3.83203125" style="72" customWidth="1"/>
    <col min="9" max="9" width="9.5" style="72" customWidth="1"/>
    <col min="10" max="11" width="10" style="72" customWidth="1"/>
    <col min="12" max="12" width="9.33203125" style="72" customWidth="1"/>
    <col min="13" max="13" width="21.1640625" style="72" customWidth="1"/>
    <col min="14" max="14" width="13.83203125" style="72" customWidth="1"/>
    <col min="15" max="15" width="16" style="72" customWidth="1"/>
    <col min="16" max="19" width="9.33203125" style="72"/>
    <col min="20" max="21" width="0" style="72" hidden="1" customWidth="1"/>
    <col min="22" max="16384" width="9.33203125" style="72"/>
  </cols>
  <sheetData>
    <row r="1" spans="2:21" s="4" customFormat="1" ht="15.75" hidden="1">
      <c r="B1" s="1" t="s">
        <v>52</v>
      </c>
      <c r="C1" s="1"/>
      <c r="D1" s="12"/>
      <c r="E1" s="12"/>
      <c r="F1" s="12"/>
      <c r="G1" s="12"/>
      <c r="H1" s="37"/>
      <c r="I1" s="159"/>
      <c r="J1" s="159"/>
      <c r="K1" s="159"/>
    </row>
    <row r="2" spans="2:21" ht="5.25" customHeight="1"/>
    <row r="3" spans="2:21" ht="15.75">
      <c r="B3" s="1" t="str">
        <f>"Table "&amp;RIGHT('Table 4'!B3,1)+1</f>
        <v>Table 5</v>
      </c>
      <c r="C3" s="107"/>
      <c r="D3" s="107"/>
      <c r="E3" s="107"/>
      <c r="F3" s="107"/>
      <c r="G3" s="107"/>
      <c r="M3" s="72" t="s">
        <v>76</v>
      </c>
      <c r="O3" s="200"/>
    </row>
    <row r="4" spans="2:21">
      <c r="B4" s="107" t="str">
        <f ca="1">'Table 1'!B5</f>
        <v>Utah Sch 37 Thermal - 10.0 MW and 100.0% CF</v>
      </c>
      <c r="C4" s="107"/>
      <c r="D4" s="107"/>
      <c r="E4" s="107"/>
      <c r="F4" s="107"/>
      <c r="G4" s="107"/>
      <c r="M4" s="74" t="s">
        <v>156</v>
      </c>
    </row>
    <row r="5" spans="2:21">
      <c r="B5" s="107" t="str">
        <f>TEXT($K$5,"MMMM YYYY")&amp;"  through  "&amp;TEXT($K$6,"MMMM YYYY")</f>
        <v>June 2017  through  December 2037</v>
      </c>
      <c r="C5" s="107"/>
      <c r="D5" s="107"/>
      <c r="E5" s="107"/>
      <c r="F5" s="107"/>
      <c r="G5" s="107"/>
      <c r="J5" s="72" t="s">
        <v>57</v>
      </c>
      <c r="K5" s="73">
        <f>MIN(K13:K31)</f>
        <v>42887</v>
      </c>
      <c r="M5" s="72" t="s">
        <v>58</v>
      </c>
    </row>
    <row r="6" spans="2:21">
      <c r="B6" s="107" t="s">
        <v>59</v>
      </c>
      <c r="C6" s="107"/>
      <c r="D6" s="107"/>
      <c r="E6" s="107"/>
      <c r="F6" s="107"/>
      <c r="G6" s="107"/>
      <c r="J6" s="72" t="s">
        <v>60</v>
      </c>
      <c r="K6" s="73">
        <f>MAX(K20:K271)</f>
        <v>50375</v>
      </c>
      <c r="M6" s="74">
        <v>10</v>
      </c>
      <c r="N6" s="72" t="s">
        <v>41</v>
      </c>
    </row>
    <row r="7" spans="2:21">
      <c r="B7" s="288" t="s">
        <v>151</v>
      </c>
      <c r="C7" s="75">
        <f>NPV($K$9,C44:C223)</f>
        <v>22787108.085852809</v>
      </c>
      <c r="D7" s="75">
        <f>NPV($K$9,D44:D223)</f>
        <v>0</v>
      </c>
      <c r="E7" s="75">
        <f>NPV($K$9,E44:E223)</f>
        <v>22787108.085852809</v>
      </c>
      <c r="F7" s="75">
        <f>NPV($K$9,F44:F223)</f>
        <v>844948.68343012675</v>
      </c>
      <c r="G7" s="145">
        <f>($C7+D7)/$F7</f>
        <v>26.968629613513322</v>
      </c>
      <c r="M7" s="179">
        <f ca="1">SUM(OFFSET(F19,MATCH(K20,B20:B31,0),0,12))/(8760*Study_MW)</f>
        <v>1</v>
      </c>
      <c r="N7" s="136" t="s">
        <v>46</v>
      </c>
    </row>
    <row r="8" spans="2:21">
      <c r="B8" s="172" t="str">
        <f>"Nominal NPV at "&amp;TEXT(J9,"0.00%")&amp;" Discount Rate"</f>
        <v>Nominal NPV at 6.57% Discount Rate</v>
      </c>
      <c r="J8" s="72" t="str">
        <f>'Table 1'!I41</f>
        <v>Discount Rate - 2017 IRP</v>
      </c>
    </row>
    <row r="9" spans="2:21">
      <c r="C9" s="75"/>
      <c r="D9" s="75"/>
      <c r="E9" s="75"/>
      <c r="F9" s="196"/>
      <c r="G9" s="145"/>
      <c r="J9" s="176">
        <f>'Table 1'!I42</f>
        <v>6.5699999999999995E-2</v>
      </c>
      <c r="K9" s="150">
        <f>((1+J9)^(1/12))-1</f>
        <v>5.3167389786501484E-3</v>
      </c>
    </row>
    <row r="10" spans="2:21">
      <c r="B10" s="72" t="s">
        <v>152</v>
      </c>
      <c r="C10" s="75">
        <f>NPV($K$9,C20:C199)</f>
        <v>20111669.877973214</v>
      </c>
      <c r="D10" s="75">
        <f>NPV($K$9,D20:D199)</f>
        <v>0</v>
      </c>
      <c r="E10" s="75">
        <f>NPV($K$9,E20:E199)</f>
        <v>20111669.877973214</v>
      </c>
      <c r="F10" s="75">
        <f>NPV($K$9,F20:F199)</f>
        <v>844868.0260395353</v>
      </c>
      <c r="G10" s="145">
        <f>($C10+D10)/$F10</f>
        <v>23.804510595873936</v>
      </c>
      <c r="N10" s="76"/>
    </row>
    <row r="11" spans="2:21">
      <c r="B11" s="149"/>
      <c r="C11" s="78" t="s">
        <v>22</v>
      </c>
      <c r="D11" s="79" t="s">
        <v>61</v>
      </c>
      <c r="E11" s="79" t="s">
        <v>62</v>
      </c>
      <c r="F11" s="79" t="s">
        <v>62</v>
      </c>
      <c r="G11" s="80" t="s">
        <v>70</v>
      </c>
    </row>
    <row r="12" spans="2:21">
      <c r="B12" s="84" t="s">
        <v>63</v>
      </c>
      <c r="C12" s="78" t="s">
        <v>64</v>
      </c>
      <c r="D12" s="82" t="str">
        <f>TEXT((SUM(F32:F79)/(8760*3+8784))/Study_MW,"0.0%")&amp;" CF"</f>
        <v>100.0% CF</v>
      </c>
      <c r="E12" s="83" t="s">
        <v>69</v>
      </c>
      <c r="F12" s="84" t="s">
        <v>65</v>
      </c>
      <c r="G12" s="82" t="str">
        <f>D12</f>
        <v>100.0% CF</v>
      </c>
      <c r="I12" s="79" t="s">
        <v>66</v>
      </c>
      <c r="J12" s="85" t="s">
        <v>0</v>
      </c>
      <c r="K12" s="85" t="s">
        <v>67</v>
      </c>
      <c r="L12" s="85" t="s">
        <v>66</v>
      </c>
      <c r="M12" s="85"/>
      <c r="N12" s="80"/>
      <c r="P12" s="72" t="s">
        <v>62</v>
      </c>
      <c r="Q12" s="72" t="s">
        <v>131</v>
      </c>
      <c r="R12" s="72" t="s">
        <v>132</v>
      </c>
    </row>
    <row r="13" spans="2:21">
      <c r="B13" s="324">
        <v>42887</v>
      </c>
      <c r="C13" s="325">
        <f>C25/(1+$T$13)</f>
        <v>117702.79647493744</v>
      </c>
      <c r="D13" s="326">
        <f>IF(ISNUMBER($F13),VLOOKUP($J13,'Table 1'!$B$11:$C$33,2,FALSE)/12*1000*Study_MW,"")</f>
        <v>0</v>
      </c>
      <c r="E13" s="326">
        <f t="shared" ref="E13:E19" si="0">IF(ISNUMBER(C13+D13),C13+D13,"")</f>
        <v>117702.79647493744</v>
      </c>
      <c r="F13" s="325">
        <f>F25</f>
        <v>7200</v>
      </c>
      <c r="G13" s="327">
        <f t="shared" ref="G13:G19" si="1">IF(ISNUMBER($F13),E13/$F13,"")</f>
        <v>16.347610621519088</v>
      </c>
      <c r="I13" s="94"/>
      <c r="J13" s="90">
        <v>2017</v>
      </c>
      <c r="K13" s="95">
        <f t="shared" ref="K13:K19" si="2">IF(ISNUMBER(F13),B13,"")</f>
        <v>42887</v>
      </c>
      <c r="T13" s="318">
        <v>2.2092462442320437E-2</v>
      </c>
      <c r="U13" s="72" t="s">
        <v>175</v>
      </c>
    </row>
    <row r="14" spans="2:21">
      <c r="B14" s="324">
        <f t="shared" ref="B14:B19" si="3">EDATE(B13,1)</f>
        <v>42917</v>
      </c>
      <c r="C14" s="325">
        <f t="shared" ref="C14:C19" si="4">C26/(1+$T$13)</f>
        <v>153451.90490442968</v>
      </c>
      <c r="D14" s="326">
        <f>IF(ISNUMBER($F14),VLOOKUP($J14,'Table 1'!$B$11:$C$33,2,FALSE)/12*1000*Study_MW,"")</f>
        <v>0</v>
      </c>
      <c r="E14" s="326">
        <f t="shared" si="0"/>
        <v>153451.90490442968</v>
      </c>
      <c r="F14" s="325">
        <f t="shared" ref="F14:F19" si="5">F26</f>
        <v>7440</v>
      </c>
      <c r="G14" s="327">
        <f t="shared" si="1"/>
        <v>20.625256035541625</v>
      </c>
      <c r="I14" s="94"/>
      <c r="J14" s="90">
        <v>2017</v>
      </c>
      <c r="K14" s="95">
        <f t="shared" si="2"/>
        <v>42917</v>
      </c>
      <c r="L14" s="90"/>
      <c r="P14" s="199"/>
      <c r="Q14" s="275"/>
      <c r="R14" s="275"/>
    </row>
    <row r="15" spans="2:21">
      <c r="B15" s="324">
        <f t="shared" si="3"/>
        <v>42948</v>
      </c>
      <c r="C15" s="325">
        <f t="shared" si="4"/>
        <v>155256.40180894686</v>
      </c>
      <c r="D15" s="326">
        <f>IF(ISNUMBER($F15),VLOOKUP($J15,'Table 1'!$B$11:$C$33,2,FALSE)/12*1000*Study_MW,"")</f>
        <v>0</v>
      </c>
      <c r="E15" s="326">
        <f t="shared" si="0"/>
        <v>155256.40180894686</v>
      </c>
      <c r="F15" s="325">
        <f t="shared" si="5"/>
        <v>7440</v>
      </c>
      <c r="G15" s="327">
        <f t="shared" si="1"/>
        <v>20.867795942062749</v>
      </c>
      <c r="I15" s="94"/>
      <c r="J15" s="90">
        <v>2017</v>
      </c>
      <c r="K15" s="95">
        <f t="shared" si="2"/>
        <v>42948</v>
      </c>
      <c r="L15" s="90"/>
      <c r="P15" s="199"/>
      <c r="Q15" s="275"/>
      <c r="R15" s="275"/>
    </row>
    <row r="16" spans="2:21">
      <c r="B16" s="324">
        <f t="shared" si="3"/>
        <v>42979</v>
      </c>
      <c r="C16" s="325">
        <f t="shared" si="4"/>
        <v>129680.90374997178</v>
      </c>
      <c r="D16" s="326">
        <f>IF(ISNUMBER($F16),VLOOKUP($J16,'Table 1'!$B$11:$C$33,2,FALSE)/12*1000*Study_MW,"")</f>
        <v>0</v>
      </c>
      <c r="E16" s="326">
        <f t="shared" si="0"/>
        <v>129680.90374997178</v>
      </c>
      <c r="F16" s="325">
        <f t="shared" si="5"/>
        <v>7200</v>
      </c>
      <c r="G16" s="327">
        <f t="shared" si="1"/>
        <v>18.011236631940527</v>
      </c>
      <c r="I16" s="94"/>
      <c r="J16" s="90">
        <v>2017</v>
      </c>
      <c r="K16" s="95">
        <f t="shared" si="2"/>
        <v>42979</v>
      </c>
      <c r="L16" s="90"/>
      <c r="P16" s="199"/>
      <c r="Q16" s="275"/>
      <c r="R16" s="275"/>
    </row>
    <row r="17" spans="2:18">
      <c r="B17" s="324">
        <f t="shared" si="3"/>
        <v>43009</v>
      </c>
      <c r="C17" s="325">
        <f t="shared" si="4"/>
        <v>134172.13886925578</v>
      </c>
      <c r="D17" s="326">
        <f>IF(ISNUMBER($F17),VLOOKUP($J17,'Table 1'!$B$11:$C$33,2,FALSE)/12*1000*Study_MW,"")</f>
        <v>0</v>
      </c>
      <c r="E17" s="326">
        <f t="shared" si="0"/>
        <v>134172.13886925578</v>
      </c>
      <c r="F17" s="325">
        <f t="shared" si="5"/>
        <v>7440</v>
      </c>
      <c r="G17" s="327">
        <f t="shared" si="1"/>
        <v>18.033889632964488</v>
      </c>
      <c r="I17" s="94"/>
      <c r="J17" s="90">
        <v>2017</v>
      </c>
      <c r="K17" s="95">
        <f t="shared" si="2"/>
        <v>43009</v>
      </c>
      <c r="L17" s="90"/>
      <c r="P17" s="199"/>
      <c r="Q17" s="275"/>
      <c r="R17" s="275"/>
    </row>
    <row r="18" spans="2:18">
      <c r="B18" s="324">
        <f t="shared" si="3"/>
        <v>43040</v>
      </c>
      <c r="C18" s="325">
        <f t="shared" si="4"/>
        <v>133766.12660611662</v>
      </c>
      <c r="D18" s="326">
        <f>IF(ISNUMBER($F18),VLOOKUP($J18,'Table 1'!$B$11:$C$33,2,FALSE)/12*1000*Study_MW,"")</f>
        <v>0</v>
      </c>
      <c r="E18" s="326">
        <f t="shared" si="0"/>
        <v>133766.12660611662</v>
      </c>
      <c r="F18" s="325">
        <f t="shared" si="5"/>
        <v>7200</v>
      </c>
      <c r="G18" s="327">
        <f t="shared" si="1"/>
        <v>18.578628695293975</v>
      </c>
      <c r="I18" s="94"/>
      <c r="J18" s="90">
        <v>2017</v>
      </c>
      <c r="K18" s="95">
        <f t="shared" si="2"/>
        <v>43040</v>
      </c>
      <c r="L18" s="90"/>
      <c r="P18" s="199"/>
      <c r="Q18" s="275"/>
      <c r="R18" s="275"/>
    </row>
    <row r="19" spans="2:18">
      <c r="B19" s="324">
        <f t="shared" si="3"/>
        <v>43070</v>
      </c>
      <c r="C19" s="325">
        <f t="shared" si="4"/>
        <v>154103.4572059749</v>
      </c>
      <c r="D19" s="326">
        <f>IF(ISNUMBER($F19),VLOOKUP($J19,'Table 1'!$B$11:$C$33,2,FALSE)/12*1000*Study_MW,"")</f>
        <v>0</v>
      </c>
      <c r="E19" s="328">
        <f t="shared" si="0"/>
        <v>154103.4572059749</v>
      </c>
      <c r="F19" s="325">
        <f t="shared" si="5"/>
        <v>7440</v>
      </c>
      <c r="G19" s="327">
        <f t="shared" si="1"/>
        <v>20.712830269620284</v>
      </c>
      <c r="I19" s="94"/>
      <c r="J19" s="90">
        <v>2017</v>
      </c>
      <c r="K19" s="95">
        <f t="shared" si="2"/>
        <v>43070</v>
      </c>
      <c r="L19" s="90"/>
      <c r="P19" s="199"/>
      <c r="Q19" s="275"/>
      <c r="R19" s="275"/>
    </row>
    <row r="20" spans="2:18">
      <c r="B20" s="91">
        <f>[8]NPC!$F$3</f>
        <v>43101</v>
      </c>
      <c r="C20" s="86">
        <f>IF(F20="","",-INDEX([8]Delta!$F$1:$EE$996,$L$20,$I20))</f>
        <v>171628.55296158791</v>
      </c>
      <c r="D20" s="87">
        <f>IF(ISNUMBER($F20),VLOOKUP($J20,'Table 1'!$B$13:$C$33,2,FALSE)/12*1000*Study_MW,"")</f>
        <v>0</v>
      </c>
      <c r="E20" s="88">
        <f>IF(ISNUMBER(C20+D20),C20+D20,"")</f>
        <v>171628.55296158791</v>
      </c>
      <c r="F20" s="86">
        <f>IF(INDEX([8]Delta!$F$1:$EE$996,$L$21,$I20)=0,"",INDEX([8]Delta!$F$1:$EE$996,$L$21,$I20))</f>
        <v>7440</v>
      </c>
      <c r="G20" s="89">
        <f>IF(ISNUMBER($F20),E20/$F20,"")</f>
        <v>23.068353892686545</v>
      </c>
      <c r="I20" s="77">
        <v>1</v>
      </c>
      <c r="J20" s="90">
        <f>YEAR(B20)</f>
        <v>2018</v>
      </c>
      <c r="K20" s="91">
        <f t="shared" ref="K20:K31" si="6">IF(ISNUMBER(F20),B20,"")</f>
        <v>43101</v>
      </c>
      <c r="L20" s="72">
        <f>MATCH(M20,[8]Delta!$A$1:$A$996,FALSE)</f>
        <v>273</v>
      </c>
      <c r="M20" s="72" t="s">
        <v>68</v>
      </c>
    </row>
    <row r="21" spans="2:18">
      <c r="B21" s="95">
        <f t="shared" ref="B21:B84" si="7">EDATE(B20,1)</f>
        <v>43132</v>
      </c>
      <c r="C21" s="92">
        <f>IF(F21="","",-INDEX([8]Delta!$F$1:$EE$996,$L$20,$I21))</f>
        <v>163508.14498139918</v>
      </c>
      <c r="D21" s="88">
        <f>IF(ISNUMBER($F21),VLOOKUP($J21,'Table 1'!$B$13:$C$33,2,FALSE)/12*1000*Study_MW,"")</f>
        <v>0</v>
      </c>
      <c r="E21" s="88">
        <f t="shared" ref="E21:E30" si="8">IF(ISNUMBER(C21+D21),C21+D21,"")</f>
        <v>163508.14498139918</v>
      </c>
      <c r="F21" s="92">
        <f>IF(INDEX([8]Delta!$F$1:$EE$996,$L$21,$I21)=0,"",INDEX([8]Delta!$F$1:$EE$996,$L$21,$I21))</f>
        <v>6720</v>
      </c>
      <c r="G21" s="93">
        <f t="shared" ref="G21:G84" si="9">IF(ISNUMBER($F21),E21/$F21,"")</f>
        <v>24.331569193660592</v>
      </c>
      <c r="I21" s="94">
        <f>I20+1</f>
        <v>2</v>
      </c>
      <c r="J21" s="90">
        <f t="shared" ref="J21:J84" si="10">YEAR(B21)</f>
        <v>2018</v>
      </c>
      <c r="K21" s="95">
        <f t="shared" si="6"/>
        <v>43132</v>
      </c>
      <c r="L21" s="72">
        <f>MATCH(M21,[8]Delta!$C$304:$C$507,FALSE)+ROW([8]Delta!$C$303)+2</f>
        <v>361</v>
      </c>
      <c r="M21" s="143" t="s">
        <v>155</v>
      </c>
    </row>
    <row r="22" spans="2:18">
      <c r="B22" s="95">
        <f t="shared" si="7"/>
        <v>43160</v>
      </c>
      <c r="C22" s="92">
        <f>IF(F22="","",-INDEX([8]Delta!$F$1:$EE$996,$L$20,$I22))</f>
        <v>161971.06248353422</v>
      </c>
      <c r="D22" s="88">
        <f>IF(ISNUMBER($F22),VLOOKUP($J22,'Table 1'!$B$13:$C$33,2,FALSE)/12*1000*Study_MW,"")</f>
        <v>0</v>
      </c>
      <c r="E22" s="88">
        <f t="shared" si="8"/>
        <v>161971.06248353422</v>
      </c>
      <c r="F22" s="92">
        <f>IF(INDEX([8]Delta!$F$1:$EE$996,$L$21,$I22)=0,"",INDEX([8]Delta!$F$1:$EE$996,$L$21,$I22))</f>
        <v>7440</v>
      </c>
      <c r="G22" s="93">
        <f t="shared" si="9"/>
        <v>21.770304097249223</v>
      </c>
      <c r="I22" s="94">
        <f t="shared" ref="I22:I31" si="11">I21+1</f>
        <v>3</v>
      </c>
      <c r="J22" s="90">
        <f t="shared" si="10"/>
        <v>2018</v>
      </c>
      <c r="K22" s="95">
        <f t="shared" si="6"/>
        <v>43160</v>
      </c>
      <c r="L22" s="90">
        <f>YEAR(B19)</f>
        <v>2017</v>
      </c>
      <c r="M22" s="72">
        <f>SUMIF($J$13:$J$271,L22,$C$13:$C$271)</f>
        <v>978133.72961963317</v>
      </c>
      <c r="N22" s="72">
        <f>SUMIF($J$13:$J$271,L22,$D$13:$D$271)</f>
        <v>0</v>
      </c>
      <c r="O22" s="72">
        <f>SUMIF($J$13:$J$271,L22,$F$13:$F$271)</f>
        <v>51360</v>
      </c>
      <c r="P22" s="199">
        <f t="shared" ref="P22" si="12">(M22+N22)/O22</f>
        <v>19.044659844619027</v>
      </c>
      <c r="Q22" s="275">
        <f>M22/O22</f>
        <v>19.044659844619027</v>
      </c>
      <c r="R22" s="275">
        <f>IFERROR(N22/O22,0)</f>
        <v>0</v>
      </c>
    </row>
    <row r="23" spans="2:18">
      <c r="B23" s="95">
        <f t="shared" si="7"/>
        <v>43191</v>
      </c>
      <c r="C23" s="92">
        <f>IF(F23="","",-INDEX([8]Delta!$F$1:$EE$996,$L$20,$I23))</f>
        <v>128683.67408777773</v>
      </c>
      <c r="D23" s="88">
        <f>IF(ISNUMBER($F23),VLOOKUP($J23,'Table 1'!$B$13:$C$33,2,FALSE)/12*1000*Study_MW,"")</f>
        <v>0</v>
      </c>
      <c r="E23" s="88">
        <f t="shared" si="8"/>
        <v>128683.67408777773</v>
      </c>
      <c r="F23" s="92">
        <f>IF(INDEX([8]Delta!$F$1:$EE$996,$L$21,$I23)=0,"",INDEX([8]Delta!$F$1:$EE$996,$L$21,$I23))</f>
        <v>7200</v>
      </c>
      <c r="G23" s="93">
        <f t="shared" si="9"/>
        <v>17.872732512191352</v>
      </c>
      <c r="I23" s="94">
        <f t="shared" si="11"/>
        <v>4</v>
      </c>
      <c r="J23" s="90">
        <f t="shared" si="10"/>
        <v>2018</v>
      </c>
      <c r="K23" s="95">
        <f t="shared" si="6"/>
        <v>43191</v>
      </c>
      <c r="L23" s="90">
        <f>YEAR(B20)</f>
        <v>2018</v>
      </c>
      <c r="M23" s="72">
        <f>SUMIF($J$20:$J$271,L23,$C$20:$C$271)</f>
        <v>1748927.0528879613</v>
      </c>
      <c r="N23" s="72">
        <f>SUMIF($J$20:$J$271,L23,$D$20:$D$271)</f>
        <v>0</v>
      </c>
      <c r="O23" s="72">
        <f t="shared" ref="O23:O32" si="13">SUMIF($J$20:$J$271,L23,$F$20:$F$271)</f>
        <v>87600</v>
      </c>
      <c r="P23" s="199">
        <f t="shared" ref="P23:P32" si="14">(M23+N23)/O23</f>
        <v>19.964920695068052</v>
      </c>
      <c r="Q23" s="275">
        <f>M23/O23</f>
        <v>19.964920695068052</v>
      </c>
      <c r="R23" s="275">
        <f>IFERROR(N23/O23,0)</f>
        <v>0</v>
      </c>
    </row>
    <row r="24" spans="2:18">
      <c r="B24" s="95">
        <f t="shared" si="7"/>
        <v>43221</v>
      </c>
      <c r="C24" s="92">
        <f>IF(F24="","",-INDEX([8]Delta!$F$1:$EE$996,$L$20,$I24))</f>
        <v>123392.50606884062</v>
      </c>
      <c r="D24" s="88">
        <f>IF(ISNUMBER($F24),VLOOKUP($J24,'Table 1'!$B$13:$C$33,2,FALSE)/12*1000*Study_MW,"")</f>
        <v>0</v>
      </c>
      <c r="E24" s="88">
        <f t="shared" si="8"/>
        <v>123392.50606884062</v>
      </c>
      <c r="F24" s="92">
        <f>IF(INDEX([8]Delta!$F$1:$EE$996,$L$21,$I24)=0,"",INDEX([8]Delta!$F$1:$EE$996,$L$21,$I24))</f>
        <v>7440</v>
      </c>
      <c r="G24" s="93">
        <f t="shared" si="9"/>
        <v>16.585014256564598</v>
      </c>
      <c r="I24" s="94">
        <f t="shared" si="11"/>
        <v>5</v>
      </c>
      <c r="J24" s="90">
        <f t="shared" si="10"/>
        <v>2018</v>
      </c>
      <c r="K24" s="95">
        <f t="shared" si="6"/>
        <v>43221</v>
      </c>
      <c r="L24" s="90">
        <f>L23+1</f>
        <v>2019</v>
      </c>
      <c r="M24" s="72">
        <f>SUMIF($J$20:$J$271,L24,$C$20:$C$271)</f>
        <v>1589284.4292110354</v>
      </c>
      <c r="N24" s="72">
        <f t="shared" ref="N24:N43" si="15">SUMIF($J$20:$J$271,L24,$D$20:$D$271)</f>
        <v>0</v>
      </c>
      <c r="O24" s="72">
        <f t="shared" si="13"/>
        <v>87600</v>
      </c>
      <c r="P24" s="199">
        <f t="shared" si="14"/>
        <v>18.142516315194467</v>
      </c>
      <c r="Q24" s="275">
        <f t="shared" ref="Q24:Q40" si="16">M24/O24</f>
        <v>18.142516315194467</v>
      </c>
      <c r="R24" s="275">
        <f t="shared" ref="R24:R40" si="17">IFERROR(N24/O24,0)</f>
        <v>0</v>
      </c>
    </row>
    <row r="25" spans="2:18">
      <c r="B25" s="95">
        <f t="shared" si="7"/>
        <v>43252</v>
      </c>
      <c r="C25" s="92">
        <f>IF(F25="","",-INDEX([8]Delta!$F$1:$EE$996,$L$20,$I25))</f>
        <v>120303.14108541608</v>
      </c>
      <c r="D25" s="88">
        <f>IF(ISNUMBER($F25),VLOOKUP($J25,'Table 1'!$B$13:$C$33,2,FALSE)/12*1000*Study_MW,"")</f>
        <v>0</v>
      </c>
      <c r="E25" s="88">
        <f t="shared" si="8"/>
        <v>120303.14108541608</v>
      </c>
      <c r="F25" s="92">
        <f>IF(INDEX([8]Delta!$F$1:$EE$996,$L$21,$I25)=0,"",INDEX([8]Delta!$F$1:$EE$996,$L$21,$I25))</f>
        <v>7200</v>
      </c>
      <c r="G25" s="93">
        <f t="shared" si="9"/>
        <v>16.708769595196678</v>
      </c>
      <c r="I25" s="94">
        <f t="shared" si="11"/>
        <v>6</v>
      </c>
      <c r="J25" s="90">
        <f t="shared" si="10"/>
        <v>2018</v>
      </c>
      <c r="K25" s="95">
        <f t="shared" si="6"/>
        <v>43252</v>
      </c>
      <c r="L25" s="90">
        <f t="shared" ref="L25:L43" si="18">L24+1</f>
        <v>2020</v>
      </c>
      <c r="M25" s="72">
        <f t="shared" ref="M25:M43" si="19">SUMIF($J$20:$J$271,L25,$C$20:$C$271)</f>
        <v>1465768.2132018954</v>
      </c>
      <c r="N25" s="72">
        <f t="shared" si="15"/>
        <v>0</v>
      </c>
      <c r="O25" s="72">
        <f t="shared" si="13"/>
        <v>87840</v>
      </c>
      <c r="P25" s="199">
        <f t="shared" si="14"/>
        <v>16.686796598382234</v>
      </c>
      <c r="Q25" s="275">
        <f t="shared" si="16"/>
        <v>16.686796598382234</v>
      </c>
      <c r="R25" s="275">
        <f t="shared" si="17"/>
        <v>0</v>
      </c>
    </row>
    <row r="26" spans="2:18">
      <c r="B26" s="95">
        <f t="shared" si="7"/>
        <v>43282</v>
      </c>
      <c r="C26" s="92">
        <f>IF(F26="","",-INDEX([8]Delta!$F$1:$EE$996,$L$20,$I26))</f>
        <v>156842.03535023332</v>
      </c>
      <c r="D26" s="88">
        <f>IF(ISNUMBER($F26),VLOOKUP($J26,'Table 1'!$B$13:$C$33,2,FALSE)/12*1000*Study_MW,"")</f>
        <v>0</v>
      </c>
      <c r="E26" s="88">
        <f t="shared" si="8"/>
        <v>156842.03535023332</v>
      </c>
      <c r="F26" s="92">
        <f>IF(INDEX([8]Delta!$F$1:$EE$996,$L$21,$I26)=0,"",INDEX([8]Delta!$F$1:$EE$996,$L$21,$I26))</f>
        <v>7440</v>
      </c>
      <c r="G26" s="93">
        <f t="shared" si="9"/>
        <v>21.080918729870071</v>
      </c>
      <c r="I26" s="94">
        <f t="shared" si="11"/>
        <v>7</v>
      </c>
      <c r="J26" s="90">
        <f t="shared" si="10"/>
        <v>2018</v>
      </c>
      <c r="K26" s="95">
        <f t="shared" si="6"/>
        <v>43282</v>
      </c>
      <c r="L26" s="90">
        <f t="shared" si="18"/>
        <v>2021</v>
      </c>
      <c r="M26" s="72">
        <f t="shared" si="19"/>
        <v>1550429.7177114785</v>
      </c>
      <c r="N26" s="72">
        <f t="shared" si="15"/>
        <v>0</v>
      </c>
      <c r="O26" s="72">
        <f t="shared" si="13"/>
        <v>87600</v>
      </c>
      <c r="P26" s="199">
        <f t="shared" si="14"/>
        <v>17.698969380268018</v>
      </c>
      <c r="Q26" s="275">
        <f t="shared" si="16"/>
        <v>17.698969380268018</v>
      </c>
      <c r="R26" s="275">
        <f t="shared" si="17"/>
        <v>0</v>
      </c>
    </row>
    <row r="27" spans="2:18">
      <c r="B27" s="95">
        <f t="shared" si="7"/>
        <v>43313</v>
      </c>
      <c r="C27" s="92">
        <f>IF(F27="","",-INDEX([8]Delta!$F$1:$EE$996,$L$20,$I27))</f>
        <v>158686.39803484082</v>
      </c>
      <c r="D27" s="88">
        <f>IF(ISNUMBER($F27),VLOOKUP($J27,'Table 1'!$B$13:$C$33,2,FALSE)/12*1000*Study_MW,"")</f>
        <v>0</v>
      </c>
      <c r="E27" s="88">
        <f t="shared" si="8"/>
        <v>158686.39803484082</v>
      </c>
      <c r="F27" s="92">
        <f>IF(INDEX([8]Delta!$F$1:$EE$996,$L$21,$I27)=0,"",INDEX([8]Delta!$F$1:$EE$996,$L$21,$I27))</f>
        <v>7440</v>
      </c>
      <c r="G27" s="93">
        <f t="shared" si="9"/>
        <v>21.328816940166778</v>
      </c>
      <c r="I27" s="94">
        <f t="shared" si="11"/>
        <v>8</v>
      </c>
      <c r="J27" s="90">
        <f t="shared" si="10"/>
        <v>2018</v>
      </c>
      <c r="K27" s="95">
        <f t="shared" si="6"/>
        <v>43313</v>
      </c>
      <c r="L27" s="90">
        <f t="shared" si="18"/>
        <v>2022</v>
      </c>
      <c r="M27" s="72">
        <f t="shared" si="19"/>
        <v>1632140.5608769357</v>
      </c>
      <c r="N27" s="72">
        <f t="shared" si="15"/>
        <v>0</v>
      </c>
      <c r="O27" s="72">
        <f t="shared" si="13"/>
        <v>87600</v>
      </c>
      <c r="P27" s="199">
        <f t="shared" si="14"/>
        <v>18.631741562522098</v>
      </c>
      <c r="Q27" s="275">
        <f t="shared" si="16"/>
        <v>18.631741562522098</v>
      </c>
      <c r="R27" s="275">
        <f t="shared" si="17"/>
        <v>0</v>
      </c>
    </row>
    <row r="28" spans="2:18">
      <c r="B28" s="95">
        <f t="shared" si="7"/>
        <v>43344</v>
      </c>
      <c r="C28" s="92">
        <f>IF(F28="","",-INDEX([8]Delta!$F$1:$EE$996,$L$20,$I28))</f>
        <v>132545.87424555421</v>
      </c>
      <c r="D28" s="88">
        <f>IF(ISNUMBER($F28),VLOOKUP($J28,'Table 1'!$B$13:$C$33,2,FALSE)/12*1000*Study_MW,"")</f>
        <v>0</v>
      </c>
      <c r="E28" s="88">
        <f t="shared" si="8"/>
        <v>132545.87424555421</v>
      </c>
      <c r="F28" s="92">
        <f>IF(INDEX([8]Delta!$F$1:$EE$996,$L$21,$I28)=0,"",INDEX([8]Delta!$F$1:$EE$996,$L$21,$I28))</f>
        <v>7200</v>
      </c>
      <c r="G28" s="93">
        <f t="shared" si="9"/>
        <v>18.409149200771417</v>
      </c>
      <c r="I28" s="94">
        <f t="shared" si="11"/>
        <v>9</v>
      </c>
      <c r="J28" s="90">
        <f t="shared" si="10"/>
        <v>2018</v>
      </c>
      <c r="K28" s="95">
        <f t="shared" si="6"/>
        <v>43344</v>
      </c>
      <c r="L28" s="90">
        <f t="shared" si="18"/>
        <v>2023</v>
      </c>
      <c r="M28" s="72">
        <f t="shared" si="19"/>
        <v>1769224.0071231276</v>
      </c>
      <c r="N28" s="72">
        <f t="shared" si="15"/>
        <v>0</v>
      </c>
      <c r="O28" s="72">
        <f t="shared" si="13"/>
        <v>87600</v>
      </c>
      <c r="P28" s="199">
        <f t="shared" si="14"/>
        <v>20.196621085880452</v>
      </c>
      <c r="Q28" s="275">
        <f t="shared" si="16"/>
        <v>20.196621085880452</v>
      </c>
      <c r="R28" s="275">
        <f t="shared" si="17"/>
        <v>0</v>
      </c>
    </row>
    <row r="29" spans="2:18">
      <c r="B29" s="95">
        <f t="shared" si="7"/>
        <v>43374</v>
      </c>
      <c r="C29" s="92">
        <f>IF(F29="","",-INDEX([8]Delta!$F$1:$EE$996,$L$20,$I29))</f>
        <v>137136.33180803061</v>
      </c>
      <c r="D29" s="88">
        <f>IF(ISNUMBER($F29),VLOOKUP($J29,'Table 1'!$B$13:$C$33,2,FALSE)/12*1000*Study_MW,"")</f>
        <v>0</v>
      </c>
      <c r="E29" s="88">
        <f t="shared" si="8"/>
        <v>137136.33180803061</v>
      </c>
      <c r="F29" s="92">
        <f>IF(INDEX([8]Delta!$F$1:$EE$996,$L$21,$I29)=0,"",INDEX([8]Delta!$F$1:$EE$996,$L$21,$I29))</f>
        <v>7440</v>
      </c>
      <c r="G29" s="93">
        <f t="shared" si="9"/>
        <v>18.432302662369704</v>
      </c>
      <c r="I29" s="94">
        <f t="shared" si="11"/>
        <v>10</v>
      </c>
      <c r="J29" s="90">
        <f t="shared" si="10"/>
        <v>2018</v>
      </c>
      <c r="K29" s="95">
        <f t="shared" si="6"/>
        <v>43374</v>
      </c>
      <c r="L29" s="90">
        <f t="shared" si="18"/>
        <v>2024</v>
      </c>
      <c r="M29" s="72">
        <f t="shared" si="19"/>
        <v>1878751.9394370764</v>
      </c>
      <c r="N29" s="72">
        <f t="shared" si="15"/>
        <v>0</v>
      </c>
      <c r="O29" s="72">
        <f t="shared" si="13"/>
        <v>87840</v>
      </c>
      <c r="P29" s="199">
        <f t="shared" si="14"/>
        <v>21.388341751332838</v>
      </c>
      <c r="Q29" s="275">
        <f t="shared" si="16"/>
        <v>21.388341751332838</v>
      </c>
      <c r="R29" s="275">
        <f t="shared" si="17"/>
        <v>0</v>
      </c>
    </row>
    <row r="30" spans="2:18">
      <c r="B30" s="95">
        <f t="shared" si="7"/>
        <v>43405</v>
      </c>
      <c r="C30" s="92">
        <f>IF(F30="","",-INDEX([8]Delta!$F$1:$EE$996,$L$20,$I30))</f>
        <v>136721.34973421693</v>
      </c>
      <c r="D30" s="88">
        <f>IF(ISNUMBER($F30),VLOOKUP($J30,'Table 1'!$B$13:$C$33,2,FALSE)/12*1000*Study_MW,"")</f>
        <v>0</v>
      </c>
      <c r="E30" s="88">
        <f t="shared" si="8"/>
        <v>136721.34973421693</v>
      </c>
      <c r="F30" s="92">
        <f>IF(INDEX([8]Delta!$F$1:$EE$996,$L$21,$I30)=0,"",INDEX([8]Delta!$F$1:$EE$996,$L$21,$I30))</f>
        <v>7200</v>
      </c>
      <c r="G30" s="93">
        <f t="shared" si="9"/>
        <v>18.989076351974575</v>
      </c>
      <c r="I30" s="94">
        <f t="shared" si="11"/>
        <v>11</v>
      </c>
      <c r="J30" s="90">
        <f t="shared" si="10"/>
        <v>2018</v>
      </c>
      <c r="K30" s="95">
        <f t="shared" si="6"/>
        <v>43405</v>
      </c>
      <c r="L30" s="90">
        <f t="shared" si="18"/>
        <v>2025</v>
      </c>
      <c r="M30" s="72">
        <f t="shared" si="19"/>
        <v>2121706.5372899175</v>
      </c>
      <c r="N30" s="72">
        <f t="shared" si="15"/>
        <v>0</v>
      </c>
      <c r="O30" s="72">
        <f t="shared" si="13"/>
        <v>87600</v>
      </c>
      <c r="P30" s="199">
        <f t="shared" si="14"/>
        <v>24.220394261300427</v>
      </c>
      <c r="Q30" s="275">
        <f t="shared" si="16"/>
        <v>24.220394261300427</v>
      </c>
      <c r="R30" s="275">
        <f t="shared" si="17"/>
        <v>0</v>
      </c>
    </row>
    <row r="31" spans="2:18">
      <c r="B31" s="99">
        <f t="shared" si="7"/>
        <v>43435</v>
      </c>
      <c r="C31" s="96">
        <f>IF(F31="","",-INDEX([8]Delta!$F$1:$EE$996,$L$20,$I31))</f>
        <v>157507.98204652965</v>
      </c>
      <c r="D31" s="97">
        <f>IF(ISNUMBER($F31),VLOOKUP($J31,'Table 1'!$B$13:$C$33,2,FALSE)/12*1000*Study_MW,"")</f>
        <v>0</v>
      </c>
      <c r="E31" s="97">
        <f t="shared" ref="E31" si="20">IF(ISNUMBER(C31+D31),C31+D31,"")</f>
        <v>157507.98204652965</v>
      </c>
      <c r="F31" s="96">
        <f>IF(INDEX([8]Delta!$F$1:$EE$996,$L$21,$I31)=0,"",INDEX([8]Delta!$F$1:$EE$996,$L$21,$I31))</f>
        <v>7440</v>
      </c>
      <c r="G31" s="98">
        <f t="shared" ref="G31" si="21">IF(ISNUMBER($F31),E31/$F31,"")</f>
        <v>21.170427694426028</v>
      </c>
      <c r="I31" s="81">
        <f t="shared" si="11"/>
        <v>12</v>
      </c>
      <c r="J31" s="90">
        <f t="shared" si="10"/>
        <v>2018</v>
      </c>
      <c r="K31" s="99">
        <f t="shared" si="6"/>
        <v>43435</v>
      </c>
      <c r="L31" s="90">
        <f t="shared" si="18"/>
        <v>2026</v>
      </c>
      <c r="M31" s="72">
        <f t="shared" si="19"/>
        <v>2076816.3596450984</v>
      </c>
      <c r="N31" s="72">
        <f t="shared" si="15"/>
        <v>0</v>
      </c>
      <c r="O31" s="72">
        <f t="shared" si="13"/>
        <v>87600</v>
      </c>
      <c r="P31" s="199">
        <f t="shared" si="14"/>
        <v>23.707949311017106</v>
      </c>
      <c r="Q31" s="275">
        <f t="shared" si="16"/>
        <v>23.707949311017106</v>
      </c>
      <c r="R31" s="275">
        <f t="shared" si="17"/>
        <v>0</v>
      </c>
    </row>
    <row r="32" spans="2:18">
      <c r="B32" s="91">
        <f t="shared" si="7"/>
        <v>43466</v>
      </c>
      <c r="C32" s="86">
        <f>IF(F32&lt;&gt;0,-INDEX([8]Delta!$F$1:$EE$996,$L$20,$I32),0)</f>
        <v>156193.21748805046</v>
      </c>
      <c r="D32" s="87">
        <f>IF(ISNUMBER($F32),VLOOKUP($J32,'Table 1'!$B$13:$C$33,2,FALSE)/12*1000*Study_MW,"")</f>
        <v>0</v>
      </c>
      <c r="E32" s="87">
        <f t="shared" ref="E32:E84" si="22">C32+D32</f>
        <v>156193.21748805046</v>
      </c>
      <c r="F32" s="86">
        <f>INDEX([8]Delta!$F$1:$EE$996,$L$21,$I32)</f>
        <v>7440</v>
      </c>
      <c r="G32" s="89">
        <f t="shared" si="9"/>
        <v>20.99371202796377</v>
      </c>
      <c r="I32" s="77">
        <f>I20+13</f>
        <v>14</v>
      </c>
      <c r="J32" s="90">
        <f t="shared" si="10"/>
        <v>2019</v>
      </c>
      <c r="K32" s="91">
        <f>IF(ISNUMBER(F32),IF(F32&lt;&gt;0,B32,""),"")</f>
        <v>43466</v>
      </c>
      <c r="L32" s="90">
        <f t="shared" si="18"/>
        <v>2027</v>
      </c>
      <c r="M32" s="72">
        <f t="shared" si="19"/>
        <v>2274309.3955170214</v>
      </c>
      <c r="N32" s="72">
        <f t="shared" si="15"/>
        <v>0</v>
      </c>
      <c r="O32" s="72">
        <f t="shared" si="13"/>
        <v>87600</v>
      </c>
      <c r="P32" s="199">
        <f t="shared" si="14"/>
        <v>25.962436021883807</v>
      </c>
      <c r="Q32" s="275">
        <f t="shared" si="16"/>
        <v>25.962436021883807</v>
      </c>
      <c r="R32" s="275">
        <f t="shared" si="17"/>
        <v>0</v>
      </c>
    </row>
    <row r="33" spans="2:18">
      <c r="B33" s="95">
        <f t="shared" si="7"/>
        <v>43497</v>
      </c>
      <c r="C33" s="92">
        <f>IF(F33&lt;&gt;0,-INDEX([8]Delta!$F$1:$EE$996,$L$20,$I33),0)</f>
        <v>104443.89978341758</v>
      </c>
      <c r="D33" s="88">
        <f>IF(ISNUMBER($F33),VLOOKUP($J33,'Table 1'!$B$13:$C$33,2,FALSE)/12*1000*Study_MW,"")</f>
        <v>0</v>
      </c>
      <c r="E33" s="88">
        <f t="shared" si="22"/>
        <v>104443.89978341758</v>
      </c>
      <c r="F33" s="92">
        <f>INDEX([8]Delta!$F$1:$EE$996,$L$21,$I33)</f>
        <v>6720</v>
      </c>
      <c r="G33" s="93">
        <f t="shared" si="9"/>
        <v>15.542246991579997</v>
      </c>
      <c r="I33" s="94">
        <f t="shared" ref="I33:I96" si="23">I21+13</f>
        <v>15</v>
      </c>
      <c r="J33" s="90">
        <f t="shared" si="10"/>
        <v>2019</v>
      </c>
      <c r="K33" s="95">
        <f t="shared" ref="K33:K96" si="24">IF(ISNUMBER(F33),IF(F33&lt;&gt;0,B33,""),"")</f>
        <v>43497</v>
      </c>
      <c r="L33" s="90">
        <f t="shared" si="18"/>
        <v>2028</v>
      </c>
      <c r="M33" s="72">
        <f t="shared" si="19"/>
        <v>2609402.8017909825</v>
      </c>
      <c r="N33" s="72">
        <f t="shared" si="15"/>
        <v>0</v>
      </c>
      <c r="O33" s="72">
        <f>SUMIF($J$20:$J$271,L33,$F$20:$F$271)</f>
        <v>87840</v>
      </c>
      <c r="P33" s="199">
        <f>(M33+N33)/O33</f>
        <v>29.706316049533044</v>
      </c>
      <c r="Q33" s="275">
        <f t="shared" si="16"/>
        <v>29.706316049533044</v>
      </c>
      <c r="R33" s="275">
        <f t="shared" si="17"/>
        <v>0</v>
      </c>
    </row>
    <row r="34" spans="2:18">
      <c r="B34" s="95">
        <f t="shared" si="7"/>
        <v>43525</v>
      </c>
      <c r="C34" s="92">
        <f>IF(F34&lt;&gt;0,-INDEX([8]Delta!$F$1:$EE$996,$L$20,$I34),0)</f>
        <v>132458.46352605522</v>
      </c>
      <c r="D34" s="88">
        <f>IF(ISNUMBER($F34),VLOOKUP($J34,'Table 1'!$B$13:$C$33,2,FALSE)/12*1000*Study_MW,"")</f>
        <v>0</v>
      </c>
      <c r="E34" s="88">
        <f t="shared" si="22"/>
        <v>132458.46352605522</v>
      </c>
      <c r="F34" s="92">
        <f>INDEX([8]Delta!$F$1:$EE$996,$L$21,$I34)</f>
        <v>7440</v>
      </c>
      <c r="G34" s="93">
        <f t="shared" si="9"/>
        <v>17.803556925545056</v>
      </c>
      <c r="I34" s="94">
        <f t="shared" si="23"/>
        <v>16</v>
      </c>
      <c r="J34" s="90">
        <f t="shared" si="10"/>
        <v>2019</v>
      </c>
      <c r="K34" s="95">
        <f t="shared" si="24"/>
        <v>43525</v>
      </c>
      <c r="L34" s="90">
        <f t="shared" si="18"/>
        <v>2029</v>
      </c>
      <c r="M34" s="72">
        <f t="shared" si="19"/>
        <v>2865227.9717106521</v>
      </c>
      <c r="N34" s="72">
        <f t="shared" si="15"/>
        <v>0</v>
      </c>
      <c r="O34" s="72">
        <f t="shared" ref="O34:O38" si="25">SUMIF($J$20:$J$271,L34,$F$20:$F$271)</f>
        <v>87600</v>
      </c>
      <c r="P34" s="199">
        <f t="shared" ref="P34:P38" si="26">(M34+N34)/O34</f>
        <v>32.70808186884306</v>
      </c>
      <c r="Q34" s="275">
        <f t="shared" si="16"/>
        <v>32.70808186884306</v>
      </c>
      <c r="R34" s="275">
        <f t="shared" si="17"/>
        <v>0</v>
      </c>
    </row>
    <row r="35" spans="2:18">
      <c r="B35" s="95">
        <f t="shared" si="7"/>
        <v>43556</v>
      </c>
      <c r="C35" s="92">
        <f>IF(F35&lt;&gt;0,-INDEX([8]Delta!$F$1:$EE$996,$L$20,$I35),0)</f>
        <v>113128.10266020894</v>
      </c>
      <c r="D35" s="88">
        <f>IF(ISNUMBER($F35),VLOOKUP($J35,'Table 1'!$B$13:$C$33,2,FALSE)/12*1000*Study_MW,"")</f>
        <v>0</v>
      </c>
      <c r="E35" s="88">
        <f t="shared" si="22"/>
        <v>113128.10266020894</v>
      </c>
      <c r="F35" s="92">
        <f>INDEX([8]Delta!$F$1:$EE$996,$L$21,$I35)</f>
        <v>7200</v>
      </c>
      <c r="G35" s="93">
        <f t="shared" si="9"/>
        <v>15.712236480584576</v>
      </c>
      <c r="I35" s="94">
        <f t="shared" si="23"/>
        <v>17</v>
      </c>
      <c r="J35" s="90">
        <f t="shared" si="10"/>
        <v>2019</v>
      </c>
      <c r="K35" s="95">
        <f t="shared" si="24"/>
        <v>43556</v>
      </c>
      <c r="L35" s="90">
        <f t="shared" si="18"/>
        <v>2030</v>
      </c>
      <c r="M35" s="72">
        <f t="shared" si="19"/>
        <v>3240131.7385045886</v>
      </c>
      <c r="N35" s="72">
        <f t="shared" si="15"/>
        <v>0</v>
      </c>
      <c r="O35" s="72">
        <f t="shared" si="25"/>
        <v>87600</v>
      </c>
      <c r="P35" s="199">
        <f t="shared" si="26"/>
        <v>36.987805234070649</v>
      </c>
      <c r="Q35" s="275">
        <f t="shared" si="16"/>
        <v>36.987805234070649</v>
      </c>
      <c r="R35" s="275">
        <f t="shared" si="17"/>
        <v>0</v>
      </c>
    </row>
    <row r="36" spans="2:18">
      <c r="B36" s="95">
        <f t="shared" si="7"/>
        <v>43586</v>
      </c>
      <c r="C36" s="92">
        <f>IF(F36&lt;&gt;0,-INDEX([8]Delta!$F$1:$EE$996,$L$20,$I36),0)</f>
        <v>108184.26468202472</v>
      </c>
      <c r="D36" s="88">
        <f>IF(ISNUMBER($F36),VLOOKUP($J36,'Table 1'!$B$13:$C$33,2,FALSE)/12*1000*Study_MW,"")</f>
        <v>0</v>
      </c>
      <c r="E36" s="88">
        <f t="shared" si="22"/>
        <v>108184.26468202472</v>
      </c>
      <c r="F36" s="92">
        <f>INDEX([8]Delta!$F$1:$EE$996,$L$21,$I36)</f>
        <v>7440</v>
      </c>
      <c r="G36" s="93">
        <f t="shared" si="9"/>
        <v>14.540895790594719</v>
      </c>
      <c r="I36" s="94">
        <f t="shared" si="23"/>
        <v>18</v>
      </c>
      <c r="J36" s="90">
        <f t="shared" si="10"/>
        <v>2019</v>
      </c>
      <c r="K36" s="95">
        <f t="shared" si="24"/>
        <v>43586</v>
      </c>
      <c r="L36" s="90">
        <f t="shared" si="18"/>
        <v>2031</v>
      </c>
      <c r="M36" s="72">
        <f t="shared" si="19"/>
        <v>3414496.7951680124</v>
      </c>
      <c r="N36" s="72">
        <f t="shared" si="15"/>
        <v>0</v>
      </c>
      <c r="O36" s="72">
        <f t="shared" si="25"/>
        <v>87600</v>
      </c>
      <c r="P36" s="199">
        <f t="shared" si="26"/>
        <v>38.978273917443062</v>
      </c>
      <c r="Q36" s="275">
        <f t="shared" si="16"/>
        <v>38.978273917443062</v>
      </c>
      <c r="R36" s="275">
        <f t="shared" si="17"/>
        <v>0</v>
      </c>
    </row>
    <row r="37" spans="2:18">
      <c r="B37" s="95">
        <f t="shared" si="7"/>
        <v>43617</v>
      </c>
      <c r="C37" s="92">
        <f>IF(F37&lt;&gt;0,-INDEX([8]Delta!$F$1:$EE$996,$L$20,$I37),0)</f>
        <v>115711.11128126085</v>
      </c>
      <c r="D37" s="88">
        <f>IF(ISNUMBER($F37),VLOOKUP($J37,'Table 1'!$B$13:$C$33,2,FALSE)/12*1000*Study_MW,"")</f>
        <v>0</v>
      </c>
      <c r="E37" s="88">
        <f t="shared" si="22"/>
        <v>115711.11128126085</v>
      </c>
      <c r="F37" s="92">
        <f>INDEX([8]Delta!$F$1:$EE$996,$L$21,$I37)</f>
        <v>7200</v>
      </c>
      <c r="G37" s="93">
        <f t="shared" si="9"/>
        <v>16.070987677952896</v>
      </c>
      <c r="I37" s="94">
        <f t="shared" si="23"/>
        <v>19</v>
      </c>
      <c r="J37" s="90">
        <f t="shared" si="10"/>
        <v>2019</v>
      </c>
      <c r="K37" s="95">
        <f t="shared" si="24"/>
        <v>43617</v>
      </c>
      <c r="L37" s="90">
        <f t="shared" si="18"/>
        <v>2032</v>
      </c>
      <c r="M37" s="72">
        <f t="shared" si="19"/>
        <v>3616715.6086561978</v>
      </c>
      <c r="N37" s="72">
        <f t="shared" si="15"/>
        <v>0</v>
      </c>
      <c r="O37" s="72">
        <f t="shared" si="25"/>
        <v>87840</v>
      </c>
      <c r="P37" s="199">
        <f t="shared" si="26"/>
        <v>41.17390264863613</v>
      </c>
      <c r="Q37" s="275">
        <f t="shared" si="16"/>
        <v>41.17390264863613</v>
      </c>
      <c r="R37" s="275">
        <f t="shared" si="17"/>
        <v>0</v>
      </c>
    </row>
    <row r="38" spans="2:18">
      <c r="B38" s="95">
        <f t="shared" si="7"/>
        <v>43647</v>
      </c>
      <c r="C38" s="92">
        <f>IF(F38&lt;&gt;0,-INDEX([8]Delta!$F$1:$EE$996,$L$20,$I38),0)</f>
        <v>158088.11517855525</v>
      </c>
      <c r="D38" s="88">
        <f>IF(ISNUMBER($F38),VLOOKUP($J38,'Table 1'!$B$13:$C$33,2,FALSE)/12*1000*Study_MW,"")</f>
        <v>0</v>
      </c>
      <c r="E38" s="88">
        <f t="shared" si="22"/>
        <v>158088.11517855525</v>
      </c>
      <c r="F38" s="92">
        <f>INDEX([8]Delta!$F$1:$EE$996,$L$21,$I38)</f>
        <v>7440</v>
      </c>
      <c r="G38" s="93">
        <f t="shared" si="9"/>
        <v>21.248402577762803</v>
      </c>
      <c r="I38" s="94">
        <f t="shared" si="23"/>
        <v>20</v>
      </c>
      <c r="J38" s="90">
        <f t="shared" si="10"/>
        <v>2019</v>
      </c>
      <c r="K38" s="95">
        <f t="shared" si="24"/>
        <v>43647</v>
      </c>
      <c r="L38" s="90">
        <f t="shared" si="18"/>
        <v>2033</v>
      </c>
      <c r="M38" s="72">
        <f t="shared" si="19"/>
        <v>4120549.3658916652</v>
      </c>
      <c r="N38" s="72">
        <f t="shared" si="15"/>
        <v>0</v>
      </c>
      <c r="O38" s="72">
        <f t="shared" si="25"/>
        <v>87600</v>
      </c>
      <c r="P38" s="199">
        <f t="shared" si="26"/>
        <v>47.038234770452796</v>
      </c>
      <c r="Q38" s="275">
        <f t="shared" si="16"/>
        <v>47.038234770452796</v>
      </c>
      <c r="R38" s="275">
        <f t="shared" si="17"/>
        <v>0</v>
      </c>
    </row>
    <row r="39" spans="2:18">
      <c r="B39" s="95">
        <f t="shared" si="7"/>
        <v>43678</v>
      </c>
      <c r="C39" s="92">
        <f>IF(F39&lt;&gt;0,-INDEX([8]Delta!$F$1:$EE$996,$L$20,$I39),0)</f>
        <v>151763.63931819797</v>
      </c>
      <c r="D39" s="88">
        <f>IF(ISNUMBER($F39),VLOOKUP($J39,'Table 1'!$B$13:$C$33,2,FALSE)/12*1000*Study_MW,"")</f>
        <v>0</v>
      </c>
      <c r="E39" s="88">
        <f t="shared" si="22"/>
        <v>151763.63931819797</v>
      </c>
      <c r="F39" s="92">
        <f>INDEX([8]Delta!$F$1:$EE$996,$L$21,$I39)</f>
        <v>7440</v>
      </c>
      <c r="G39" s="93">
        <f t="shared" si="9"/>
        <v>20.398338618037361</v>
      </c>
      <c r="I39" s="94">
        <f t="shared" si="23"/>
        <v>21</v>
      </c>
      <c r="J39" s="90">
        <f t="shared" si="10"/>
        <v>2019</v>
      </c>
      <c r="K39" s="95">
        <f t="shared" si="24"/>
        <v>43678</v>
      </c>
      <c r="L39" s="90">
        <f t="shared" si="18"/>
        <v>2034</v>
      </c>
      <c r="M39" s="72">
        <f t="shared" si="19"/>
        <v>4449232.9183200896</v>
      </c>
      <c r="N39" s="72">
        <f t="shared" si="15"/>
        <v>0</v>
      </c>
      <c r="O39" s="72">
        <f t="shared" ref="O39:O42" si="27">SUMIF($J$20:$J$271,L39,$F$20:$F$271)</f>
        <v>87600</v>
      </c>
      <c r="P39" s="199">
        <f t="shared" ref="P39:P41" si="28">(M39+N39)/O39</f>
        <v>50.790330117809241</v>
      </c>
      <c r="Q39" s="275">
        <f t="shared" si="16"/>
        <v>50.790330117809241</v>
      </c>
      <c r="R39" s="275">
        <f t="shared" si="17"/>
        <v>0</v>
      </c>
    </row>
    <row r="40" spans="2:18">
      <c r="B40" s="95">
        <f t="shared" si="7"/>
        <v>43709</v>
      </c>
      <c r="C40" s="92">
        <f>IF(F40&lt;&gt;0,-INDEX([8]Delta!$F$1:$EE$996,$L$20,$I40),0)</f>
        <v>131273.60653582215</v>
      </c>
      <c r="D40" s="88">
        <f>IF(ISNUMBER($F40),VLOOKUP($J40,'Table 1'!$B$13:$C$33,2,FALSE)/12*1000*Study_MW,"")</f>
        <v>0</v>
      </c>
      <c r="E40" s="88">
        <f t="shared" si="22"/>
        <v>131273.60653582215</v>
      </c>
      <c r="F40" s="92">
        <f>INDEX([8]Delta!$F$1:$EE$996,$L$21,$I40)</f>
        <v>7200</v>
      </c>
      <c r="G40" s="93">
        <f t="shared" si="9"/>
        <v>18.232445352197523</v>
      </c>
      <c r="I40" s="94">
        <f t="shared" si="23"/>
        <v>22</v>
      </c>
      <c r="J40" s="90">
        <f t="shared" si="10"/>
        <v>2019</v>
      </c>
      <c r="K40" s="95">
        <f t="shared" si="24"/>
        <v>43709</v>
      </c>
      <c r="L40" s="90">
        <f t="shared" si="18"/>
        <v>2035</v>
      </c>
      <c r="M40" s="72">
        <f t="shared" si="19"/>
        <v>4955981.0946721435</v>
      </c>
      <c r="N40" s="72">
        <f t="shared" si="15"/>
        <v>0</v>
      </c>
      <c r="O40" s="72">
        <f t="shared" si="27"/>
        <v>87600</v>
      </c>
      <c r="P40" s="199">
        <f t="shared" si="28"/>
        <v>56.575126651508484</v>
      </c>
      <c r="Q40" s="275">
        <f t="shared" si="16"/>
        <v>56.575126651508484</v>
      </c>
      <c r="R40" s="275">
        <f t="shared" si="17"/>
        <v>0</v>
      </c>
    </row>
    <row r="41" spans="2:18">
      <c r="B41" s="95">
        <f t="shared" si="7"/>
        <v>43739</v>
      </c>
      <c r="C41" s="92">
        <f>IF(F41&lt;&gt;0,-INDEX([8]Delta!$F$1:$EE$996,$L$20,$I41),0)</f>
        <v>138037.19003385305</v>
      </c>
      <c r="D41" s="88">
        <f>IF(ISNUMBER($F41),VLOOKUP($J41,'Table 1'!$B$13:$C$33,2,FALSE)/12*1000*Study_MW,"")</f>
        <v>0</v>
      </c>
      <c r="E41" s="88">
        <f t="shared" si="22"/>
        <v>138037.19003385305</v>
      </c>
      <c r="F41" s="92">
        <f>INDEX([8]Delta!$F$1:$EE$996,$L$21,$I41)</f>
        <v>7440</v>
      </c>
      <c r="G41" s="93">
        <f t="shared" si="9"/>
        <v>18.553385757238313</v>
      </c>
      <c r="I41" s="94">
        <f t="shared" si="23"/>
        <v>23</v>
      </c>
      <c r="J41" s="90">
        <f t="shared" si="10"/>
        <v>2019</v>
      </c>
      <c r="K41" s="95">
        <f t="shared" si="24"/>
        <v>43739</v>
      </c>
      <c r="L41" s="90">
        <f t="shared" si="18"/>
        <v>2036</v>
      </c>
      <c r="M41" s="72">
        <f t="shared" si="19"/>
        <v>5246073.046269238</v>
      </c>
      <c r="N41" s="72">
        <f t="shared" si="15"/>
        <v>0</v>
      </c>
      <c r="O41" s="72">
        <f t="shared" si="27"/>
        <v>87840</v>
      </c>
      <c r="P41" s="199">
        <f t="shared" si="28"/>
        <v>59.72305380543304</v>
      </c>
      <c r="Q41" s="275">
        <f t="shared" ref="Q41" si="29">M41/O41</f>
        <v>59.72305380543304</v>
      </c>
      <c r="R41" s="275">
        <f t="shared" ref="R41" si="30">IFERROR(N41/O41,0)</f>
        <v>0</v>
      </c>
    </row>
    <row r="42" spans="2:18">
      <c r="B42" s="95">
        <f t="shared" si="7"/>
        <v>43770</v>
      </c>
      <c r="C42" s="92">
        <f>IF(F42&lt;&gt;0,-INDEX([8]Delta!$F$1:$EE$996,$L$20,$I42),0)</f>
        <v>129160.20190474391</v>
      </c>
      <c r="D42" s="88">
        <f>IF(ISNUMBER($F42),VLOOKUP($J42,'Table 1'!$B$13:$C$33,2,FALSE)/12*1000*Study_MW,"")</f>
        <v>0</v>
      </c>
      <c r="E42" s="88">
        <f t="shared" si="22"/>
        <v>129160.20190474391</v>
      </c>
      <c r="F42" s="92">
        <f>INDEX([8]Delta!$F$1:$EE$996,$L$21,$I42)</f>
        <v>7200</v>
      </c>
      <c r="G42" s="93">
        <f t="shared" si="9"/>
        <v>17.938916931214433</v>
      </c>
      <c r="I42" s="94">
        <f t="shared" si="23"/>
        <v>24</v>
      </c>
      <c r="J42" s="90">
        <f t="shared" si="10"/>
        <v>2019</v>
      </c>
      <c r="K42" s="95">
        <f t="shared" si="24"/>
        <v>43770</v>
      </c>
      <c r="L42" s="90">
        <f t="shared" si="18"/>
        <v>2037</v>
      </c>
      <c r="M42" s="72">
        <f t="shared" si="19"/>
        <v>5428154.5170365274</v>
      </c>
      <c r="N42" s="72">
        <f t="shared" si="15"/>
        <v>0</v>
      </c>
      <c r="O42" s="72">
        <f t="shared" si="27"/>
        <v>87600</v>
      </c>
      <c r="P42" s="199">
        <f t="shared" ref="P42" si="31">(M42+N42)/O42</f>
        <v>61.965234212745749</v>
      </c>
      <c r="Q42" s="275">
        <f t="shared" ref="Q42" si="32">M42/O42</f>
        <v>61.965234212745749</v>
      </c>
      <c r="R42" s="275">
        <f t="shared" ref="R42" si="33">IFERROR(N42/O42,0)</f>
        <v>0</v>
      </c>
    </row>
    <row r="43" spans="2:18">
      <c r="B43" s="99">
        <f t="shared" si="7"/>
        <v>43800</v>
      </c>
      <c r="C43" s="96">
        <f>IF(F43&lt;&gt;0,-INDEX([8]Delta!$F$1:$EE$996,$L$20,$I43),0)</f>
        <v>150842.61681884527</v>
      </c>
      <c r="D43" s="97">
        <f>IF(ISNUMBER($F43),VLOOKUP($J43,'Table 1'!$B$13:$C$33,2,FALSE)/12*1000*Study_MW,"")</f>
        <v>0</v>
      </c>
      <c r="E43" s="97">
        <f t="shared" si="22"/>
        <v>150842.61681884527</v>
      </c>
      <c r="F43" s="96">
        <f>INDEX([8]Delta!$F$1:$EE$996,$L$21,$I43)</f>
        <v>7440</v>
      </c>
      <c r="G43" s="98">
        <f t="shared" si="9"/>
        <v>20.274545271350171</v>
      </c>
      <c r="I43" s="81">
        <f t="shared" si="23"/>
        <v>25</v>
      </c>
      <c r="J43" s="90">
        <f t="shared" si="10"/>
        <v>2019</v>
      </c>
      <c r="K43" s="99">
        <f t="shared" si="24"/>
        <v>43800</v>
      </c>
      <c r="L43" s="90">
        <f t="shared" si="18"/>
        <v>2038</v>
      </c>
      <c r="M43" s="72">
        <f t="shared" si="19"/>
        <v>0</v>
      </c>
      <c r="N43" s="72">
        <f t="shared" si="15"/>
        <v>0</v>
      </c>
    </row>
    <row r="44" spans="2:18" outlineLevel="1">
      <c r="B44" s="91">
        <f t="shared" si="7"/>
        <v>43831</v>
      </c>
      <c r="C44" s="86">
        <f>IF(F44&lt;&gt;0,-INDEX([8]Delta!$F$1:$EE$996,$L$20,$I44),0)</f>
        <v>136506.95180869102</v>
      </c>
      <c r="D44" s="87">
        <f>IF(ISNUMBER($F44),VLOOKUP($J44,'Table 1'!$B$13:$C$33,2,FALSE)/12*1000*Study_MW,"")</f>
        <v>0</v>
      </c>
      <c r="E44" s="87">
        <f t="shared" si="22"/>
        <v>136506.95180869102</v>
      </c>
      <c r="F44" s="86">
        <f>INDEX([8]Delta!$F$1:$EE$996,$L$21,$I44)</f>
        <v>7440</v>
      </c>
      <c r="G44" s="89">
        <f t="shared" si="9"/>
        <v>18.347708576436965</v>
      </c>
      <c r="I44" s="77">
        <f>I32+13</f>
        <v>27</v>
      </c>
      <c r="J44" s="90">
        <f t="shared" si="10"/>
        <v>2020</v>
      </c>
      <c r="K44" s="91">
        <f t="shared" si="24"/>
        <v>43831</v>
      </c>
    </row>
    <row r="45" spans="2:18" outlineLevel="1">
      <c r="B45" s="95">
        <f t="shared" si="7"/>
        <v>43862</v>
      </c>
      <c r="C45" s="92">
        <f>IF(F45&lt;&gt;0,-INDEX([8]Delta!$F$1:$EE$996,$L$20,$I45),0)</f>
        <v>121441.40253992379</v>
      </c>
      <c r="D45" s="88">
        <f>IF(ISNUMBER($F45),VLOOKUP($J45,'Table 1'!$B$13:$C$33,2,FALSE)/12*1000*Study_MW,"")</f>
        <v>0</v>
      </c>
      <c r="E45" s="88">
        <f t="shared" si="22"/>
        <v>121441.40253992379</v>
      </c>
      <c r="F45" s="92">
        <f>INDEX([8]Delta!$F$1:$EE$996,$L$21,$I45)</f>
        <v>6960</v>
      </c>
      <c r="G45" s="93">
        <f t="shared" si="9"/>
        <v>17.448477376425831</v>
      </c>
      <c r="I45" s="94">
        <f t="shared" si="23"/>
        <v>28</v>
      </c>
      <c r="J45" s="90">
        <f t="shared" si="10"/>
        <v>2020</v>
      </c>
      <c r="K45" s="95">
        <f t="shared" si="24"/>
        <v>43862</v>
      </c>
    </row>
    <row r="46" spans="2:18" outlineLevel="1">
      <c r="B46" s="95">
        <f t="shared" si="7"/>
        <v>43891</v>
      </c>
      <c r="C46" s="92">
        <f>IF(F46&lt;&gt;0,-INDEX([8]Delta!$F$1:$EE$996,$L$20,$I46),0)</f>
        <v>124627.52873684466</v>
      </c>
      <c r="D46" s="88">
        <f>IF(ISNUMBER($F46),VLOOKUP($J46,'Table 1'!$B$13:$C$33,2,FALSE)/12*1000*Study_MW,"")</f>
        <v>0</v>
      </c>
      <c r="E46" s="88">
        <f t="shared" si="22"/>
        <v>124627.52873684466</v>
      </c>
      <c r="F46" s="92">
        <f>INDEX([8]Delta!$F$1:$EE$996,$L$21,$I46)</f>
        <v>7440</v>
      </c>
      <c r="G46" s="93">
        <f t="shared" si="9"/>
        <v>16.75101192699525</v>
      </c>
      <c r="I46" s="94">
        <f t="shared" si="23"/>
        <v>29</v>
      </c>
      <c r="J46" s="90">
        <f t="shared" si="10"/>
        <v>2020</v>
      </c>
      <c r="K46" s="95">
        <f t="shared" si="24"/>
        <v>43891</v>
      </c>
    </row>
    <row r="47" spans="2:18" outlineLevel="1">
      <c r="B47" s="95">
        <f t="shared" si="7"/>
        <v>43922</v>
      </c>
      <c r="C47" s="92">
        <f>IF(F47&lt;&gt;0,-INDEX([8]Delta!$F$1:$EE$996,$L$20,$I47),0)</f>
        <v>107892.77442599833</v>
      </c>
      <c r="D47" s="88">
        <f>IF(ISNUMBER($F47),VLOOKUP($J47,'Table 1'!$B$13:$C$33,2,FALSE)/12*1000*Study_MW,"")</f>
        <v>0</v>
      </c>
      <c r="E47" s="88">
        <f t="shared" si="22"/>
        <v>107892.77442599833</v>
      </c>
      <c r="F47" s="92">
        <f>INDEX([8]Delta!$F$1:$EE$996,$L$21,$I47)</f>
        <v>7200</v>
      </c>
      <c r="G47" s="93">
        <f t="shared" si="9"/>
        <v>14.985107559166435</v>
      </c>
      <c r="I47" s="94">
        <f t="shared" si="23"/>
        <v>30</v>
      </c>
      <c r="J47" s="90">
        <f t="shared" si="10"/>
        <v>2020</v>
      </c>
      <c r="K47" s="95">
        <f t="shared" si="24"/>
        <v>43922</v>
      </c>
    </row>
    <row r="48" spans="2:18" outlineLevel="1">
      <c r="B48" s="95">
        <f t="shared" si="7"/>
        <v>43952</v>
      </c>
      <c r="C48" s="92">
        <f>IF(F48&lt;&gt;0,-INDEX([8]Delta!$F$1:$EE$996,$L$20,$I48),0)</f>
        <v>101690.40137428045</v>
      </c>
      <c r="D48" s="88">
        <f>IF(ISNUMBER($F48),VLOOKUP($J48,'Table 1'!$B$13:$C$33,2,FALSE)/12*1000*Study_MW,"")</f>
        <v>0</v>
      </c>
      <c r="E48" s="88">
        <f t="shared" si="22"/>
        <v>101690.40137428045</v>
      </c>
      <c r="F48" s="92">
        <f>INDEX([8]Delta!$F$1:$EE$996,$L$21,$I48)</f>
        <v>7440</v>
      </c>
      <c r="G48" s="93">
        <f t="shared" si="9"/>
        <v>13.668064700844146</v>
      </c>
      <c r="I48" s="94">
        <f t="shared" si="23"/>
        <v>31</v>
      </c>
      <c r="J48" s="90">
        <f t="shared" si="10"/>
        <v>2020</v>
      </c>
      <c r="K48" s="95">
        <f t="shared" si="24"/>
        <v>43952</v>
      </c>
    </row>
    <row r="49" spans="2:11" outlineLevel="1">
      <c r="B49" s="95">
        <f t="shared" si="7"/>
        <v>43983</v>
      </c>
      <c r="C49" s="92">
        <f>IF(F49&lt;&gt;0,-INDEX([8]Delta!$F$1:$EE$996,$L$20,$I49),0)</f>
        <v>97338.84600353241</v>
      </c>
      <c r="D49" s="88">
        <f>IF(ISNUMBER($F49),VLOOKUP($J49,'Table 1'!$B$13:$C$33,2,FALSE)/12*1000*Study_MW,"")</f>
        <v>0</v>
      </c>
      <c r="E49" s="88">
        <f t="shared" si="22"/>
        <v>97338.84600353241</v>
      </c>
      <c r="F49" s="92">
        <f>INDEX([8]Delta!$F$1:$EE$996,$L$21,$I49)</f>
        <v>7200</v>
      </c>
      <c r="G49" s="93">
        <f t="shared" si="9"/>
        <v>13.519284167157279</v>
      </c>
      <c r="I49" s="94">
        <f t="shared" si="23"/>
        <v>32</v>
      </c>
      <c r="J49" s="90">
        <f t="shared" si="10"/>
        <v>2020</v>
      </c>
      <c r="K49" s="95">
        <f t="shared" si="24"/>
        <v>43983</v>
      </c>
    </row>
    <row r="50" spans="2:11" outlineLevel="1">
      <c r="B50" s="95">
        <f t="shared" si="7"/>
        <v>44013</v>
      </c>
      <c r="C50" s="92">
        <f>IF(F50&lt;&gt;0,-INDEX([8]Delta!$F$1:$EE$996,$L$20,$I50),0)</f>
        <v>127677.65253165364</v>
      </c>
      <c r="D50" s="88">
        <f>IF(ISNUMBER($F50),VLOOKUP($J50,'Table 1'!$B$13:$C$33,2,FALSE)/12*1000*Study_MW,"")</f>
        <v>0</v>
      </c>
      <c r="E50" s="88">
        <f t="shared" si="22"/>
        <v>127677.65253165364</v>
      </c>
      <c r="F50" s="92">
        <f>INDEX([8]Delta!$F$1:$EE$996,$L$21,$I50)</f>
        <v>7440</v>
      </c>
      <c r="G50" s="93">
        <f t="shared" si="9"/>
        <v>17.160974802641618</v>
      </c>
      <c r="I50" s="94">
        <f t="shared" si="23"/>
        <v>33</v>
      </c>
      <c r="J50" s="90">
        <f t="shared" si="10"/>
        <v>2020</v>
      </c>
      <c r="K50" s="95">
        <f t="shared" si="24"/>
        <v>44013</v>
      </c>
    </row>
    <row r="51" spans="2:11" outlineLevel="1">
      <c r="B51" s="95">
        <f t="shared" si="7"/>
        <v>44044</v>
      </c>
      <c r="C51" s="92">
        <f>IF(F51&lt;&gt;0,-INDEX([8]Delta!$F$1:$EE$996,$L$20,$I51),0)</f>
        <v>131012.83341276646</v>
      </c>
      <c r="D51" s="88">
        <f>IF(ISNUMBER($F51),VLOOKUP($J51,'Table 1'!$B$13:$C$33,2,FALSE)/12*1000*Study_MW,"")</f>
        <v>0</v>
      </c>
      <c r="E51" s="88">
        <f t="shared" si="22"/>
        <v>131012.83341276646</v>
      </c>
      <c r="F51" s="92">
        <f>INDEX([8]Delta!$F$1:$EE$996,$L$21,$I51)</f>
        <v>7440</v>
      </c>
      <c r="G51" s="93">
        <f t="shared" si="9"/>
        <v>17.609251802791192</v>
      </c>
      <c r="I51" s="94">
        <f t="shared" si="23"/>
        <v>34</v>
      </c>
      <c r="J51" s="90">
        <f t="shared" si="10"/>
        <v>2020</v>
      </c>
      <c r="K51" s="95">
        <f t="shared" si="24"/>
        <v>44044</v>
      </c>
    </row>
    <row r="52" spans="2:11" outlineLevel="1">
      <c r="B52" s="95">
        <f t="shared" si="7"/>
        <v>44075</v>
      </c>
      <c r="C52" s="92">
        <f>IF(F52&lt;&gt;0,-INDEX([8]Delta!$F$1:$EE$996,$L$20,$I52),0)</f>
        <v>123332.45594270527</v>
      </c>
      <c r="D52" s="88">
        <f>IF(ISNUMBER($F52),VLOOKUP($J52,'Table 1'!$B$13:$C$33,2,FALSE)/12*1000*Study_MW,"")</f>
        <v>0</v>
      </c>
      <c r="E52" s="88">
        <f t="shared" si="22"/>
        <v>123332.45594270527</v>
      </c>
      <c r="F52" s="92">
        <f>INDEX([8]Delta!$F$1:$EE$996,$L$21,$I52)</f>
        <v>7200</v>
      </c>
      <c r="G52" s="93">
        <f t="shared" si="9"/>
        <v>17.129507769820176</v>
      </c>
      <c r="I52" s="94">
        <f t="shared" si="23"/>
        <v>35</v>
      </c>
      <c r="J52" s="90">
        <f t="shared" si="10"/>
        <v>2020</v>
      </c>
      <c r="K52" s="95">
        <f t="shared" si="24"/>
        <v>44075</v>
      </c>
    </row>
    <row r="53" spans="2:11" outlineLevel="1">
      <c r="B53" s="95">
        <f t="shared" si="7"/>
        <v>44105</v>
      </c>
      <c r="C53" s="92">
        <f>IF(F53&lt;&gt;0,-INDEX([8]Delta!$F$1:$EE$996,$L$20,$I53),0)</f>
        <v>129082.74714376032</v>
      </c>
      <c r="D53" s="88">
        <f>IF(ISNUMBER($F53),VLOOKUP($J53,'Table 1'!$B$13:$C$33,2,FALSE)/12*1000*Study_MW,"")</f>
        <v>0</v>
      </c>
      <c r="E53" s="88">
        <f t="shared" si="22"/>
        <v>129082.74714376032</v>
      </c>
      <c r="F53" s="92">
        <f>INDEX([8]Delta!$F$1:$EE$996,$L$21,$I53)</f>
        <v>7440</v>
      </c>
      <c r="G53" s="93">
        <f t="shared" si="9"/>
        <v>17.349831605344129</v>
      </c>
      <c r="I53" s="94">
        <f t="shared" si="23"/>
        <v>36</v>
      </c>
      <c r="J53" s="90">
        <f t="shared" si="10"/>
        <v>2020</v>
      </c>
      <c r="K53" s="95">
        <f t="shared" si="24"/>
        <v>44105</v>
      </c>
    </row>
    <row r="54" spans="2:11" outlineLevel="1">
      <c r="B54" s="95">
        <f t="shared" si="7"/>
        <v>44136</v>
      </c>
      <c r="C54" s="92">
        <f>IF(F54&lt;&gt;0,-INDEX([8]Delta!$F$1:$EE$996,$L$20,$I54),0)</f>
        <v>118002.49266418815</v>
      </c>
      <c r="D54" s="88">
        <f>IF(ISNUMBER($F54),VLOOKUP($J54,'Table 1'!$B$13:$C$33,2,FALSE)/12*1000*Study_MW,"")</f>
        <v>0</v>
      </c>
      <c r="E54" s="88">
        <f t="shared" si="22"/>
        <v>118002.49266418815</v>
      </c>
      <c r="F54" s="92">
        <f>INDEX([8]Delta!$F$1:$EE$996,$L$21,$I54)</f>
        <v>7200</v>
      </c>
      <c r="G54" s="93">
        <f t="shared" si="9"/>
        <v>16.389235092248352</v>
      </c>
      <c r="I54" s="94">
        <f t="shared" si="23"/>
        <v>37</v>
      </c>
      <c r="J54" s="90">
        <f t="shared" si="10"/>
        <v>2020</v>
      </c>
      <c r="K54" s="95">
        <f t="shared" si="24"/>
        <v>44136</v>
      </c>
    </row>
    <row r="55" spans="2:11" outlineLevel="1">
      <c r="B55" s="99">
        <f t="shared" si="7"/>
        <v>44166</v>
      </c>
      <c r="C55" s="96">
        <f>IF(F55&lt;&gt;0,-INDEX([8]Delta!$F$1:$EE$996,$L$20,$I55),0)</f>
        <v>147162.12661755085</v>
      </c>
      <c r="D55" s="97">
        <f>IF(ISNUMBER($F55),VLOOKUP($J55,'Table 1'!$B$13:$C$33,2,FALSE)/12*1000*Study_MW,"")</f>
        <v>0</v>
      </c>
      <c r="E55" s="97">
        <f t="shared" si="22"/>
        <v>147162.12661755085</v>
      </c>
      <c r="F55" s="96">
        <f>INDEX([8]Delta!$F$1:$EE$996,$L$21,$I55)</f>
        <v>7440</v>
      </c>
      <c r="G55" s="98">
        <f t="shared" si="9"/>
        <v>19.779855728165437</v>
      </c>
      <c r="I55" s="81">
        <f t="shared" si="23"/>
        <v>38</v>
      </c>
      <c r="J55" s="90">
        <f t="shared" si="10"/>
        <v>2020</v>
      </c>
      <c r="K55" s="99">
        <f t="shared" si="24"/>
        <v>44166</v>
      </c>
    </row>
    <row r="56" spans="2:11" outlineLevel="1">
      <c r="B56" s="91">
        <f t="shared" si="7"/>
        <v>44197</v>
      </c>
      <c r="C56" s="86">
        <f>IF(F56&lt;&gt;0,-INDEX([8]Delta!$F$1:$EE$996,$L$20,$I56),0)</f>
        <v>136434.27092692256</v>
      </c>
      <c r="D56" s="87">
        <f>IF(ISNUMBER($F56),VLOOKUP($J56,'Table 1'!$B$13:$C$33,2,FALSE)/12*1000*Study_MW,"")</f>
        <v>0</v>
      </c>
      <c r="E56" s="87">
        <f t="shared" si="22"/>
        <v>136434.27092692256</v>
      </c>
      <c r="F56" s="86">
        <f>INDEX([8]Delta!$F$1:$EE$996,$L$21,$I56)</f>
        <v>7440</v>
      </c>
      <c r="G56" s="89">
        <f t="shared" si="9"/>
        <v>18.337939640715398</v>
      </c>
      <c r="I56" s="77">
        <f>I44+13</f>
        <v>40</v>
      </c>
      <c r="J56" s="90">
        <f t="shared" si="10"/>
        <v>2021</v>
      </c>
      <c r="K56" s="91">
        <f t="shared" si="24"/>
        <v>44197</v>
      </c>
    </row>
    <row r="57" spans="2:11" outlineLevel="1">
      <c r="B57" s="95">
        <f t="shared" si="7"/>
        <v>44228</v>
      </c>
      <c r="C57" s="92">
        <f>IF(F57&lt;&gt;0,-INDEX([8]Delta!$F$1:$EE$996,$L$20,$I57),0)</f>
        <v>119506.42469111085</v>
      </c>
      <c r="D57" s="88">
        <f>IF(ISNUMBER($F57),VLOOKUP($J57,'Table 1'!$B$13:$C$33,2,FALSE)/12*1000*Study_MW,"")</f>
        <v>0</v>
      </c>
      <c r="E57" s="88">
        <f t="shared" si="22"/>
        <v>119506.42469111085</v>
      </c>
      <c r="F57" s="92">
        <f>INDEX([8]Delta!$F$1:$EE$996,$L$21,$I57)</f>
        <v>6720</v>
      </c>
      <c r="G57" s="93">
        <f t="shared" si="9"/>
        <v>17.783694150462924</v>
      </c>
      <c r="I57" s="94">
        <f t="shared" si="23"/>
        <v>41</v>
      </c>
      <c r="J57" s="90">
        <f t="shared" si="10"/>
        <v>2021</v>
      </c>
      <c r="K57" s="95">
        <f t="shared" si="24"/>
        <v>44228</v>
      </c>
    </row>
    <row r="58" spans="2:11" outlineLevel="1">
      <c r="B58" s="95">
        <f t="shared" si="7"/>
        <v>44256</v>
      </c>
      <c r="C58" s="92">
        <f>IF(F58&lt;&gt;0,-INDEX([8]Delta!$F$1:$EE$996,$L$20,$I58),0)</f>
        <v>134915.79182980955</v>
      </c>
      <c r="D58" s="88">
        <f>IF(ISNUMBER($F58),VLOOKUP($J58,'Table 1'!$B$13:$C$33,2,FALSE)/12*1000*Study_MW,"")</f>
        <v>0</v>
      </c>
      <c r="E58" s="88">
        <f t="shared" si="22"/>
        <v>134915.79182980955</v>
      </c>
      <c r="F58" s="92">
        <f>INDEX([8]Delta!$F$1:$EE$996,$L$21,$I58)</f>
        <v>7440</v>
      </c>
      <c r="G58" s="93">
        <f t="shared" si="9"/>
        <v>18.133842987877628</v>
      </c>
      <c r="I58" s="94">
        <f t="shared" si="23"/>
        <v>42</v>
      </c>
      <c r="J58" s="90">
        <f t="shared" si="10"/>
        <v>2021</v>
      </c>
      <c r="K58" s="95">
        <f t="shared" si="24"/>
        <v>44256</v>
      </c>
    </row>
    <row r="59" spans="2:11" outlineLevel="1">
      <c r="B59" s="95">
        <f t="shared" si="7"/>
        <v>44287</v>
      </c>
      <c r="C59" s="92">
        <f>IF(F59&lt;&gt;0,-INDEX([8]Delta!$F$1:$EE$996,$L$20,$I59),0)</f>
        <v>109677.1341997087</v>
      </c>
      <c r="D59" s="88">
        <f>IF(ISNUMBER($F59),VLOOKUP($J59,'Table 1'!$B$13:$C$33,2,FALSE)/12*1000*Study_MW,"")</f>
        <v>0</v>
      </c>
      <c r="E59" s="88">
        <f t="shared" si="22"/>
        <v>109677.1341997087</v>
      </c>
      <c r="F59" s="92">
        <f>INDEX([8]Delta!$F$1:$EE$996,$L$21,$I59)</f>
        <v>7200</v>
      </c>
      <c r="G59" s="93">
        <f t="shared" si="9"/>
        <v>15.232935305515097</v>
      </c>
      <c r="I59" s="94">
        <f t="shared" si="23"/>
        <v>43</v>
      </c>
      <c r="J59" s="90">
        <f t="shared" si="10"/>
        <v>2021</v>
      </c>
      <c r="K59" s="95">
        <f t="shared" si="24"/>
        <v>44287</v>
      </c>
    </row>
    <row r="60" spans="2:11" outlineLevel="1">
      <c r="B60" s="95">
        <f t="shared" si="7"/>
        <v>44317</v>
      </c>
      <c r="C60" s="92">
        <f>IF(F60&lt;&gt;0,-INDEX([8]Delta!$F$1:$EE$996,$L$20,$I60),0)</f>
        <v>106496.94484904408</v>
      </c>
      <c r="D60" s="88">
        <f>IF(ISNUMBER($F60),VLOOKUP($J60,'Table 1'!$B$13:$C$33,2,FALSE)/12*1000*Study_MW,"")</f>
        <v>0</v>
      </c>
      <c r="E60" s="88">
        <f t="shared" si="22"/>
        <v>106496.94484904408</v>
      </c>
      <c r="F60" s="92">
        <f>INDEX([8]Delta!$F$1:$EE$996,$L$21,$I60)</f>
        <v>7440</v>
      </c>
      <c r="G60" s="93">
        <f t="shared" si="9"/>
        <v>14.314105490462914</v>
      </c>
      <c r="I60" s="94">
        <f t="shared" si="23"/>
        <v>44</v>
      </c>
      <c r="J60" s="90">
        <f t="shared" si="10"/>
        <v>2021</v>
      </c>
      <c r="K60" s="95">
        <f t="shared" si="24"/>
        <v>44317</v>
      </c>
    </row>
    <row r="61" spans="2:11" outlineLevel="1">
      <c r="B61" s="95">
        <f t="shared" si="7"/>
        <v>44348</v>
      </c>
      <c r="C61" s="92">
        <f>IF(F61&lt;&gt;0,-INDEX([8]Delta!$F$1:$EE$996,$L$20,$I61),0)</f>
        <v>101347.15238328278</v>
      </c>
      <c r="D61" s="88">
        <f>IF(ISNUMBER($F61),VLOOKUP($J61,'Table 1'!$B$13:$C$33,2,FALSE)/12*1000*Study_MW,"")</f>
        <v>0</v>
      </c>
      <c r="E61" s="88">
        <f t="shared" si="22"/>
        <v>101347.15238328278</v>
      </c>
      <c r="F61" s="92">
        <f>INDEX([8]Delta!$F$1:$EE$996,$L$21,$I61)</f>
        <v>7200</v>
      </c>
      <c r="G61" s="93">
        <f t="shared" si="9"/>
        <v>14.075993386567053</v>
      </c>
      <c r="I61" s="94">
        <f t="shared" si="23"/>
        <v>45</v>
      </c>
      <c r="J61" s="90">
        <f t="shared" si="10"/>
        <v>2021</v>
      </c>
      <c r="K61" s="95">
        <f t="shared" si="24"/>
        <v>44348</v>
      </c>
    </row>
    <row r="62" spans="2:11" outlineLevel="1">
      <c r="B62" s="95">
        <f t="shared" si="7"/>
        <v>44378</v>
      </c>
      <c r="C62" s="92">
        <f>IF(F62&lt;&gt;0,-INDEX([8]Delta!$F$1:$EE$996,$L$20,$I62),0)</f>
        <v>127921.02190068364</v>
      </c>
      <c r="D62" s="88">
        <f>IF(ISNUMBER($F62),VLOOKUP($J62,'Table 1'!$B$13:$C$33,2,FALSE)/12*1000*Study_MW,"")</f>
        <v>0</v>
      </c>
      <c r="E62" s="88">
        <f t="shared" si="22"/>
        <v>127921.02190068364</v>
      </c>
      <c r="F62" s="92">
        <f>INDEX([8]Delta!$F$1:$EE$996,$L$21,$I62)</f>
        <v>7440</v>
      </c>
      <c r="G62" s="93">
        <f t="shared" si="9"/>
        <v>17.193685739339198</v>
      </c>
      <c r="I62" s="94">
        <f t="shared" si="23"/>
        <v>46</v>
      </c>
      <c r="J62" s="90">
        <f t="shared" si="10"/>
        <v>2021</v>
      </c>
      <c r="K62" s="95">
        <f t="shared" si="24"/>
        <v>44378</v>
      </c>
    </row>
    <row r="63" spans="2:11" outlineLevel="1">
      <c r="B63" s="95">
        <f t="shared" si="7"/>
        <v>44409</v>
      </c>
      <c r="C63" s="92">
        <f>IF(F63&lt;&gt;0,-INDEX([8]Delta!$F$1:$EE$996,$L$20,$I63),0)</f>
        <v>133793.31582587957</v>
      </c>
      <c r="D63" s="88">
        <f>IF(ISNUMBER($F63),VLOOKUP($J63,'Table 1'!$B$13:$C$33,2,FALSE)/12*1000*Study_MW,"")</f>
        <v>0</v>
      </c>
      <c r="E63" s="88">
        <f t="shared" si="22"/>
        <v>133793.31582587957</v>
      </c>
      <c r="F63" s="92">
        <f>INDEX([8]Delta!$F$1:$EE$996,$L$21,$I63)</f>
        <v>7440</v>
      </c>
      <c r="G63" s="93">
        <f t="shared" si="9"/>
        <v>17.982972557241879</v>
      </c>
      <c r="I63" s="94">
        <f t="shared" si="23"/>
        <v>47</v>
      </c>
      <c r="J63" s="90">
        <f t="shared" si="10"/>
        <v>2021</v>
      </c>
      <c r="K63" s="95">
        <f t="shared" si="24"/>
        <v>44409</v>
      </c>
    </row>
    <row r="64" spans="2:11" outlineLevel="1">
      <c r="B64" s="95">
        <f t="shared" si="7"/>
        <v>44440</v>
      </c>
      <c r="C64" s="92">
        <f>IF(F64&lt;&gt;0,-INDEX([8]Delta!$F$1:$EE$996,$L$20,$I64),0)</f>
        <v>134077.86220905185</v>
      </c>
      <c r="D64" s="88">
        <f>IF(ISNUMBER($F64),VLOOKUP($J64,'Table 1'!$B$13:$C$33,2,FALSE)/12*1000*Study_MW,"")</f>
        <v>0</v>
      </c>
      <c r="E64" s="88">
        <f t="shared" si="22"/>
        <v>134077.86220905185</v>
      </c>
      <c r="F64" s="92">
        <f>INDEX([8]Delta!$F$1:$EE$996,$L$21,$I64)</f>
        <v>7200</v>
      </c>
      <c r="G64" s="93">
        <f t="shared" si="9"/>
        <v>18.621925306812756</v>
      </c>
      <c r="I64" s="94">
        <f t="shared" si="23"/>
        <v>48</v>
      </c>
      <c r="J64" s="90">
        <f t="shared" si="10"/>
        <v>2021</v>
      </c>
      <c r="K64" s="95">
        <f t="shared" si="24"/>
        <v>44440</v>
      </c>
    </row>
    <row r="65" spans="2:11" outlineLevel="1">
      <c r="B65" s="95">
        <f t="shared" si="7"/>
        <v>44470</v>
      </c>
      <c r="C65" s="92">
        <f>IF(F65&lt;&gt;0,-INDEX([8]Delta!$F$1:$EE$996,$L$20,$I65),0)</f>
        <v>135383.19419819117</v>
      </c>
      <c r="D65" s="88">
        <f>IF(ISNUMBER($F65),VLOOKUP($J65,'Table 1'!$B$13:$C$33,2,FALSE)/12*1000*Study_MW,"")</f>
        <v>0</v>
      </c>
      <c r="E65" s="88">
        <f t="shared" si="22"/>
        <v>135383.19419819117</v>
      </c>
      <c r="F65" s="92">
        <f>INDEX([8]Delta!$F$1:$EE$996,$L$21,$I65)</f>
        <v>7440</v>
      </c>
      <c r="G65" s="93">
        <f t="shared" si="9"/>
        <v>18.196665886853651</v>
      </c>
      <c r="I65" s="94">
        <f t="shared" si="23"/>
        <v>49</v>
      </c>
      <c r="J65" s="90">
        <f t="shared" si="10"/>
        <v>2021</v>
      </c>
      <c r="K65" s="95">
        <f t="shared" si="24"/>
        <v>44470</v>
      </c>
    </row>
    <row r="66" spans="2:11" outlineLevel="1">
      <c r="B66" s="95">
        <f t="shared" si="7"/>
        <v>44501</v>
      </c>
      <c r="C66" s="92">
        <f>IF(F66&lt;&gt;0,-INDEX([8]Delta!$F$1:$EE$996,$L$20,$I66),0)</f>
        <v>136032.06089121103</v>
      </c>
      <c r="D66" s="88">
        <f>IF(ISNUMBER($F66),VLOOKUP($J66,'Table 1'!$B$13:$C$33,2,FALSE)/12*1000*Study_MW,"")</f>
        <v>0</v>
      </c>
      <c r="E66" s="88">
        <f t="shared" si="22"/>
        <v>136032.06089121103</v>
      </c>
      <c r="F66" s="92">
        <f>INDEX([8]Delta!$F$1:$EE$996,$L$21,$I66)</f>
        <v>7200</v>
      </c>
      <c r="G66" s="93">
        <f t="shared" si="9"/>
        <v>18.893341790445977</v>
      </c>
      <c r="I66" s="94">
        <f t="shared" si="23"/>
        <v>50</v>
      </c>
      <c r="J66" s="90">
        <f t="shared" si="10"/>
        <v>2021</v>
      </c>
      <c r="K66" s="95">
        <f t="shared" si="24"/>
        <v>44501</v>
      </c>
    </row>
    <row r="67" spans="2:11" outlineLevel="1">
      <c r="B67" s="99">
        <f t="shared" si="7"/>
        <v>44531</v>
      </c>
      <c r="C67" s="96">
        <f>IF(F67&lt;&gt;0,-INDEX([8]Delta!$F$1:$EE$996,$L$20,$I67),0)</f>
        <v>174844.54380658269</v>
      </c>
      <c r="D67" s="97">
        <f>IF(ISNUMBER($F67),VLOOKUP($J67,'Table 1'!$B$13:$C$33,2,FALSE)/12*1000*Study_MW,"")</f>
        <v>0</v>
      </c>
      <c r="E67" s="97">
        <f t="shared" si="22"/>
        <v>174844.54380658269</v>
      </c>
      <c r="F67" s="96">
        <f>INDEX([8]Delta!$F$1:$EE$996,$L$21,$I67)</f>
        <v>7440</v>
      </c>
      <c r="G67" s="98">
        <f t="shared" si="9"/>
        <v>23.500610726691221</v>
      </c>
      <c r="I67" s="81">
        <f t="shared" si="23"/>
        <v>51</v>
      </c>
      <c r="J67" s="90">
        <f t="shared" si="10"/>
        <v>2021</v>
      </c>
      <c r="K67" s="99">
        <f t="shared" si="24"/>
        <v>44531</v>
      </c>
    </row>
    <row r="68" spans="2:11" outlineLevel="1">
      <c r="B68" s="91">
        <f t="shared" si="7"/>
        <v>44562</v>
      </c>
      <c r="C68" s="86">
        <f>IF(F68&lt;&gt;0,-INDEX([8]Delta!$F$1:$EE$996,$L$20,$I68),0)</f>
        <v>156848.62102505565</v>
      </c>
      <c r="D68" s="87">
        <f>IF(ISNUMBER($F68),VLOOKUP($J68,'Table 1'!$B$13:$C$33,2,FALSE)/12*1000*Study_MW,"")</f>
        <v>0</v>
      </c>
      <c r="E68" s="87">
        <f t="shared" si="22"/>
        <v>156848.62102505565</v>
      </c>
      <c r="F68" s="86">
        <f>INDEX([8]Delta!$F$1:$EE$996,$L$21,$I68)</f>
        <v>7440</v>
      </c>
      <c r="G68" s="89">
        <f t="shared" si="9"/>
        <v>21.081803901217157</v>
      </c>
      <c r="I68" s="77">
        <f>I56+13</f>
        <v>53</v>
      </c>
      <c r="J68" s="90">
        <f t="shared" si="10"/>
        <v>2022</v>
      </c>
      <c r="K68" s="91">
        <f t="shared" si="24"/>
        <v>44562</v>
      </c>
    </row>
    <row r="69" spans="2:11" outlineLevel="1">
      <c r="B69" s="95">
        <f t="shared" si="7"/>
        <v>44593</v>
      </c>
      <c r="C69" s="92">
        <f>IF(F69&lt;&gt;0,-INDEX([8]Delta!$F$1:$EE$996,$L$20,$I69),0)</f>
        <v>130694.12662696838</v>
      </c>
      <c r="D69" s="88">
        <f>IF(ISNUMBER($F69),VLOOKUP($J69,'Table 1'!$B$13:$C$33,2,FALSE)/12*1000*Study_MW,"")</f>
        <v>0</v>
      </c>
      <c r="E69" s="88">
        <f t="shared" si="22"/>
        <v>130694.12662696838</v>
      </c>
      <c r="F69" s="92">
        <f>INDEX([8]Delta!$F$1:$EE$996,$L$21,$I69)</f>
        <v>6720</v>
      </c>
      <c r="G69" s="93">
        <f t="shared" si="9"/>
        <v>19.448530748060772</v>
      </c>
      <c r="I69" s="94">
        <f t="shared" si="23"/>
        <v>54</v>
      </c>
      <c r="J69" s="90">
        <f t="shared" si="10"/>
        <v>2022</v>
      </c>
      <c r="K69" s="95">
        <f t="shared" si="24"/>
        <v>44593</v>
      </c>
    </row>
    <row r="70" spans="2:11" outlineLevel="1">
      <c r="B70" s="95">
        <f t="shared" si="7"/>
        <v>44621</v>
      </c>
      <c r="C70" s="92">
        <f>IF(F70&lt;&gt;0,-INDEX([8]Delta!$F$1:$EE$996,$L$20,$I70),0)</f>
        <v>138248.2278637588</v>
      </c>
      <c r="D70" s="88">
        <f>IF(ISNUMBER($F70),VLOOKUP($J70,'Table 1'!$B$13:$C$33,2,FALSE)/12*1000*Study_MW,"")</f>
        <v>0</v>
      </c>
      <c r="E70" s="88">
        <f t="shared" si="22"/>
        <v>138248.2278637588</v>
      </c>
      <c r="F70" s="92">
        <f>INDEX([8]Delta!$F$1:$EE$996,$L$21,$I70)</f>
        <v>7440</v>
      </c>
      <c r="G70" s="93">
        <f t="shared" si="9"/>
        <v>18.581751056956829</v>
      </c>
      <c r="I70" s="94">
        <f t="shared" si="23"/>
        <v>55</v>
      </c>
      <c r="J70" s="90">
        <f t="shared" si="10"/>
        <v>2022</v>
      </c>
      <c r="K70" s="95">
        <f t="shared" si="24"/>
        <v>44621</v>
      </c>
    </row>
    <row r="71" spans="2:11" outlineLevel="1">
      <c r="B71" s="95">
        <f t="shared" si="7"/>
        <v>44652</v>
      </c>
      <c r="C71" s="92">
        <f>IF(F71&lt;&gt;0,-INDEX([8]Delta!$F$1:$EE$996,$L$20,$I71),0)</f>
        <v>117934.66637310386</v>
      </c>
      <c r="D71" s="88">
        <f>IF(ISNUMBER($F71),VLOOKUP($J71,'Table 1'!$B$13:$C$33,2,FALSE)/12*1000*Study_MW,"")</f>
        <v>0</v>
      </c>
      <c r="E71" s="88">
        <f t="shared" si="22"/>
        <v>117934.66637310386</v>
      </c>
      <c r="F71" s="92">
        <f>INDEX([8]Delta!$F$1:$EE$996,$L$21,$I71)</f>
        <v>7200</v>
      </c>
      <c r="G71" s="93">
        <f t="shared" si="9"/>
        <v>16.379814774042202</v>
      </c>
      <c r="I71" s="94">
        <f t="shared" si="23"/>
        <v>56</v>
      </c>
      <c r="J71" s="90">
        <f t="shared" si="10"/>
        <v>2022</v>
      </c>
      <c r="K71" s="95">
        <f t="shared" si="24"/>
        <v>44652</v>
      </c>
    </row>
    <row r="72" spans="2:11" outlineLevel="1">
      <c r="B72" s="95">
        <f t="shared" si="7"/>
        <v>44682</v>
      </c>
      <c r="C72" s="92">
        <f>IF(F72&lt;&gt;0,-INDEX([8]Delta!$F$1:$EE$996,$L$20,$I72),0)</f>
        <v>114356.4089974016</v>
      </c>
      <c r="D72" s="88">
        <f>IF(ISNUMBER($F72),VLOOKUP($J72,'Table 1'!$B$13:$C$33,2,FALSE)/12*1000*Study_MW,"")</f>
        <v>0</v>
      </c>
      <c r="E72" s="88">
        <f t="shared" si="22"/>
        <v>114356.4089974016</v>
      </c>
      <c r="F72" s="92">
        <f>INDEX([8]Delta!$F$1:$EE$996,$L$21,$I72)</f>
        <v>7440</v>
      </c>
      <c r="G72" s="93">
        <f t="shared" si="9"/>
        <v>15.370485080295913</v>
      </c>
      <c r="I72" s="94">
        <f t="shared" si="23"/>
        <v>57</v>
      </c>
      <c r="J72" s="90">
        <f t="shared" si="10"/>
        <v>2022</v>
      </c>
      <c r="K72" s="95">
        <f t="shared" si="24"/>
        <v>44682</v>
      </c>
    </row>
    <row r="73" spans="2:11" outlineLevel="1">
      <c r="B73" s="95">
        <f t="shared" si="7"/>
        <v>44713</v>
      </c>
      <c r="C73" s="92">
        <f>IF(F73&lt;&gt;0,-INDEX([8]Delta!$F$1:$EE$996,$L$20,$I73),0)</f>
        <v>108702.20662690699</v>
      </c>
      <c r="D73" s="88">
        <f>IF(ISNUMBER($F73),VLOOKUP($J73,'Table 1'!$B$13:$C$33,2,FALSE)/12*1000*Study_MW,"")</f>
        <v>0</v>
      </c>
      <c r="E73" s="88">
        <f t="shared" si="22"/>
        <v>108702.20662690699</v>
      </c>
      <c r="F73" s="92">
        <f>INDEX([8]Delta!$F$1:$EE$996,$L$21,$I73)</f>
        <v>7200</v>
      </c>
      <c r="G73" s="93">
        <f t="shared" si="9"/>
        <v>15.097528698181527</v>
      </c>
      <c r="I73" s="94">
        <f t="shared" si="23"/>
        <v>58</v>
      </c>
      <c r="J73" s="90">
        <f t="shared" si="10"/>
        <v>2022</v>
      </c>
      <c r="K73" s="95">
        <f t="shared" si="24"/>
        <v>44713</v>
      </c>
    </row>
    <row r="74" spans="2:11" outlineLevel="1">
      <c r="B74" s="95">
        <f t="shared" si="7"/>
        <v>44743</v>
      </c>
      <c r="C74" s="92">
        <f>IF(F74&lt;&gt;0,-INDEX([8]Delta!$F$1:$EE$996,$L$20,$I74),0)</f>
        <v>137294.4565128088</v>
      </c>
      <c r="D74" s="88">
        <f>IF(ISNUMBER($F74),VLOOKUP($J74,'Table 1'!$B$13:$C$33,2,FALSE)/12*1000*Study_MW,"")</f>
        <v>0</v>
      </c>
      <c r="E74" s="88">
        <f t="shared" si="22"/>
        <v>137294.4565128088</v>
      </c>
      <c r="F74" s="92">
        <f>INDEX([8]Delta!$F$1:$EE$996,$L$21,$I74)</f>
        <v>7440</v>
      </c>
      <c r="G74" s="93">
        <f t="shared" si="9"/>
        <v>18.453555982904408</v>
      </c>
      <c r="I74" s="94">
        <f t="shared" si="23"/>
        <v>59</v>
      </c>
      <c r="J74" s="90">
        <f t="shared" si="10"/>
        <v>2022</v>
      </c>
      <c r="K74" s="95">
        <f t="shared" si="24"/>
        <v>44743</v>
      </c>
    </row>
    <row r="75" spans="2:11" outlineLevel="1">
      <c r="B75" s="95">
        <f t="shared" si="7"/>
        <v>44774</v>
      </c>
      <c r="C75" s="92">
        <f>IF(F75&lt;&gt;0,-INDEX([8]Delta!$F$1:$EE$996,$L$20,$I75),0)</f>
        <v>143993.23095479608</v>
      </c>
      <c r="D75" s="88">
        <f>IF(ISNUMBER($F75),VLOOKUP($J75,'Table 1'!$B$13:$C$33,2,FALSE)/12*1000*Study_MW,"")</f>
        <v>0</v>
      </c>
      <c r="E75" s="88">
        <f t="shared" si="22"/>
        <v>143993.23095479608</v>
      </c>
      <c r="F75" s="92">
        <f>INDEX([8]Delta!$F$1:$EE$996,$L$21,$I75)</f>
        <v>7440</v>
      </c>
      <c r="G75" s="93">
        <f t="shared" si="9"/>
        <v>19.353928891773666</v>
      </c>
      <c r="I75" s="94">
        <f t="shared" si="23"/>
        <v>60</v>
      </c>
      <c r="J75" s="90">
        <f t="shared" si="10"/>
        <v>2022</v>
      </c>
      <c r="K75" s="95">
        <f t="shared" si="24"/>
        <v>44774</v>
      </c>
    </row>
    <row r="76" spans="2:11" outlineLevel="1">
      <c r="B76" s="95">
        <f t="shared" si="7"/>
        <v>44805</v>
      </c>
      <c r="C76" s="92">
        <f>IF(F76&lt;&gt;0,-INDEX([8]Delta!$F$1:$EE$996,$L$20,$I76),0)</f>
        <v>141483.18977420032</v>
      </c>
      <c r="D76" s="88">
        <f>IF(ISNUMBER($F76),VLOOKUP($J76,'Table 1'!$B$13:$C$33,2,FALSE)/12*1000*Study_MW,"")</f>
        <v>0</v>
      </c>
      <c r="E76" s="88">
        <f t="shared" si="22"/>
        <v>141483.18977420032</v>
      </c>
      <c r="F76" s="92">
        <f>INDEX([8]Delta!$F$1:$EE$996,$L$21,$I76)</f>
        <v>7200</v>
      </c>
      <c r="G76" s="93">
        <f t="shared" si="9"/>
        <v>19.650443024194487</v>
      </c>
      <c r="I76" s="94">
        <f t="shared" si="23"/>
        <v>61</v>
      </c>
      <c r="J76" s="90">
        <f t="shared" si="10"/>
        <v>2022</v>
      </c>
      <c r="K76" s="95">
        <f t="shared" si="24"/>
        <v>44805</v>
      </c>
    </row>
    <row r="77" spans="2:11" outlineLevel="1">
      <c r="B77" s="95">
        <f t="shared" si="7"/>
        <v>44835</v>
      </c>
      <c r="C77" s="92">
        <f>IF(F77&lt;&gt;0,-INDEX([8]Delta!$F$1:$EE$996,$L$20,$I77),0)</f>
        <v>145213.33879615366</v>
      </c>
      <c r="D77" s="88">
        <f>IF(ISNUMBER($F77),VLOOKUP($J77,'Table 1'!$B$13:$C$33,2,FALSE)/12*1000*Study_MW,"")</f>
        <v>0</v>
      </c>
      <c r="E77" s="88">
        <f t="shared" si="22"/>
        <v>145213.33879615366</v>
      </c>
      <c r="F77" s="92">
        <f>INDEX([8]Delta!$F$1:$EE$996,$L$21,$I77)</f>
        <v>7440</v>
      </c>
      <c r="G77" s="93">
        <f t="shared" si="9"/>
        <v>19.517921881203449</v>
      </c>
      <c r="I77" s="94">
        <f t="shared" si="23"/>
        <v>62</v>
      </c>
      <c r="J77" s="90">
        <f t="shared" si="10"/>
        <v>2022</v>
      </c>
      <c r="K77" s="95">
        <f t="shared" si="24"/>
        <v>44835</v>
      </c>
    </row>
    <row r="78" spans="2:11" outlineLevel="1">
      <c r="B78" s="95">
        <f t="shared" si="7"/>
        <v>44866</v>
      </c>
      <c r="C78" s="92">
        <f>IF(F78&lt;&gt;0,-INDEX([8]Delta!$F$1:$EE$996,$L$20,$I78),0)</f>
        <v>138909.1512439549</v>
      </c>
      <c r="D78" s="88">
        <f>IF(ISNUMBER($F78),VLOOKUP($J78,'Table 1'!$B$13:$C$33,2,FALSE)/12*1000*Study_MW,"")</f>
        <v>0</v>
      </c>
      <c r="E78" s="88">
        <f t="shared" si="22"/>
        <v>138909.1512439549</v>
      </c>
      <c r="F78" s="92">
        <f>INDEX([8]Delta!$F$1:$EE$996,$L$21,$I78)</f>
        <v>7200</v>
      </c>
      <c r="G78" s="93">
        <f t="shared" si="9"/>
        <v>19.292937672771515</v>
      </c>
      <c r="I78" s="94">
        <f t="shared" si="23"/>
        <v>63</v>
      </c>
      <c r="J78" s="90">
        <f t="shared" si="10"/>
        <v>2022</v>
      </c>
      <c r="K78" s="95">
        <f t="shared" si="24"/>
        <v>44866</v>
      </c>
    </row>
    <row r="79" spans="2:11" outlineLevel="1">
      <c r="B79" s="99">
        <f t="shared" si="7"/>
        <v>44896</v>
      </c>
      <c r="C79" s="96">
        <f>IF(F79&lt;&gt;0,-INDEX([8]Delta!$F$1:$EE$996,$L$20,$I79),0)</f>
        <v>158462.93608182669</v>
      </c>
      <c r="D79" s="97">
        <f>IF(ISNUMBER($F79),VLOOKUP($J79,'Table 1'!$B$13:$C$33,2,FALSE)/12*1000*Study_MW,"")</f>
        <v>0</v>
      </c>
      <c r="E79" s="97">
        <f t="shared" si="22"/>
        <v>158462.93608182669</v>
      </c>
      <c r="F79" s="96">
        <f>INDEX([8]Delta!$F$1:$EE$996,$L$21,$I79)</f>
        <v>7440</v>
      </c>
      <c r="G79" s="98">
        <f t="shared" si="9"/>
        <v>21.298781731428317</v>
      </c>
      <c r="I79" s="81">
        <f t="shared" si="23"/>
        <v>64</v>
      </c>
      <c r="J79" s="90">
        <f t="shared" si="10"/>
        <v>2022</v>
      </c>
      <c r="K79" s="99">
        <f t="shared" si="24"/>
        <v>44896</v>
      </c>
    </row>
    <row r="80" spans="2:11" outlineLevel="1">
      <c r="B80" s="91">
        <f t="shared" si="7"/>
        <v>44927</v>
      </c>
      <c r="C80" s="86">
        <f>IF(F80&lt;&gt;0,-INDEX([8]Delta!$F$1:$EE$996,$L$20,$I80),0)</f>
        <v>150717.25951066613</v>
      </c>
      <c r="D80" s="87">
        <f>IF(ISNUMBER($F80),VLOOKUP($J80,'Table 1'!$B$13:$C$33,2,FALSE)/12*1000*Study_MW,"")</f>
        <v>0</v>
      </c>
      <c r="E80" s="87">
        <f t="shared" si="22"/>
        <v>150717.25951066613</v>
      </c>
      <c r="F80" s="86">
        <f>INDEX([8]Delta!$F$1:$EE$996,$L$21,$I80)</f>
        <v>7440</v>
      </c>
      <c r="G80" s="89">
        <f t="shared" si="9"/>
        <v>20.25769617078846</v>
      </c>
      <c r="I80" s="77">
        <f>I68+13</f>
        <v>66</v>
      </c>
      <c r="J80" s="90">
        <f t="shared" si="10"/>
        <v>2023</v>
      </c>
      <c r="K80" s="91">
        <f t="shared" si="24"/>
        <v>44927</v>
      </c>
    </row>
    <row r="81" spans="2:11" outlineLevel="1">
      <c r="B81" s="95">
        <f t="shared" si="7"/>
        <v>44958</v>
      </c>
      <c r="C81" s="92">
        <f>IF(F81&lt;&gt;0,-INDEX([8]Delta!$F$1:$EE$996,$L$20,$I81),0)</f>
        <v>135663.16134047508</v>
      </c>
      <c r="D81" s="88">
        <f>IF(ISNUMBER($F81),VLOOKUP($J81,'Table 1'!$B$13:$C$33,2,FALSE)/12*1000*Study_MW,"")</f>
        <v>0</v>
      </c>
      <c r="E81" s="88">
        <f t="shared" si="22"/>
        <v>135663.16134047508</v>
      </c>
      <c r="F81" s="92">
        <f>INDEX([8]Delta!$F$1:$EE$996,$L$21,$I81)</f>
        <v>6720</v>
      </c>
      <c r="G81" s="93">
        <f t="shared" si="9"/>
        <v>20.187970437570698</v>
      </c>
      <c r="I81" s="94">
        <f t="shared" si="23"/>
        <v>67</v>
      </c>
      <c r="J81" s="90">
        <f t="shared" si="10"/>
        <v>2023</v>
      </c>
      <c r="K81" s="95">
        <f t="shared" si="24"/>
        <v>44958</v>
      </c>
    </row>
    <row r="82" spans="2:11" outlineLevel="1">
      <c r="B82" s="95">
        <f t="shared" si="7"/>
        <v>44986</v>
      </c>
      <c r="C82" s="92">
        <f>IF(F82&lt;&gt;0,-INDEX([8]Delta!$F$1:$EE$996,$L$20,$I82),0)</f>
        <v>152729.25398039818</v>
      </c>
      <c r="D82" s="88">
        <f>IF(ISNUMBER($F82),VLOOKUP($J82,'Table 1'!$B$13:$C$33,2,FALSE)/12*1000*Study_MW,"")</f>
        <v>0</v>
      </c>
      <c r="E82" s="88">
        <f t="shared" si="22"/>
        <v>152729.25398039818</v>
      </c>
      <c r="F82" s="92">
        <f>INDEX([8]Delta!$F$1:$EE$996,$L$21,$I82)</f>
        <v>7440</v>
      </c>
      <c r="G82" s="93">
        <f t="shared" si="9"/>
        <v>20.528125534999756</v>
      </c>
      <c r="I82" s="94">
        <f t="shared" si="23"/>
        <v>68</v>
      </c>
      <c r="J82" s="90">
        <f t="shared" si="10"/>
        <v>2023</v>
      </c>
      <c r="K82" s="95">
        <f t="shared" si="24"/>
        <v>44986</v>
      </c>
    </row>
    <row r="83" spans="2:11" outlineLevel="1">
      <c r="B83" s="95">
        <f t="shared" si="7"/>
        <v>45017</v>
      </c>
      <c r="C83" s="92">
        <f>IF(F83&lt;&gt;0,-INDEX([8]Delta!$F$1:$EE$996,$L$20,$I83),0)</f>
        <v>121525.82727132738</v>
      </c>
      <c r="D83" s="88">
        <f>IF(ISNUMBER($F83),VLOOKUP($J83,'Table 1'!$B$13:$C$33,2,FALSE)/12*1000*Study_MW,"")</f>
        <v>0</v>
      </c>
      <c r="E83" s="88">
        <f t="shared" si="22"/>
        <v>121525.82727132738</v>
      </c>
      <c r="F83" s="92">
        <f>INDEX([8]Delta!$F$1:$EE$996,$L$21,$I83)</f>
        <v>7200</v>
      </c>
      <c r="G83" s="93">
        <f t="shared" si="9"/>
        <v>16.878587121017691</v>
      </c>
      <c r="I83" s="94">
        <f t="shared" si="23"/>
        <v>69</v>
      </c>
      <c r="J83" s="90">
        <f t="shared" si="10"/>
        <v>2023</v>
      </c>
      <c r="K83" s="95">
        <f t="shared" si="24"/>
        <v>45017</v>
      </c>
    </row>
    <row r="84" spans="2:11" outlineLevel="1">
      <c r="B84" s="95">
        <f t="shared" si="7"/>
        <v>45047</v>
      </c>
      <c r="C84" s="92">
        <f>IF(F84&lt;&gt;0,-INDEX([8]Delta!$F$1:$EE$996,$L$20,$I84),0)</f>
        <v>129944.04200039804</v>
      </c>
      <c r="D84" s="88">
        <f>IF(ISNUMBER($F84),VLOOKUP($J84,'Table 1'!$B$13:$C$33,2,FALSE)/12*1000*Study_MW,"")</f>
        <v>0</v>
      </c>
      <c r="E84" s="88">
        <f t="shared" si="22"/>
        <v>129944.04200039804</v>
      </c>
      <c r="F84" s="92">
        <f>INDEX([8]Delta!$F$1:$EE$996,$L$21,$I84)</f>
        <v>7440</v>
      </c>
      <c r="G84" s="93">
        <f t="shared" si="9"/>
        <v>17.465597043064253</v>
      </c>
      <c r="I84" s="94">
        <f t="shared" si="23"/>
        <v>70</v>
      </c>
      <c r="J84" s="90">
        <f t="shared" si="10"/>
        <v>2023</v>
      </c>
      <c r="K84" s="95">
        <f t="shared" si="24"/>
        <v>45047</v>
      </c>
    </row>
    <row r="85" spans="2:11" outlineLevel="1">
      <c r="B85" s="95">
        <f t="shared" ref="B85:B148" si="34">EDATE(B84,1)</f>
        <v>45078</v>
      </c>
      <c r="C85" s="92">
        <f>IF(F85&lt;&gt;0,-INDEX([8]Delta!$F$1:$EE$996,$L$20,$I85),0)</f>
        <v>123967.90842558444</v>
      </c>
      <c r="D85" s="88">
        <f>IF(ISNUMBER($F85),VLOOKUP($J85,'Table 1'!$B$13:$C$33,2,FALSE)/12*1000*Study_MW,"")</f>
        <v>0</v>
      </c>
      <c r="E85" s="88">
        <f t="shared" ref="E85:E148" si="35">C85+D85</f>
        <v>123967.90842558444</v>
      </c>
      <c r="F85" s="92">
        <f>INDEX([8]Delta!$F$1:$EE$996,$L$21,$I85)</f>
        <v>7200</v>
      </c>
      <c r="G85" s="93">
        <f t="shared" ref="G85:G148" si="36">IF(ISNUMBER($F85),E85/$F85,"")</f>
        <v>17.217765059108949</v>
      </c>
      <c r="I85" s="94">
        <f t="shared" si="23"/>
        <v>71</v>
      </c>
      <c r="J85" s="90">
        <f t="shared" ref="J85:J148" si="37">YEAR(B85)</f>
        <v>2023</v>
      </c>
      <c r="K85" s="95">
        <f t="shared" si="24"/>
        <v>45078</v>
      </c>
    </row>
    <row r="86" spans="2:11" outlineLevel="1">
      <c r="B86" s="95">
        <f t="shared" si="34"/>
        <v>45108</v>
      </c>
      <c r="C86" s="92">
        <f>IF(F86&lt;&gt;0,-INDEX([8]Delta!$F$1:$EE$996,$L$20,$I86),0)</f>
        <v>150468.93048244715</v>
      </c>
      <c r="D86" s="88">
        <f>IF(ISNUMBER($F86),VLOOKUP($J86,'Table 1'!$B$13:$C$33,2,FALSE)/12*1000*Study_MW,"")</f>
        <v>0</v>
      </c>
      <c r="E86" s="88">
        <f t="shared" si="35"/>
        <v>150468.93048244715</v>
      </c>
      <c r="F86" s="92">
        <f>INDEX([8]Delta!$F$1:$EE$996,$L$21,$I86)</f>
        <v>7440</v>
      </c>
      <c r="G86" s="93">
        <f t="shared" si="36"/>
        <v>20.224318613232143</v>
      </c>
      <c r="I86" s="94">
        <f t="shared" si="23"/>
        <v>72</v>
      </c>
      <c r="J86" s="90">
        <f t="shared" si="37"/>
        <v>2023</v>
      </c>
      <c r="K86" s="95">
        <f t="shared" si="24"/>
        <v>45108</v>
      </c>
    </row>
    <row r="87" spans="2:11" outlineLevel="1">
      <c r="B87" s="95">
        <f t="shared" si="34"/>
        <v>45139</v>
      </c>
      <c r="C87" s="92">
        <f>IF(F87&lt;&gt;0,-INDEX([8]Delta!$F$1:$EE$996,$L$20,$I87),0)</f>
        <v>155932.54683309793</v>
      </c>
      <c r="D87" s="88">
        <f>IF(ISNUMBER($F87),VLOOKUP($J87,'Table 1'!$B$13:$C$33,2,FALSE)/12*1000*Study_MW,"")</f>
        <v>0</v>
      </c>
      <c r="E87" s="88">
        <f t="shared" si="35"/>
        <v>155932.54683309793</v>
      </c>
      <c r="F87" s="92">
        <f>INDEX([8]Delta!$F$1:$EE$996,$L$21,$I87)</f>
        <v>7440</v>
      </c>
      <c r="G87" s="93">
        <f t="shared" si="36"/>
        <v>20.958675649609937</v>
      </c>
      <c r="I87" s="94">
        <f t="shared" si="23"/>
        <v>73</v>
      </c>
      <c r="J87" s="90">
        <f t="shared" si="37"/>
        <v>2023</v>
      </c>
      <c r="K87" s="95">
        <f t="shared" si="24"/>
        <v>45139</v>
      </c>
    </row>
    <row r="88" spans="2:11" outlineLevel="1">
      <c r="B88" s="95">
        <f t="shared" si="34"/>
        <v>45170</v>
      </c>
      <c r="C88" s="92">
        <f>IF(F88&lt;&gt;0,-INDEX([8]Delta!$F$1:$EE$996,$L$20,$I88),0)</f>
        <v>157933.17802144587</v>
      </c>
      <c r="D88" s="88">
        <f>IF(ISNUMBER($F88),VLOOKUP($J88,'Table 1'!$B$13:$C$33,2,FALSE)/12*1000*Study_MW,"")</f>
        <v>0</v>
      </c>
      <c r="E88" s="88">
        <f t="shared" si="35"/>
        <v>157933.17802144587</v>
      </c>
      <c r="F88" s="92">
        <f>INDEX([8]Delta!$F$1:$EE$996,$L$21,$I88)</f>
        <v>7200</v>
      </c>
      <c r="G88" s="93">
        <f t="shared" si="36"/>
        <v>21.935163614089703</v>
      </c>
      <c r="I88" s="94">
        <f t="shared" si="23"/>
        <v>74</v>
      </c>
      <c r="J88" s="90">
        <f t="shared" si="37"/>
        <v>2023</v>
      </c>
      <c r="K88" s="95">
        <f t="shared" si="24"/>
        <v>45170</v>
      </c>
    </row>
    <row r="89" spans="2:11" outlineLevel="1">
      <c r="B89" s="95">
        <f t="shared" si="34"/>
        <v>45200</v>
      </c>
      <c r="C89" s="92">
        <f>IF(F89&lt;&gt;0,-INDEX([8]Delta!$F$1:$EE$996,$L$20,$I89),0)</f>
        <v>160535.45244379342</v>
      </c>
      <c r="D89" s="88">
        <f>IF(ISNUMBER($F89),VLOOKUP($J89,'Table 1'!$B$13:$C$33,2,FALSE)/12*1000*Study_MW,"")</f>
        <v>0</v>
      </c>
      <c r="E89" s="88">
        <f t="shared" si="35"/>
        <v>160535.45244379342</v>
      </c>
      <c r="F89" s="92">
        <f>INDEX([8]Delta!$F$1:$EE$996,$L$21,$I89)</f>
        <v>7440</v>
      </c>
      <c r="G89" s="93">
        <f t="shared" si="36"/>
        <v>21.577345758574385</v>
      </c>
      <c r="I89" s="94">
        <f t="shared" si="23"/>
        <v>75</v>
      </c>
      <c r="J89" s="90">
        <f t="shared" si="37"/>
        <v>2023</v>
      </c>
      <c r="K89" s="95">
        <f t="shared" si="24"/>
        <v>45200</v>
      </c>
    </row>
    <row r="90" spans="2:11" outlineLevel="1">
      <c r="B90" s="95">
        <f t="shared" si="34"/>
        <v>45231</v>
      </c>
      <c r="C90" s="92">
        <f>IF(F90&lt;&gt;0,-INDEX([8]Delta!$F$1:$EE$996,$L$20,$I90),0)</f>
        <v>151743.64736047387</v>
      </c>
      <c r="D90" s="88">
        <f>IF(ISNUMBER($F90),VLOOKUP($J90,'Table 1'!$B$13:$C$33,2,FALSE)/12*1000*Study_MW,"")</f>
        <v>0</v>
      </c>
      <c r="E90" s="88">
        <f t="shared" si="35"/>
        <v>151743.64736047387</v>
      </c>
      <c r="F90" s="92">
        <f>INDEX([8]Delta!$F$1:$EE$996,$L$21,$I90)</f>
        <v>7200</v>
      </c>
      <c r="G90" s="93">
        <f t="shared" si="36"/>
        <v>21.075506577843594</v>
      </c>
      <c r="I90" s="94">
        <f t="shared" si="23"/>
        <v>76</v>
      </c>
      <c r="J90" s="90">
        <f t="shared" si="37"/>
        <v>2023</v>
      </c>
      <c r="K90" s="95">
        <f t="shared" si="24"/>
        <v>45231</v>
      </c>
    </row>
    <row r="91" spans="2:11" outlineLevel="1">
      <c r="B91" s="99">
        <f t="shared" si="34"/>
        <v>45261</v>
      </c>
      <c r="C91" s="96">
        <f>IF(F91&lt;&gt;0,-INDEX([8]Delta!$F$1:$EE$996,$L$20,$I91),0)</f>
        <v>178062.7994530201</v>
      </c>
      <c r="D91" s="97">
        <f>IF(ISNUMBER($F91),VLOOKUP($J91,'Table 1'!$B$13:$C$33,2,FALSE)/12*1000*Study_MW,"")</f>
        <v>0</v>
      </c>
      <c r="E91" s="97">
        <f t="shared" si="35"/>
        <v>178062.7994530201</v>
      </c>
      <c r="F91" s="96">
        <f>INDEX([8]Delta!$F$1:$EE$996,$L$21,$I91)</f>
        <v>7440</v>
      </c>
      <c r="G91" s="98">
        <f t="shared" si="36"/>
        <v>23.933171969491948</v>
      </c>
      <c r="I91" s="81">
        <f t="shared" si="23"/>
        <v>77</v>
      </c>
      <c r="J91" s="90">
        <f t="shared" si="37"/>
        <v>2023</v>
      </c>
      <c r="K91" s="99">
        <f t="shared" si="24"/>
        <v>45261</v>
      </c>
    </row>
    <row r="92" spans="2:11" outlineLevel="1">
      <c r="B92" s="91">
        <f t="shared" si="34"/>
        <v>45292</v>
      </c>
      <c r="C92" s="86">
        <f>IF(F92&lt;&gt;0,-INDEX([8]Delta!$F$1:$EE$996,$L$20,$I92),0)</f>
        <v>170897.08127602935</v>
      </c>
      <c r="D92" s="87">
        <f>IF(ISNUMBER($F92),VLOOKUP($J92,'Table 1'!$B$13:$C$33,2,FALSE)/12*1000*Study_MW,"")</f>
        <v>0</v>
      </c>
      <c r="E92" s="87">
        <f t="shared" si="35"/>
        <v>170897.08127602935</v>
      </c>
      <c r="F92" s="86">
        <f>INDEX([8]Delta!$F$1:$EE$996,$L$21,$I92)</f>
        <v>7440</v>
      </c>
      <c r="G92" s="89">
        <f t="shared" si="36"/>
        <v>22.970037805917922</v>
      </c>
      <c r="I92" s="77">
        <f>I80+13</f>
        <v>79</v>
      </c>
      <c r="J92" s="90">
        <f t="shared" si="37"/>
        <v>2024</v>
      </c>
      <c r="K92" s="91">
        <f t="shared" si="24"/>
        <v>45292</v>
      </c>
    </row>
    <row r="93" spans="2:11" outlineLevel="1">
      <c r="B93" s="95">
        <f t="shared" si="34"/>
        <v>45323</v>
      </c>
      <c r="C93" s="92">
        <f>IF(F93&lt;&gt;0,-INDEX([8]Delta!$F$1:$EE$996,$L$20,$I93),0)</f>
        <v>151722.24965634942</v>
      </c>
      <c r="D93" s="88">
        <f>IF(ISNUMBER($F93),VLOOKUP($J93,'Table 1'!$B$13:$C$33,2,FALSE)/12*1000*Study_MW,"")</f>
        <v>0</v>
      </c>
      <c r="E93" s="88">
        <f t="shared" si="35"/>
        <v>151722.24965634942</v>
      </c>
      <c r="F93" s="92">
        <f>INDEX([8]Delta!$F$1:$EE$996,$L$21,$I93)</f>
        <v>6960</v>
      </c>
      <c r="G93" s="93">
        <f t="shared" si="36"/>
        <v>21.799173801199629</v>
      </c>
      <c r="I93" s="94">
        <f t="shared" si="23"/>
        <v>80</v>
      </c>
      <c r="J93" s="90">
        <f t="shared" si="37"/>
        <v>2024</v>
      </c>
      <c r="K93" s="95">
        <f t="shared" si="24"/>
        <v>45323</v>
      </c>
    </row>
    <row r="94" spans="2:11" outlineLevel="1">
      <c r="B94" s="95">
        <f t="shared" si="34"/>
        <v>45352</v>
      </c>
      <c r="C94" s="92">
        <f>IF(F94&lt;&gt;0,-INDEX([8]Delta!$F$1:$EE$996,$L$20,$I94),0)</f>
        <v>161758.54659688473</v>
      </c>
      <c r="D94" s="88">
        <f>IF(ISNUMBER($F94),VLOOKUP($J94,'Table 1'!$B$13:$C$33,2,FALSE)/12*1000*Study_MW,"")</f>
        <v>0</v>
      </c>
      <c r="E94" s="88">
        <f t="shared" si="35"/>
        <v>161758.54659688473</v>
      </c>
      <c r="F94" s="92">
        <f>INDEX([8]Delta!$F$1:$EE$996,$L$21,$I94)</f>
        <v>7440</v>
      </c>
      <c r="G94" s="93">
        <f t="shared" si="36"/>
        <v>21.741740133989882</v>
      </c>
      <c r="I94" s="94">
        <f t="shared" si="23"/>
        <v>81</v>
      </c>
      <c r="J94" s="90">
        <f t="shared" si="37"/>
        <v>2024</v>
      </c>
      <c r="K94" s="95">
        <f t="shared" si="24"/>
        <v>45352</v>
      </c>
    </row>
    <row r="95" spans="2:11" outlineLevel="1">
      <c r="B95" s="95">
        <f t="shared" si="34"/>
        <v>45383</v>
      </c>
      <c r="C95" s="92">
        <f>IF(F95&lt;&gt;0,-INDEX([8]Delta!$F$1:$EE$996,$L$20,$I95),0)</f>
        <v>132941.64968411624</v>
      </c>
      <c r="D95" s="88">
        <f>IF(ISNUMBER($F95),VLOOKUP($J95,'Table 1'!$B$13:$C$33,2,FALSE)/12*1000*Study_MW,"")</f>
        <v>0</v>
      </c>
      <c r="E95" s="88">
        <f t="shared" si="35"/>
        <v>132941.64968411624</v>
      </c>
      <c r="F95" s="92">
        <f>INDEX([8]Delta!$F$1:$EE$996,$L$21,$I95)</f>
        <v>7200</v>
      </c>
      <c r="G95" s="93">
        <f t="shared" si="36"/>
        <v>18.46411801168281</v>
      </c>
      <c r="I95" s="94">
        <f t="shared" si="23"/>
        <v>82</v>
      </c>
      <c r="J95" s="90">
        <f t="shared" si="37"/>
        <v>2024</v>
      </c>
      <c r="K95" s="95">
        <f t="shared" si="24"/>
        <v>45383</v>
      </c>
    </row>
    <row r="96" spans="2:11" outlineLevel="1">
      <c r="B96" s="95">
        <f t="shared" si="34"/>
        <v>45413</v>
      </c>
      <c r="C96" s="92">
        <f>IF(F96&lt;&gt;0,-INDEX([8]Delta!$F$1:$EE$996,$L$20,$I96),0)</f>
        <v>145747.02590702474</v>
      </c>
      <c r="D96" s="88">
        <f>IF(ISNUMBER($F96),VLOOKUP($J96,'Table 1'!$B$13:$C$33,2,FALSE)/12*1000*Study_MW,"")</f>
        <v>0</v>
      </c>
      <c r="E96" s="88">
        <f t="shared" si="35"/>
        <v>145747.02590702474</v>
      </c>
      <c r="F96" s="92">
        <f>INDEX([8]Delta!$F$1:$EE$996,$L$21,$I96)</f>
        <v>7440</v>
      </c>
      <c r="G96" s="93">
        <f t="shared" si="36"/>
        <v>19.58965401976139</v>
      </c>
      <c r="I96" s="94">
        <f t="shared" si="23"/>
        <v>83</v>
      </c>
      <c r="J96" s="90">
        <f t="shared" si="37"/>
        <v>2024</v>
      </c>
      <c r="K96" s="95">
        <f t="shared" si="24"/>
        <v>45413</v>
      </c>
    </row>
    <row r="97" spans="2:11" outlineLevel="1">
      <c r="B97" s="95">
        <f t="shared" si="34"/>
        <v>45444</v>
      </c>
      <c r="C97" s="92">
        <f>IF(F97&lt;&gt;0,-INDEX([8]Delta!$F$1:$EE$996,$L$20,$I97),0)</f>
        <v>143667.79220423102</v>
      </c>
      <c r="D97" s="88">
        <f>IF(ISNUMBER($F97),VLOOKUP($J97,'Table 1'!$B$13:$C$33,2,FALSE)/12*1000*Study_MW,"")</f>
        <v>0</v>
      </c>
      <c r="E97" s="88">
        <f t="shared" si="35"/>
        <v>143667.79220423102</v>
      </c>
      <c r="F97" s="92">
        <f>INDEX([8]Delta!$F$1:$EE$996,$L$21,$I97)</f>
        <v>7200</v>
      </c>
      <c r="G97" s="93">
        <f t="shared" si="36"/>
        <v>19.953860028365419</v>
      </c>
      <c r="I97" s="94">
        <f t="shared" ref="I97:I103" si="38">I85+13</f>
        <v>84</v>
      </c>
      <c r="J97" s="90">
        <f t="shared" si="37"/>
        <v>2024</v>
      </c>
      <c r="K97" s="95">
        <f t="shared" ref="K97:K160" si="39">IF(ISNUMBER(F97),IF(F97&lt;&gt;0,B97,""),"")</f>
        <v>45444</v>
      </c>
    </row>
    <row r="98" spans="2:11" outlineLevel="1">
      <c r="B98" s="95">
        <f t="shared" si="34"/>
        <v>45474</v>
      </c>
      <c r="C98" s="92">
        <f>IF(F98&lt;&gt;0,-INDEX([8]Delta!$F$1:$EE$996,$L$20,$I98),0)</f>
        <v>166576.50655135512</v>
      </c>
      <c r="D98" s="88">
        <f>IF(ISNUMBER($F98),VLOOKUP($J98,'Table 1'!$B$13:$C$33,2,FALSE)/12*1000*Study_MW,"")</f>
        <v>0</v>
      </c>
      <c r="E98" s="88">
        <f t="shared" si="35"/>
        <v>166576.50655135512</v>
      </c>
      <c r="F98" s="92">
        <f>INDEX([8]Delta!$F$1:$EE$996,$L$21,$I98)</f>
        <v>7440</v>
      </c>
      <c r="G98" s="93">
        <f t="shared" si="36"/>
        <v>22.389315396687518</v>
      </c>
      <c r="I98" s="94">
        <f t="shared" si="38"/>
        <v>85</v>
      </c>
      <c r="J98" s="90">
        <f t="shared" si="37"/>
        <v>2024</v>
      </c>
      <c r="K98" s="95">
        <f t="shared" si="39"/>
        <v>45474</v>
      </c>
    </row>
    <row r="99" spans="2:11" outlineLevel="1">
      <c r="B99" s="95">
        <f t="shared" si="34"/>
        <v>45505</v>
      </c>
      <c r="C99" s="92">
        <f>IF(F99&lt;&gt;0,-INDEX([8]Delta!$F$1:$EE$996,$L$20,$I99),0)</f>
        <v>173155.70747208595</v>
      </c>
      <c r="D99" s="88">
        <f>IF(ISNUMBER($F99),VLOOKUP($J99,'Table 1'!$B$13:$C$33,2,FALSE)/12*1000*Study_MW,"")</f>
        <v>0</v>
      </c>
      <c r="E99" s="88">
        <f t="shared" si="35"/>
        <v>173155.70747208595</v>
      </c>
      <c r="F99" s="92">
        <f>INDEX([8]Delta!$F$1:$EE$996,$L$21,$I99)</f>
        <v>7440</v>
      </c>
      <c r="G99" s="93">
        <f t="shared" si="36"/>
        <v>23.273616595710479</v>
      </c>
      <c r="I99" s="94">
        <f t="shared" si="38"/>
        <v>86</v>
      </c>
      <c r="J99" s="90">
        <f t="shared" si="37"/>
        <v>2024</v>
      </c>
      <c r="K99" s="95">
        <f t="shared" si="39"/>
        <v>45505</v>
      </c>
    </row>
    <row r="100" spans="2:11" outlineLevel="1">
      <c r="B100" s="95">
        <f t="shared" si="34"/>
        <v>45536</v>
      </c>
      <c r="C100" s="92">
        <f>IF(F100&lt;&gt;0,-INDEX([8]Delta!$F$1:$EE$996,$L$20,$I100),0)</f>
        <v>171257.63530039787</v>
      </c>
      <c r="D100" s="88">
        <f>IF(ISNUMBER($F100),VLOOKUP($J100,'Table 1'!$B$13:$C$33,2,FALSE)/12*1000*Study_MW,"")</f>
        <v>0</v>
      </c>
      <c r="E100" s="88">
        <f t="shared" si="35"/>
        <v>171257.63530039787</v>
      </c>
      <c r="F100" s="92">
        <f>INDEX([8]Delta!$F$1:$EE$996,$L$21,$I100)</f>
        <v>7200</v>
      </c>
      <c r="G100" s="93">
        <f t="shared" si="36"/>
        <v>23.785782680610815</v>
      </c>
      <c r="I100" s="94">
        <f t="shared" si="38"/>
        <v>87</v>
      </c>
      <c r="J100" s="90">
        <f t="shared" si="37"/>
        <v>2024</v>
      </c>
      <c r="K100" s="95">
        <f t="shared" si="39"/>
        <v>45536</v>
      </c>
    </row>
    <row r="101" spans="2:11" outlineLevel="1">
      <c r="B101" s="95">
        <f t="shared" si="34"/>
        <v>45566</v>
      </c>
      <c r="C101" s="92">
        <f>IF(F101&lt;&gt;0,-INDEX([8]Delta!$F$1:$EE$996,$L$20,$I101),0)</f>
        <v>102346.69978795946</v>
      </c>
      <c r="D101" s="88">
        <f>IF(ISNUMBER($F101),VLOOKUP($J101,'Table 1'!$B$13:$C$33,2,FALSE)/12*1000*Study_MW,"")</f>
        <v>0</v>
      </c>
      <c r="E101" s="88">
        <f t="shared" si="35"/>
        <v>102346.69978795946</v>
      </c>
      <c r="F101" s="92">
        <f>INDEX([8]Delta!$F$1:$EE$996,$L$21,$I101)</f>
        <v>7440</v>
      </c>
      <c r="G101" s="93">
        <f t="shared" si="36"/>
        <v>13.756276853220356</v>
      </c>
      <c r="I101" s="94">
        <f t="shared" si="38"/>
        <v>88</v>
      </c>
      <c r="J101" s="90">
        <f t="shared" si="37"/>
        <v>2024</v>
      </c>
      <c r="K101" s="95">
        <f t="shared" si="39"/>
        <v>45566</v>
      </c>
    </row>
    <row r="102" spans="2:11" outlineLevel="1">
      <c r="B102" s="95">
        <f t="shared" si="34"/>
        <v>45597</v>
      </c>
      <c r="C102" s="92">
        <f>IF(F102&lt;&gt;0,-INDEX([8]Delta!$F$1:$EE$996,$L$20,$I102),0)</f>
        <v>157689.89087721705</v>
      </c>
      <c r="D102" s="88">
        <f>IF(ISNUMBER($F102),VLOOKUP($J102,'Table 1'!$B$13:$C$33,2,FALSE)/12*1000*Study_MW,"")</f>
        <v>0</v>
      </c>
      <c r="E102" s="88">
        <f t="shared" si="35"/>
        <v>157689.89087721705</v>
      </c>
      <c r="F102" s="92">
        <f>INDEX([8]Delta!$F$1:$EE$996,$L$21,$I102)</f>
        <v>7200</v>
      </c>
      <c r="G102" s="93">
        <f t="shared" si="36"/>
        <v>21.901373732946812</v>
      </c>
      <c r="I102" s="94">
        <f t="shared" si="38"/>
        <v>89</v>
      </c>
      <c r="J102" s="90">
        <f t="shared" si="37"/>
        <v>2024</v>
      </c>
      <c r="K102" s="95">
        <f t="shared" si="39"/>
        <v>45597</v>
      </c>
    </row>
    <row r="103" spans="2:11" outlineLevel="1">
      <c r="B103" s="99">
        <f t="shared" si="34"/>
        <v>45627</v>
      </c>
      <c r="C103" s="96">
        <f>IF(F103&lt;&gt;0,-INDEX([8]Delta!$F$1:$EE$996,$L$20,$I103),0)</f>
        <v>200991.15412342548</v>
      </c>
      <c r="D103" s="97">
        <f>IF(ISNUMBER($F103),VLOOKUP($J103,'Table 1'!$B$13:$C$33,2,FALSE)/12*1000*Study_MW,"")</f>
        <v>0</v>
      </c>
      <c r="E103" s="97">
        <f t="shared" si="35"/>
        <v>200991.15412342548</v>
      </c>
      <c r="F103" s="96">
        <f>INDEX([8]Delta!$F$1:$EE$996,$L$21,$I103)</f>
        <v>7440</v>
      </c>
      <c r="G103" s="98">
        <f t="shared" si="36"/>
        <v>27.014940070352889</v>
      </c>
      <c r="I103" s="81">
        <f t="shared" si="38"/>
        <v>90</v>
      </c>
      <c r="J103" s="90">
        <f t="shared" si="37"/>
        <v>2024</v>
      </c>
      <c r="K103" s="99">
        <f t="shared" si="39"/>
        <v>45627</v>
      </c>
    </row>
    <row r="104" spans="2:11" outlineLevel="1">
      <c r="B104" s="91">
        <f t="shared" si="34"/>
        <v>45658</v>
      </c>
      <c r="C104" s="86">
        <f>IF(F104&lt;&gt;0,-INDEX([8]Delta!$F$1:$EE$996,$L$20,$I104),0)</f>
        <v>195277.13829502463</v>
      </c>
      <c r="D104" s="87">
        <f>IF(ISNUMBER($F104),VLOOKUP($J104,'Table 1'!$B$13:$C$33,2,FALSE)/12*1000*Study_MW,"")</f>
        <v>0</v>
      </c>
      <c r="E104" s="87">
        <f t="shared" si="35"/>
        <v>195277.13829502463</v>
      </c>
      <c r="F104" s="86">
        <f>INDEX([8]Delta!$F$1:$EE$996,$L$21,$I104)</f>
        <v>7440</v>
      </c>
      <c r="G104" s="89">
        <f t="shared" si="36"/>
        <v>26.246927190191482</v>
      </c>
      <c r="I104" s="77">
        <f>I92+13</f>
        <v>92</v>
      </c>
      <c r="J104" s="90">
        <f t="shared" si="37"/>
        <v>2025</v>
      </c>
      <c r="K104" s="91">
        <f t="shared" si="39"/>
        <v>45658</v>
      </c>
    </row>
    <row r="105" spans="2:11" outlineLevel="1">
      <c r="B105" s="95">
        <f t="shared" si="34"/>
        <v>45689</v>
      </c>
      <c r="C105" s="92">
        <f>IF(F105&lt;&gt;0,-INDEX([8]Delta!$F$1:$EE$996,$L$20,$I105),0)</f>
        <v>165099.88276463747</v>
      </c>
      <c r="D105" s="88">
        <f>IF(ISNUMBER($F105),VLOOKUP($J105,'Table 1'!$B$13:$C$33,2,FALSE)/12*1000*Study_MW,"")</f>
        <v>0</v>
      </c>
      <c r="E105" s="88">
        <f t="shared" si="35"/>
        <v>165099.88276463747</v>
      </c>
      <c r="F105" s="92">
        <f>INDEX([8]Delta!$F$1:$EE$996,$L$21,$I105)</f>
        <v>6720</v>
      </c>
      <c r="G105" s="93">
        <f t="shared" si="36"/>
        <v>24.568434935213908</v>
      </c>
      <c r="I105" s="94">
        <f t="shared" ref="I105:I127" si="40">I93+13</f>
        <v>93</v>
      </c>
      <c r="J105" s="90">
        <f t="shared" si="37"/>
        <v>2025</v>
      </c>
      <c r="K105" s="95">
        <f t="shared" si="39"/>
        <v>45689</v>
      </c>
    </row>
    <row r="106" spans="2:11" outlineLevel="1">
      <c r="B106" s="95">
        <f t="shared" si="34"/>
        <v>45717</v>
      </c>
      <c r="C106" s="92">
        <f>IF(F106&lt;&gt;0,-INDEX([8]Delta!$F$1:$EE$996,$L$20,$I106),0)</f>
        <v>170602.96285517514</v>
      </c>
      <c r="D106" s="88">
        <f>IF(ISNUMBER($F106),VLOOKUP($J106,'Table 1'!$B$13:$C$33,2,FALSE)/12*1000*Study_MW,"")</f>
        <v>0</v>
      </c>
      <c r="E106" s="88">
        <f t="shared" si="35"/>
        <v>170602.96285517514</v>
      </c>
      <c r="F106" s="92">
        <f>INDEX([8]Delta!$F$1:$EE$996,$L$21,$I106)</f>
        <v>7440</v>
      </c>
      <c r="G106" s="93">
        <f t="shared" si="36"/>
        <v>22.930505760104186</v>
      </c>
      <c r="I106" s="94">
        <f t="shared" si="40"/>
        <v>94</v>
      </c>
      <c r="J106" s="90">
        <f t="shared" si="37"/>
        <v>2025</v>
      </c>
      <c r="K106" s="95">
        <f t="shared" si="39"/>
        <v>45717</v>
      </c>
    </row>
    <row r="107" spans="2:11" outlineLevel="1">
      <c r="B107" s="95">
        <f t="shared" si="34"/>
        <v>45748</v>
      </c>
      <c r="C107" s="92">
        <f>IF(F107&lt;&gt;0,-INDEX([8]Delta!$F$1:$EE$996,$L$20,$I107),0)</f>
        <v>163369.95060904324</v>
      </c>
      <c r="D107" s="88">
        <f>IF(ISNUMBER($F107),VLOOKUP($J107,'Table 1'!$B$13:$C$33,2,FALSE)/12*1000*Study_MW,"")</f>
        <v>0</v>
      </c>
      <c r="E107" s="88">
        <f t="shared" si="35"/>
        <v>163369.95060904324</v>
      </c>
      <c r="F107" s="92">
        <f>INDEX([8]Delta!$F$1:$EE$996,$L$21,$I107)</f>
        <v>7200</v>
      </c>
      <c r="G107" s="93">
        <f t="shared" si="36"/>
        <v>22.690270917922671</v>
      </c>
      <c r="I107" s="94">
        <f t="shared" si="40"/>
        <v>95</v>
      </c>
      <c r="J107" s="90">
        <f t="shared" si="37"/>
        <v>2025</v>
      </c>
      <c r="K107" s="95">
        <f t="shared" si="39"/>
        <v>45748</v>
      </c>
    </row>
    <row r="108" spans="2:11" outlineLevel="1">
      <c r="B108" s="95">
        <f t="shared" si="34"/>
        <v>45778</v>
      </c>
      <c r="C108" s="92">
        <f>IF(F108&lt;&gt;0,-INDEX([8]Delta!$F$1:$EE$996,$L$20,$I108),0)</f>
        <v>153907.31089290977</v>
      </c>
      <c r="D108" s="88">
        <f>IF(ISNUMBER($F108),VLOOKUP($J108,'Table 1'!$B$13:$C$33,2,FALSE)/12*1000*Study_MW,"")</f>
        <v>0</v>
      </c>
      <c r="E108" s="88">
        <f t="shared" si="35"/>
        <v>153907.31089290977</v>
      </c>
      <c r="F108" s="92">
        <f>INDEX([8]Delta!$F$1:$EE$996,$L$21,$I108)</f>
        <v>7440</v>
      </c>
      <c r="G108" s="93">
        <f t="shared" si="36"/>
        <v>20.686466517864215</v>
      </c>
      <c r="I108" s="94">
        <f t="shared" si="40"/>
        <v>96</v>
      </c>
      <c r="J108" s="90">
        <f t="shared" si="37"/>
        <v>2025</v>
      </c>
      <c r="K108" s="95">
        <f t="shared" si="39"/>
        <v>45778</v>
      </c>
    </row>
    <row r="109" spans="2:11" outlineLevel="1">
      <c r="B109" s="95">
        <f t="shared" si="34"/>
        <v>45809</v>
      </c>
      <c r="C109" s="92">
        <f>IF(F109&lt;&gt;0,-INDEX([8]Delta!$F$1:$EE$996,$L$20,$I109),0)</f>
        <v>151979.13736101985</v>
      </c>
      <c r="D109" s="88">
        <f>IF(ISNUMBER($F109),VLOOKUP($J109,'Table 1'!$B$13:$C$33,2,FALSE)/12*1000*Study_MW,"")</f>
        <v>0</v>
      </c>
      <c r="E109" s="88">
        <f t="shared" si="35"/>
        <v>151979.13736101985</v>
      </c>
      <c r="F109" s="92">
        <f>INDEX([8]Delta!$F$1:$EE$996,$L$21,$I109)</f>
        <v>7200</v>
      </c>
      <c r="G109" s="93">
        <f t="shared" si="36"/>
        <v>21.108213522363869</v>
      </c>
      <c r="I109" s="94">
        <f t="shared" si="40"/>
        <v>97</v>
      </c>
      <c r="J109" s="90">
        <f t="shared" si="37"/>
        <v>2025</v>
      </c>
      <c r="K109" s="95">
        <f t="shared" si="39"/>
        <v>45809</v>
      </c>
    </row>
    <row r="110" spans="2:11" outlineLevel="1">
      <c r="B110" s="95">
        <f t="shared" si="34"/>
        <v>45839</v>
      </c>
      <c r="C110" s="92">
        <f>IF(F110&lt;&gt;0,-INDEX([8]Delta!$F$1:$EE$996,$L$20,$I110),0)</f>
        <v>176725.81861358881</v>
      </c>
      <c r="D110" s="88">
        <f>IF(ISNUMBER($F110),VLOOKUP($J110,'Table 1'!$B$13:$C$33,2,FALSE)/12*1000*Study_MW,"")</f>
        <v>0</v>
      </c>
      <c r="E110" s="88">
        <f t="shared" si="35"/>
        <v>176725.81861358881</v>
      </c>
      <c r="F110" s="92">
        <f>INDEX([8]Delta!$F$1:$EE$996,$L$21,$I110)</f>
        <v>7440</v>
      </c>
      <c r="G110" s="93">
        <f t="shared" si="36"/>
        <v>23.753470243761935</v>
      </c>
      <c r="I110" s="94">
        <f t="shared" si="40"/>
        <v>98</v>
      </c>
      <c r="J110" s="90">
        <f t="shared" si="37"/>
        <v>2025</v>
      </c>
      <c r="K110" s="95">
        <f t="shared" si="39"/>
        <v>45839</v>
      </c>
    </row>
    <row r="111" spans="2:11" outlineLevel="1">
      <c r="B111" s="95">
        <f t="shared" si="34"/>
        <v>45870</v>
      </c>
      <c r="C111" s="92">
        <f>IF(F111&lt;&gt;0,-INDEX([8]Delta!$F$1:$EE$996,$L$20,$I111),0)</f>
        <v>199415.00979453325</v>
      </c>
      <c r="D111" s="88">
        <f>IF(ISNUMBER($F111),VLOOKUP($J111,'Table 1'!$B$13:$C$33,2,FALSE)/12*1000*Study_MW,"")</f>
        <v>0</v>
      </c>
      <c r="E111" s="88">
        <f t="shared" si="35"/>
        <v>199415.00979453325</v>
      </c>
      <c r="F111" s="92">
        <f>INDEX([8]Delta!$F$1:$EE$996,$L$21,$I111)</f>
        <v>7440</v>
      </c>
      <c r="G111" s="93">
        <f t="shared" si="36"/>
        <v>26.803092714318986</v>
      </c>
      <c r="I111" s="94">
        <f t="shared" si="40"/>
        <v>99</v>
      </c>
      <c r="J111" s="90">
        <f t="shared" si="37"/>
        <v>2025</v>
      </c>
      <c r="K111" s="95">
        <f t="shared" si="39"/>
        <v>45870</v>
      </c>
    </row>
    <row r="112" spans="2:11" outlineLevel="1">
      <c r="B112" s="95">
        <f t="shared" si="34"/>
        <v>45901</v>
      </c>
      <c r="C112" s="92">
        <f>IF(F112&lt;&gt;0,-INDEX([8]Delta!$F$1:$EE$996,$L$20,$I112),0)</f>
        <v>178190.71673023701</v>
      </c>
      <c r="D112" s="88">
        <f>IF(ISNUMBER($F112),VLOOKUP($J112,'Table 1'!$B$13:$C$33,2,FALSE)/12*1000*Study_MW,"")</f>
        <v>0</v>
      </c>
      <c r="E112" s="88">
        <f t="shared" si="35"/>
        <v>178190.71673023701</v>
      </c>
      <c r="F112" s="92">
        <f>INDEX([8]Delta!$F$1:$EE$996,$L$21,$I112)</f>
        <v>7200</v>
      </c>
      <c r="G112" s="93">
        <f t="shared" si="36"/>
        <v>24.748710656977362</v>
      </c>
      <c r="I112" s="94">
        <f t="shared" si="40"/>
        <v>100</v>
      </c>
      <c r="J112" s="90">
        <f t="shared" si="37"/>
        <v>2025</v>
      </c>
      <c r="K112" s="95">
        <f t="shared" si="39"/>
        <v>45901</v>
      </c>
    </row>
    <row r="113" spans="2:11" outlineLevel="1">
      <c r="B113" s="95">
        <f t="shared" si="34"/>
        <v>45931</v>
      </c>
      <c r="C113" s="92">
        <f>IF(F113&lt;&gt;0,-INDEX([8]Delta!$F$1:$EE$996,$L$20,$I113),0)</f>
        <v>184048.046126917</v>
      </c>
      <c r="D113" s="88">
        <f>IF(ISNUMBER($F113),VLOOKUP($J113,'Table 1'!$B$13:$C$33,2,FALSE)/12*1000*Study_MW,"")</f>
        <v>0</v>
      </c>
      <c r="E113" s="88">
        <f t="shared" si="35"/>
        <v>184048.046126917</v>
      </c>
      <c r="F113" s="92">
        <f>INDEX([8]Delta!$F$1:$EE$996,$L$21,$I113)</f>
        <v>7440</v>
      </c>
      <c r="G113" s="93">
        <f t="shared" si="36"/>
        <v>24.737640608456587</v>
      </c>
      <c r="I113" s="94">
        <f t="shared" si="40"/>
        <v>101</v>
      </c>
      <c r="J113" s="90">
        <f t="shared" si="37"/>
        <v>2025</v>
      </c>
      <c r="K113" s="95">
        <f t="shared" si="39"/>
        <v>45931</v>
      </c>
    </row>
    <row r="114" spans="2:11" outlineLevel="1">
      <c r="B114" s="95">
        <f t="shared" si="34"/>
        <v>45962</v>
      </c>
      <c r="C114" s="92">
        <f>IF(F114&lt;&gt;0,-INDEX([8]Delta!$F$1:$EE$996,$L$20,$I114),0)</f>
        <v>179351.3136895746</v>
      </c>
      <c r="D114" s="88">
        <f>IF(ISNUMBER($F114),VLOOKUP($J114,'Table 1'!$B$13:$C$33,2,FALSE)/12*1000*Study_MW,"")</f>
        <v>0</v>
      </c>
      <c r="E114" s="88">
        <f t="shared" si="35"/>
        <v>179351.3136895746</v>
      </c>
      <c r="F114" s="92">
        <f>INDEX([8]Delta!$F$1:$EE$996,$L$21,$I114)</f>
        <v>7200</v>
      </c>
      <c r="G114" s="93">
        <f t="shared" si="36"/>
        <v>24.909904679107584</v>
      </c>
      <c r="I114" s="94">
        <f t="shared" si="40"/>
        <v>102</v>
      </c>
      <c r="J114" s="90">
        <f t="shared" si="37"/>
        <v>2025</v>
      </c>
      <c r="K114" s="95">
        <f t="shared" si="39"/>
        <v>45962</v>
      </c>
    </row>
    <row r="115" spans="2:11" outlineLevel="1">
      <c r="B115" s="99">
        <f t="shared" si="34"/>
        <v>45992</v>
      </c>
      <c r="C115" s="96">
        <f>IF(F115&lt;&gt;0,-INDEX([8]Delta!$F$1:$EE$996,$L$20,$I115),0)</f>
        <v>203739.2495572567</v>
      </c>
      <c r="D115" s="97">
        <f>IF(ISNUMBER($F115),VLOOKUP($J115,'Table 1'!$B$13:$C$33,2,FALSE)/12*1000*Study_MW,"")</f>
        <v>0</v>
      </c>
      <c r="E115" s="97">
        <f t="shared" si="35"/>
        <v>203739.2495572567</v>
      </c>
      <c r="F115" s="96">
        <f>INDEX([8]Delta!$F$1:$EE$996,$L$21,$I115)</f>
        <v>7440</v>
      </c>
      <c r="G115" s="98">
        <f t="shared" si="36"/>
        <v>27.384307736190415</v>
      </c>
      <c r="I115" s="81">
        <f t="shared" si="40"/>
        <v>103</v>
      </c>
      <c r="J115" s="90">
        <f t="shared" si="37"/>
        <v>2025</v>
      </c>
      <c r="K115" s="99">
        <f t="shared" si="39"/>
        <v>45992</v>
      </c>
    </row>
    <row r="116" spans="2:11" outlineLevel="1">
      <c r="B116" s="91">
        <f t="shared" si="34"/>
        <v>46023</v>
      </c>
      <c r="C116" s="86">
        <f>IF(F116&lt;&gt;0,-INDEX([8]Delta!$F$1:$EE$996,$L$20,$I116),0)</f>
        <v>203881.47448167205</v>
      </c>
      <c r="D116" s="87">
        <f>IF(ISNUMBER($F116),VLOOKUP($J116,'Table 1'!$B$13:$C$33,2,FALSE)/12*1000*Study_MW,"")</f>
        <v>0</v>
      </c>
      <c r="E116" s="87">
        <f t="shared" si="35"/>
        <v>203881.47448167205</v>
      </c>
      <c r="F116" s="86">
        <f>INDEX([8]Delta!$F$1:$EE$996,$L$21,$I116)</f>
        <v>7440</v>
      </c>
      <c r="G116" s="89">
        <f t="shared" si="36"/>
        <v>27.403423989472049</v>
      </c>
      <c r="I116" s="77">
        <f>I104+13</f>
        <v>105</v>
      </c>
      <c r="J116" s="90">
        <f t="shared" si="37"/>
        <v>2026</v>
      </c>
      <c r="K116" s="91">
        <f t="shared" si="39"/>
        <v>46023</v>
      </c>
    </row>
    <row r="117" spans="2:11" outlineLevel="1">
      <c r="B117" s="95">
        <f t="shared" si="34"/>
        <v>46054</v>
      </c>
      <c r="C117" s="92">
        <f>IF(F117&lt;&gt;0,-INDEX([8]Delta!$F$1:$EE$996,$L$20,$I117),0)</f>
        <v>167066.27006748319</v>
      </c>
      <c r="D117" s="88">
        <f>IF(ISNUMBER($F117),VLOOKUP($J117,'Table 1'!$B$13:$C$33,2,FALSE)/12*1000*Study_MW,"")</f>
        <v>0</v>
      </c>
      <c r="E117" s="88">
        <f t="shared" si="35"/>
        <v>167066.27006748319</v>
      </c>
      <c r="F117" s="92">
        <f>INDEX([8]Delta!$F$1:$EE$996,$L$21,$I117)</f>
        <v>6720</v>
      </c>
      <c r="G117" s="93">
        <f t="shared" si="36"/>
        <v>24.861052093375474</v>
      </c>
      <c r="I117" s="94">
        <f t="shared" si="40"/>
        <v>106</v>
      </c>
      <c r="J117" s="90">
        <f t="shared" si="37"/>
        <v>2026</v>
      </c>
      <c r="K117" s="95">
        <f t="shared" si="39"/>
        <v>46054</v>
      </c>
    </row>
    <row r="118" spans="2:11" outlineLevel="1">
      <c r="B118" s="95">
        <f t="shared" si="34"/>
        <v>46082</v>
      </c>
      <c r="C118" s="92">
        <f>IF(F118&lt;&gt;0,-INDEX([8]Delta!$F$1:$EE$996,$L$20,$I118),0)</f>
        <v>175478.54373437166</v>
      </c>
      <c r="D118" s="88">
        <f>IF(ISNUMBER($F118),VLOOKUP($J118,'Table 1'!$B$13:$C$33,2,FALSE)/12*1000*Study_MW,"")</f>
        <v>0</v>
      </c>
      <c r="E118" s="88">
        <f t="shared" si="35"/>
        <v>175478.54373437166</v>
      </c>
      <c r="F118" s="92">
        <f>INDEX([8]Delta!$F$1:$EE$996,$L$21,$I118)</f>
        <v>7440</v>
      </c>
      <c r="G118" s="93">
        <f t="shared" si="36"/>
        <v>23.58582577074888</v>
      </c>
      <c r="I118" s="94">
        <f t="shared" si="40"/>
        <v>107</v>
      </c>
      <c r="J118" s="90">
        <f t="shared" si="37"/>
        <v>2026</v>
      </c>
      <c r="K118" s="95">
        <f t="shared" si="39"/>
        <v>46082</v>
      </c>
    </row>
    <row r="119" spans="2:11" outlineLevel="1">
      <c r="B119" s="95">
        <f t="shared" si="34"/>
        <v>46113</v>
      </c>
      <c r="C119" s="92">
        <f>IF(F119&lt;&gt;0,-INDEX([8]Delta!$F$1:$EE$996,$L$20,$I119),0)</f>
        <v>150596.31325960159</v>
      </c>
      <c r="D119" s="88">
        <f>IF(ISNUMBER($F119),VLOOKUP($J119,'Table 1'!$B$13:$C$33,2,FALSE)/12*1000*Study_MW,"")</f>
        <v>0</v>
      </c>
      <c r="E119" s="88">
        <f t="shared" si="35"/>
        <v>150596.31325960159</v>
      </c>
      <c r="F119" s="92">
        <f>INDEX([8]Delta!$F$1:$EE$996,$L$21,$I119)</f>
        <v>7200</v>
      </c>
      <c r="G119" s="93">
        <f t="shared" si="36"/>
        <v>20.916154619389111</v>
      </c>
      <c r="I119" s="94">
        <f t="shared" si="40"/>
        <v>108</v>
      </c>
      <c r="J119" s="90">
        <f t="shared" si="37"/>
        <v>2026</v>
      </c>
      <c r="K119" s="95">
        <f t="shared" si="39"/>
        <v>46113</v>
      </c>
    </row>
    <row r="120" spans="2:11" outlineLevel="1">
      <c r="B120" s="95">
        <f t="shared" si="34"/>
        <v>46143</v>
      </c>
      <c r="C120" s="92">
        <f>IF(F120&lt;&gt;0,-INDEX([8]Delta!$F$1:$EE$996,$L$20,$I120),0)</f>
        <v>157701.90935371816</v>
      </c>
      <c r="D120" s="88">
        <f>IF(ISNUMBER($F120),VLOOKUP($J120,'Table 1'!$B$13:$C$33,2,FALSE)/12*1000*Study_MW,"")</f>
        <v>0</v>
      </c>
      <c r="E120" s="88">
        <f t="shared" si="35"/>
        <v>157701.90935371816</v>
      </c>
      <c r="F120" s="92">
        <f>INDEX([8]Delta!$F$1:$EE$996,$L$21,$I120)</f>
        <v>7440</v>
      </c>
      <c r="G120" s="93">
        <f t="shared" si="36"/>
        <v>21.196493192704054</v>
      </c>
      <c r="I120" s="94">
        <f t="shared" si="40"/>
        <v>109</v>
      </c>
      <c r="J120" s="90">
        <f t="shared" si="37"/>
        <v>2026</v>
      </c>
      <c r="K120" s="95">
        <f t="shared" si="39"/>
        <v>46143</v>
      </c>
    </row>
    <row r="121" spans="2:11" outlineLevel="1">
      <c r="B121" s="95">
        <f t="shared" si="34"/>
        <v>46174</v>
      </c>
      <c r="C121" s="92">
        <f>IF(F121&lt;&gt;0,-INDEX([8]Delta!$F$1:$EE$996,$L$20,$I121),0)</f>
        <v>155621.50354370475</v>
      </c>
      <c r="D121" s="88">
        <f>IF(ISNUMBER($F121),VLOOKUP($J121,'Table 1'!$B$13:$C$33,2,FALSE)/12*1000*Study_MW,"")</f>
        <v>0</v>
      </c>
      <c r="E121" s="88">
        <f t="shared" si="35"/>
        <v>155621.50354370475</v>
      </c>
      <c r="F121" s="92">
        <f>INDEX([8]Delta!$F$1:$EE$996,$L$21,$I121)</f>
        <v>7200</v>
      </c>
      <c r="G121" s="93">
        <f t="shared" si="36"/>
        <v>21.614097714403439</v>
      </c>
      <c r="I121" s="94">
        <f t="shared" si="40"/>
        <v>110</v>
      </c>
      <c r="J121" s="90">
        <f t="shared" si="37"/>
        <v>2026</v>
      </c>
      <c r="K121" s="95">
        <f t="shared" si="39"/>
        <v>46174</v>
      </c>
    </row>
    <row r="122" spans="2:11" outlineLevel="1">
      <c r="B122" s="95">
        <f t="shared" si="34"/>
        <v>46204</v>
      </c>
      <c r="C122" s="92">
        <f>IF(F122&lt;&gt;0,-INDEX([8]Delta!$F$1:$EE$996,$L$20,$I122),0)</f>
        <v>180285.38082846999</v>
      </c>
      <c r="D122" s="88">
        <f>IF(ISNUMBER($F122),VLOOKUP($J122,'Table 1'!$B$13:$C$33,2,FALSE)/12*1000*Study_MW,"")</f>
        <v>0</v>
      </c>
      <c r="E122" s="88">
        <f t="shared" si="35"/>
        <v>180285.38082846999</v>
      </c>
      <c r="F122" s="92">
        <f>INDEX([8]Delta!$F$1:$EE$996,$L$21,$I122)</f>
        <v>7440</v>
      </c>
      <c r="G122" s="93">
        <f t="shared" si="36"/>
        <v>24.231906025331988</v>
      </c>
      <c r="I122" s="94">
        <f t="shared" si="40"/>
        <v>111</v>
      </c>
      <c r="J122" s="90">
        <f t="shared" si="37"/>
        <v>2026</v>
      </c>
      <c r="K122" s="95">
        <f t="shared" si="39"/>
        <v>46204</v>
      </c>
    </row>
    <row r="123" spans="2:11" outlineLevel="1">
      <c r="B123" s="95">
        <f t="shared" si="34"/>
        <v>46235</v>
      </c>
      <c r="C123" s="92">
        <f>IF(F123&lt;&gt;0,-INDEX([8]Delta!$F$1:$EE$996,$L$20,$I123),0)</f>
        <v>172944.93078052998</v>
      </c>
      <c r="D123" s="88">
        <f>IF(ISNUMBER($F123),VLOOKUP($J123,'Table 1'!$B$13:$C$33,2,FALSE)/12*1000*Study_MW,"")</f>
        <v>0</v>
      </c>
      <c r="E123" s="88">
        <f t="shared" si="35"/>
        <v>172944.93078052998</v>
      </c>
      <c r="F123" s="92">
        <f>INDEX([8]Delta!$F$1:$EE$996,$L$21,$I123)</f>
        <v>7440</v>
      </c>
      <c r="G123" s="93">
        <f t="shared" si="36"/>
        <v>23.245286395232522</v>
      </c>
      <c r="I123" s="94">
        <f t="shared" si="40"/>
        <v>112</v>
      </c>
      <c r="J123" s="90">
        <f t="shared" si="37"/>
        <v>2026</v>
      </c>
      <c r="K123" s="95">
        <f t="shared" si="39"/>
        <v>46235</v>
      </c>
    </row>
    <row r="124" spans="2:11" outlineLevel="1">
      <c r="B124" s="95">
        <f t="shared" si="34"/>
        <v>46266</v>
      </c>
      <c r="C124" s="92">
        <f>IF(F124&lt;&gt;0,-INDEX([8]Delta!$F$1:$EE$996,$L$20,$I124),0)</f>
        <v>181320.53345170617</v>
      </c>
      <c r="D124" s="88">
        <f>IF(ISNUMBER($F124),VLOOKUP($J124,'Table 1'!$B$13:$C$33,2,FALSE)/12*1000*Study_MW,"")</f>
        <v>0</v>
      </c>
      <c r="E124" s="88">
        <f t="shared" si="35"/>
        <v>181320.53345170617</v>
      </c>
      <c r="F124" s="92">
        <f>INDEX([8]Delta!$F$1:$EE$996,$L$21,$I124)</f>
        <v>7200</v>
      </c>
      <c r="G124" s="93">
        <f t="shared" si="36"/>
        <v>25.183407423848081</v>
      </c>
      <c r="I124" s="94">
        <f t="shared" si="40"/>
        <v>113</v>
      </c>
      <c r="J124" s="90">
        <f t="shared" si="37"/>
        <v>2026</v>
      </c>
      <c r="K124" s="95">
        <f t="shared" si="39"/>
        <v>46266</v>
      </c>
    </row>
    <row r="125" spans="2:11" outlineLevel="1">
      <c r="B125" s="95">
        <f t="shared" si="34"/>
        <v>46296</v>
      </c>
      <c r="C125" s="92">
        <f>IF(F125&lt;&gt;0,-INDEX([8]Delta!$F$1:$EE$996,$L$20,$I125),0)</f>
        <v>169008.38372017443</v>
      </c>
      <c r="D125" s="88">
        <f>IF(ISNUMBER($F125),VLOOKUP($J125,'Table 1'!$B$13:$C$33,2,FALSE)/12*1000*Study_MW,"")</f>
        <v>0</v>
      </c>
      <c r="E125" s="88">
        <f t="shared" si="35"/>
        <v>169008.38372017443</v>
      </c>
      <c r="F125" s="92">
        <f>INDEX([8]Delta!$F$1:$EE$996,$L$21,$I125)</f>
        <v>7440</v>
      </c>
      <c r="G125" s="93">
        <f t="shared" si="36"/>
        <v>22.716180607550328</v>
      </c>
      <c r="I125" s="94">
        <f t="shared" si="40"/>
        <v>114</v>
      </c>
      <c r="J125" s="90">
        <f t="shared" si="37"/>
        <v>2026</v>
      </c>
      <c r="K125" s="95">
        <f t="shared" si="39"/>
        <v>46296</v>
      </c>
    </row>
    <row r="126" spans="2:11" outlineLevel="1">
      <c r="B126" s="95">
        <f t="shared" si="34"/>
        <v>46327</v>
      </c>
      <c r="C126" s="92">
        <f>IF(F126&lt;&gt;0,-INDEX([8]Delta!$F$1:$EE$996,$L$20,$I126),0)</f>
        <v>173545.21024882793</v>
      </c>
      <c r="D126" s="88">
        <f>IF(ISNUMBER($F126),VLOOKUP($J126,'Table 1'!$B$13:$C$33,2,FALSE)/12*1000*Study_MW,"")</f>
        <v>0</v>
      </c>
      <c r="E126" s="88">
        <f t="shared" si="35"/>
        <v>173545.21024882793</v>
      </c>
      <c r="F126" s="92">
        <f>INDEX([8]Delta!$F$1:$EE$996,$L$21,$I126)</f>
        <v>7200</v>
      </c>
      <c r="G126" s="93">
        <f t="shared" si="36"/>
        <v>24.103501423448325</v>
      </c>
      <c r="I126" s="94">
        <f t="shared" si="40"/>
        <v>115</v>
      </c>
      <c r="J126" s="90">
        <f t="shared" si="37"/>
        <v>2026</v>
      </c>
      <c r="K126" s="95">
        <f t="shared" si="39"/>
        <v>46327</v>
      </c>
    </row>
    <row r="127" spans="2:11" outlineLevel="1">
      <c r="B127" s="99">
        <f t="shared" si="34"/>
        <v>46357</v>
      </c>
      <c r="C127" s="96">
        <f>IF(F127&lt;&gt;0,-INDEX([8]Delta!$F$1:$EE$996,$L$20,$I127),0)</f>
        <v>189365.90617483854</v>
      </c>
      <c r="D127" s="97">
        <f>IF(ISNUMBER($F127),VLOOKUP($J127,'Table 1'!$B$13:$C$33,2,FALSE)/12*1000*Study_MW,"")</f>
        <v>0</v>
      </c>
      <c r="E127" s="97">
        <f t="shared" si="35"/>
        <v>189365.90617483854</v>
      </c>
      <c r="F127" s="96">
        <f>INDEX([8]Delta!$F$1:$EE$996,$L$21,$I127)</f>
        <v>7440</v>
      </c>
      <c r="G127" s="98">
        <f t="shared" si="36"/>
        <v>25.452406743929913</v>
      </c>
      <c r="I127" s="81">
        <f t="shared" si="40"/>
        <v>116</v>
      </c>
      <c r="J127" s="90">
        <f t="shared" si="37"/>
        <v>2026</v>
      </c>
      <c r="K127" s="99">
        <f t="shared" si="39"/>
        <v>46357</v>
      </c>
    </row>
    <row r="128" spans="2:11" outlineLevel="1">
      <c r="B128" s="91">
        <f t="shared" si="34"/>
        <v>46388</v>
      </c>
      <c r="C128" s="86">
        <f>IF(F128&lt;&gt;0,-INDEX([8]Delta!$F$1:$EE$996,$L$20,$I128),0)</f>
        <v>194073.98206442595</v>
      </c>
      <c r="D128" s="87">
        <f>IF(ISNUMBER($F128),VLOOKUP($J128,'Table 1'!$B$13:$C$33,2,FALSE)/12*1000*Study_MW,"")</f>
        <v>0</v>
      </c>
      <c r="E128" s="87">
        <f t="shared" si="35"/>
        <v>194073.98206442595</v>
      </c>
      <c r="F128" s="86">
        <f>INDEX([8]Delta!$F$1:$EE$996,$L$21,$I128)</f>
        <v>7440</v>
      </c>
      <c r="G128" s="89">
        <f t="shared" si="36"/>
        <v>26.085212643068004</v>
      </c>
      <c r="I128" s="77">
        <f>I116+13</f>
        <v>118</v>
      </c>
      <c r="J128" s="90">
        <f t="shared" si="37"/>
        <v>2027</v>
      </c>
      <c r="K128" s="91">
        <f t="shared" si="39"/>
        <v>46388</v>
      </c>
    </row>
    <row r="129" spans="2:11" outlineLevel="1">
      <c r="B129" s="95">
        <f t="shared" si="34"/>
        <v>46419</v>
      </c>
      <c r="C129" s="92">
        <f>IF(F129&lt;&gt;0,-INDEX([8]Delta!$F$1:$EE$996,$L$20,$I129),0)</f>
        <v>170053.18144239485</v>
      </c>
      <c r="D129" s="88">
        <f>IF(ISNUMBER($F129),VLOOKUP($J129,'Table 1'!$B$13:$C$33,2,FALSE)/12*1000*Study_MW,"")</f>
        <v>0</v>
      </c>
      <c r="E129" s="88">
        <f t="shared" si="35"/>
        <v>170053.18144239485</v>
      </c>
      <c r="F129" s="92">
        <f>INDEX([8]Delta!$F$1:$EE$996,$L$21,$I129)</f>
        <v>6720</v>
      </c>
      <c r="G129" s="93">
        <f t="shared" si="36"/>
        <v>25.30553295273733</v>
      </c>
      <c r="I129" s="94">
        <f t="shared" ref="I129:I139" si="41">I117+13</f>
        <v>119</v>
      </c>
      <c r="J129" s="90">
        <f t="shared" si="37"/>
        <v>2027</v>
      </c>
      <c r="K129" s="95">
        <f t="shared" si="39"/>
        <v>46419</v>
      </c>
    </row>
    <row r="130" spans="2:11" outlineLevel="1">
      <c r="B130" s="95">
        <f t="shared" si="34"/>
        <v>46447</v>
      </c>
      <c r="C130" s="92">
        <f>IF(F130&lt;&gt;0,-INDEX([8]Delta!$F$1:$EE$996,$L$20,$I130),0)</f>
        <v>186741.94626992941</v>
      </c>
      <c r="D130" s="88">
        <f>IF(ISNUMBER($F130),VLOOKUP($J130,'Table 1'!$B$13:$C$33,2,FALSE)/12*1000*Study_MW,"")</f>
        <v>0</v>
      </c>
      <c r="E130" s="88">
        <f t="shared" si="35"/>
        <v>186741.94626992941</v>
      </c>
      <c r="F130" s="92">
        <f>INDEX([8]Delta!$F$1:$EE$996,$L$21,$I130)</f>
        <v>7440</v>
      </c>
      <c r="G130" s="93">
        <f t="shared" si="36"/>
        <v>25.099723961012018</v>
      </c>
      <c r="I130" s="94">
        <f t="shared" si="41"/>
        <v>120</v>
      </c>
      <c r="J130" s="90">
        <f t="shared" si="37"/>
        <v>2027</v>
      </c>
      <c r="K130" s="95">
        <f t="shared" si="39"/>
        <v>46447</v>
      </c>
    </row>
    <row r="131" spans="2:11" outlineLevel="1">
      <c r="B131" s="95">
        <f t="shared" si="34"/>
        <v>46478</v>
      </c>
      <c r="C131" s="92">
        <f>IF(F131&lt;&gt;0,-INDEX([8]Delta!$F$1:$EE$996,$L$20,$I131),0)</f>
        <v>162165.26631596684</v>
      </c>
      <c r="D131" s="88">
        <f>IF(ISNUMBER($F131),VLOOKUP($J131,'Table 1'!$B$13:$C$33,2,FALSE)/12*1000*Study_MW,"")</f>
        <v>0</v>
      </c>
      <c r="E131" s="88">
        <f t="shared" si="35"/>
        <v>162165.26631596684</v>
      </c>
      <c r="F131" s="92">
        <f>INDEX([8]Delta!$F$1:$EE$996,$L$21,$I131)</f>
        <v>7200</v>
      </c>
      <c r="G131" s="93">
        <f t="shared" si="36"/>
        <v>22.522953654995394</v>
      </c>
      <c r="I131" s="94">
        <f t="shared" si="41"/>
        <v>121</v>
      </c>
      <c r="J131" s="90">
        <f t="shared" si="37"/>
        <v>2027</v>
      </c>
      <c r="K131" s="95">
        <f t="shared" si="39"/>
        <v>46478</v>
      </c>
    </row>
    <row r="132" spans="2:11" outlineLevel="1">
      <c r="B132" s="95">
        <f t="shared" si="34"/>
        <v>46508</v>
      </c>
      <c r="C132" s="92">
        <f>IF(F132&lt;&gt;0,-INDEX([8]Delta!$F$1:$EE$996,$L$20,$I132),0)</f>
        <v>229589.23372162879</v>
      </c>
      <c r="D132" s="88">
        <f>IF(ISNUMBER($F132),VLOOKUP($J132,'Table 1'!$B$13:$C$33,2,FALSE)/12*1000*Study_MW,"")</f>
        <v>0</v>
      </c>
      <c r="E132" s="88">
        <f t="shared" si="35"/>
        <v>229589.23372162879</v>
      </c>
      <c r="F132" s="92">
        <f>INDEX([8]Delta!$F$1:$EE$996,$L$21,$I132)</f>
        <v>7440</v>
      </c>
      <c r="G132" s="93">
        <f t="shared" si="36"/>
        <v>30.858767973337201</v>
      </c>
      <c r="I132" s="94">
        <f t="shared" si="41"/>
        <v>122</v>
      </c>
      <c r="J132" s="90">
        <f t="shared" si="37"/>
        <v>2027</v>
      </c>
      <c r="K132" s="95">
        <f t="shared" si="39"/>
        <v>46508</v>
      </c>
    </row>
    <row r="133" spans="2:11" outlineLevel="1">
      <c r="B133" s="95">
        <f t="shared" si="34"/>
        <v>46539</v>
      </c>
      <c r="C133" s="92">
        <f>IF(F133&lt;&gt;0,-INDEX([8]Delta!$F$1:$EE$996,$L$20,$I133),0)</f>
        <v>160629.9867747128</v>
      </c>
      <c r="D133" s="88">
        <f>IF(ISNUMBER($F133),VLOOKUP($J133,'Table 1'!$B$13:$C$33,2,FALSE)/12*1000*Study_MW,"")</f>
        <v>0</v>
      </c>
      <c r="E133" s="88">
        <f t="shared" si="35"/>
        <v>160629.9867747128</v>
      </c>
      <c r="F133" s="92">
        <f>INDEX([8]Delta!$F$1:$EE$996,$L$21,$I133)</f>
        <v>7200</v>
      </c>
      <c r="G133" s="93">
        <f t="shared" si="36"/>
        <v>22.309720385376778</v>
      </c>
      <c r="I133" s="94">
        <f t="shared" si="41"/>
        <v>123</v>
      </c>
      <c r="J133" s="90">
        <f t="shared" si="37"/>
        <v>2027</v>
      </c>
      <c r="K133" s="95">
        <f t="shared" si="39"/>
        <v>46539</v>
      </c>
    </row>
    <row r="134" spans="2:11" outlineLevel="1">
      <c r="B134" s="95">
        <f t="shared" si="34"/>
        <v>46569</v>
      </c>
      <c r="C134" s="92">
        <f>IF(F134&lt;&gt;0,-INDEX([8]Delta!$F$1:$EE$996,$L$20,$I134),0)</f>
        <v>191198.85574525595</v>
      </c>
      <c r="D134" s="88">
        <f>IF(ISNUMBER($F134),VLOOKUP($J134,'Table 1'!$B$13:$C$33,2,FALSE)/12*1000*Study_MW,"")</f>
        <v>0</v>
      </c>
      <c r="E134" s="88">
        <f t="shared" si="35"/>
        <v>191198.85574525595</v>
      </c>
      <c r="F134" s="92">
        <f>INDEX([8]Delta!$F$1:$EE$996,$L$21,$I134)</f>
        <v>7440</v>
      </c>
      <c r="G134" s="93">
        <f t="shared" si="36"/>
        <v>25.698770933502143</v>
      </c>
      <c r="I134" s="94">
        <f t="shared" si="41"/>
        <v>124</v>
      </c>
      <c r="J134" s="90">
        <f t="shared" si="37"/>
        <v>2027</v>
      </c>
      <c r="K134" s="95">
        <f t="shared" si="39"/>
        <v>46569</v>
      </c>
    </row>
    <row r="135" spans="2:11" outlineLevel="1">
      <c r="B135" s="95">
        <f t="shared" si="34"/>
        <v>46600</v>
      </c>
      <c r="C135" s="92">
        <f>IF(F135&lt;&gt;0,-INDEX([8]Delta!$F$1:$EE$996,$L$20,$I135),0)</f>
        <v>196907.42711797357</v>
      </c>
      <c r="D135" s="88">
        <f>IF(ISNUMBER($F135),VLOOKUP($J135,'Table 1'!$B$13:$C$33,2,FALSE)/12*1000*Study_MW,"")</f>
        <v>0</v>
      </c>
      <c r="E135" s="88">
        <f t="shared" si="35"/>
        <v>196907.42711797357</v>
      </c>
      <c r="F135" s="92">
        <f>INDEX([8]Delta!$F$1:$EE$996,$L$21,$I135)</f>
        <v>7440</v>
      </c>
      <c r="G135" s="93">
        <f t="shared" si="36"/>
        <v>26.466052031985694</v>
      </c>
      <c r="I135" s="94">
        <f t="shared" si="41"/>
        <v>125</v>
      </c>
      <c r="J135" s="90">
        <f t="shared" si="37"/>
        <v>2027</v>
      </c>
      <c r="K135" s="95">
        <f t="shared" si="39"/>
        <v>46600</v>
      </c>
    </row>
    <row r="136" spans="2:11" outlineLevel="1">
      <c r="B136" s="95">
        <f t="shared" si="34"/>
        <v>46631</v>
      </c>
      <c r="C136" s="92">
        <f>IF(F136&lt;&gt;0,-INDEX([8]Delta!$F$1:$EE$996,$L$20,$I136),0)</f>
        <v>189340.84515669942</v>
      </c>
      <c r="D136" s="88">
        <f>IF(ISNUMBER($F136),VLOOKUP($J136,'Table 1'!$B$13:$C$33,2,FALSE)/12*1000*Study_MW,"")</f>
        <v>0</v>
      </c>
      <c r="E136" s="88">
        <f t="shared" si="35"/>
        <v>189340.84515669942</v>
      </c>
      <c r="F136" s="92">
        <f>INDEX([8]Delta!$F$1:$EE$996,$L$21,$I136)</f>
        <v>7200</v>
      </c>
      <c r="G136" s="93">
        <f t="shared" si="36"/>
        <v>26.297339605097143</v>
      </c>
      <c r="I136" s="94">
        <f t="shared" si="41"/>
        <v>126</v>
      </c>
      <c r="J136" s="90">
        <f t="shared" si="37"/>
        <v>2027</v>
      </c>
      <c r="K136" s="95">
        <f t="shared" si="39"/>
        <v>46631</v>
      </c>
    </row>
    <row r="137" spans="2:11" outlineLevel="1">
      <c r="B137" s="95">
        <f t="shared" si="34"/>
        <v>46661</v>
      </c>
      <c r="C137" s="92">
        <f>IF(F137&lt;&gt;0,-INDEX([8]Delta!$F$1:$EE$996,$L$20,$I137),0)</f>
        <v>199324.70440214872</v>
      </c>
      <c r="D137" s="88">
        <f>IF(ISNUMBER($F137),VLOOKUP($J137,'Table 1'!$B$13:$C$33,2,FALSE)/12*1000*Study_MW,"")</f>
        <v>0</v>
      </c>
      <c r="E137" s="88">
        <f t="shared" si="35"/>
        <v>199324.70440214872</v>
      </c>
      <c r="F137" s="92">
        <f>INDEX([8]Delta!$F$1:$EE$996,$L$21,$I137)</f>
        <v>7440</v>
      </c>
      <c r="G137" s="93">
        <f t="shared" si="36"/>
        <v>26.790954892761924</v>
      </c>
      <c r="I137" s="94">
        <f t="shared" si="41"/>
        <v>127</v>
      </c>
      <c r="J137" s="90">
        <f t="shared" si="37"/>
        <v>2027</v>
      </c>
      <c r="K137" s="95">
        <f t="shared" si="39"/>
        <v>46661</v>
      </c>
    </row>
    <row r="138" spans="2:11" outlineLevel="1">
      <c r="B138" s="95">
        <f t="shared" si="34"/>
        <v>46692</v>
      </c>
      <c r="C138" s="92">
        <f>IF(F138&lt;&gt;0,-INDEX([8]Delta!$F$1:$EE$996,$L$20,$I138),0)</f>
        <v>177894.15965810418</v>
      </c>
      <c r="D138" s="88">
        <f>IF(ISNUMBER($F138),VLOOKUP($J138,'Table 1'!$B$13:$C$33,2,FALSE)/12*1000*Study_MW,"")</f>
        <v>0</v>
      </c>
      <c r="E138" s="88">
        <f t="shared" si="35"/>
        <v>177894.15965810418</v>
      </c>
      <c r="F138" s="92">
        <f>INDEX([8]Delta!$F$1:$EE$996,$L$21,$I138)</f>
        <v>7200</v>
      </c>
      <c r="G138" s="93">
        <f t="shared" si="36"/>
        <v>24.707522174736692</v>
      </c>
      <c r="I138" s="94">
        <f t="shared" si="41"/>
        <v>128</v>
      </c>
      <c r="J138" s="90">
        <f t="shared" si="37"/>
        <v>2027</v>
      </c>
      <c r="K138" s="95">
        <f t="shared" si="39"/>
        <v>46692</v>
      </c>
    </row>
    <row r="139" spans="2:11" outlineLevel="1">
      <c r="B139" s="99">
        <f t="shared" si="34"/>
        <v>46722</v>
      </c>
      <c r="C139" s="96">
        <f>IF(F139&lt;&gt;0,-INDEX([8]Delta!$F$1:$EE$996,$L$20,$I139),0)</f>
        <v>216389.80684778094</v>
      </c>
      <c r="D139" s="97">
        <f>IF(ISNUMBER($F139),VLOOKUP($J139,'Table 1'!$B$13:$C$33,2,FALSE)/12*1000*Study_MW,"")</f>
        <v>0</v>
      </c>
      <c r="E139" s="97">
        <f t="shared" si="35"/>
        <v>216389.80684778094</v>
      </c>
      <c r="F139" s="96">
        <f>INDEX([8]Delta!$F$1:$EE$996,$L$21,$I139)</f>
        <v>7440</v>
      </c>
      <c r="G139" s="98">
        <f t="shared" si="36"/>
        <v>29.084651458035072</v>
      </c>
      <c r="I139" s="81">
        <f t="shared" si="41"/>
        <v>129</v>
      </c>
      <c r="J139" s="90">
        <f t="shared" si="37"/>
        <v>2027</v>
      </c>
      <c r="K139" s="99">
        <f t="shared" si="39"/>
        <v>46722</v>
      </c>
    </row>
    <row r="140" spans="2:11" outlineLevel="1">
      <c r="B140" s="91">
        <f t="shared" si="34"/>
        <v>46753</v>
      </c>
      <c r="C140" s="86">
        <f>IF(F140&lt;&gt;0,-INDEX([9]Delta!$F$1:$EE$65553,$L$20,$I140),0)</f>
        <v>219896.05628761649</v>
      </c>
      <c r="D140" s="87">
        <f>IF(ISNUMBER($F140),VLOOKUP($J140,'Table 1'!$B$13:$C$33,2,FALSE)/12*1000*Study_MW,"")</f>
        <v>0</v>
      </c>
      <c r="E140" s="87">
        <f t="shared" si="35"/>
        <v>219896.05628761649</v>
      </c>
      <c r="F140" s="86">
        <f>INDEX([9]Delta!$F$1:$EE$65553,$L$21,$I140)</f>
        <v>7440</v>
      </c>
      <c r="G140" s="89">
        <f t="shared" si="36"/>
        <v>29.555921544034476</v>
      </c>
      <c r="I140" s="77">
        <f>I20</f>
        <v>1</v>
      </c>
      <c r="J140" s="90">
        <f t="shared" si="37"/>
        <v>2028</v>
      </c>
      <c r="K140" s="91">
        <f t="shared" si="39"/>
        <v>46753</v>
      </c>
    </row>
    <row r="141" spans="2:11" outlineLevel="1">
      <c r="B141" s="95">
        <f t="shared" si="34"/>
        <v>46784</v>
      </c>
      <c r="C141" s="92">
        <f>IF(F141&lt;&gt;0,-INDEX([9]Delta!$F$1:$EE$65553,$L$20,$I141),0)</f>
        <v>204273.2057017684</v>
      </c>
      <c r="D141" s="88">
        <f>IF(ISNUMBER($F141),VLOOKUP($J141,'Table 1'!$B$13:$C$33,2,FALSE)/12*1000*Study_MW,"")</f>
        <v>0</v>
      </c>
      <c r="E141" s="88">
        <f t="shared" si="35"/>
        <v>204273.2057017684</v>
      </c>
      <c r="F141" s="92">
        <f>INDEX([9]Delta!$F$1:$EE$65553,$L$21,$I141)</f>
        <v>6960</v>
      </c>
      <c r="G141" s="93">
        <f t="shared" si="36"/>
        <v>29.349598520369021</v>
      </c>
      <c r="I141" s="94">
        <f t="shared" ref="I141:I204" si="42">I21</f>
        <v>2</v>
      </c>
      <c r="J141" s="90">
        <f t="shared" si="37"/>
        <v>2028</v>
      </c>
      <c r="K141" s="95">
        <f t="shared" si="39"/>
        <v>46784</v>
      </c>
    </row>
    <row r="142" spans="2:11" outlineLevel="1">
      <c r="B142" s="95">
        <f t="shared" si="34"/>
        <v>46813</v>
      </c>
      <c r="C142" s="92">
        <f>IF(F142&lt;&gt;0,-INDEX([9]Delta!$F$1:$EE$65553,$L$20,$I142),0)</f>
        <v>211572.94416150451</v>
      </c>
      <c r="D142" s="88">
        <f>IF(ISNUMBER($F142),VLOOKUP($J142,'Table 1'!$B$13:$C$33,2,FALSE)/12*1000*Study_MW,"")</f>
        <v>0</v>
      </c>
      <c r="E142" s="88">
        <f t="shared" si="35"/>
        <v>211572.94416150451</v>
      </c>
      <c r="F142" s="92">
        <f>INDEX([9]Delta!$F$1:$EE$65553,$L$21,$I142)</f>
        <v>7440</v>
      </c>
      <c r="G142" s="93">
        <f t="shared" si="36"/>
        <v>28.437223677621574</v>
      </c>
      <c r="I142" s="94">
        <f t="shared" si="42"/>
        <v>3</v>
      </c>
      <c r="J142" s="90">
        <f t="shared" si="37"/>
        <v>2028</v>
      </c>
      <c r="K142" s="95">
        <f t="shared" si="39"/>
        <v>46813</v>
      </c>
    </row>
    <row r="143" spans="2:11" outlineLevel="1">
      <c r="B143" s="95">
        <f t="shared" si="34"/>
        <v>46844</v>
      </c>
      <c r="C143" s="92">
        <f>IF(F143&lt;&gt;0,-INDEX([9]Delta!$F$1:$EE$65553,$L$20,$I143),0)</f>
        <v>197221.82764089108</v>
      </c>
      <c r="D143" s="88">
        <f>IF(ISNUMBER($F143),VLOOKUP($J143,'Table 1'!$B$13:$C$33,2,FALSE)/12*1000*Study_MW,"")</f>
        <v>0</v>
      </c>
      <c r="E143" s="88">
        <f t="shared" si="35"/>
        <v>197221.82764089108</v>
      </c>
      <c r="F143" s="92">
        <f>INDEX([9]Delta!$F$1:$EE$65553,$L$21,$I143)</f>
        <v>7200</v>
      </c>
      <c r="G143" s="93">
        <f t="shared" si="36"/>
        <v>27.391920505679316</v>
      </c>
      <c r="I143" s="94">
        <f t="shared" si="42"/>
        <v>4</v>
      </c>
      <c r="J143" s="90">
        <f t="shared" si="37"/>
        <v>2028</v>
      </c>
      <c r="K143" s="95">
        <f t="shared" si="39"/>
        <v>46844</v>
      </c>
    </row>
    <row r="144" spans="2:11" outlineLevel="1">
      <c r="B144" s="95">
        <f t="shared" si="34"/>
        <v>46874</v>
      </c>
      <c r="C144" s="92">
        <f>IF(F144&lt;&gt;0,-INDEX([9]Delta!$F$1:$EE$65553,$L$20,$I144),0)</f>
        <v>189367.81033465266</v>
      </c>
      <c r="D144" s="88">
        <f>IF(ISNUMBER($F144),VLOOKUP($J144,'Table 1'!$B$13:$C$33,2,FALSE)/12*1000*Study_MW,"")</f>
        <v>0</v>
      </c>
      <c r="E144" s="88">
        <f t="shared" si="35"/>
        <v>189367.81033465266</v>
      </c>
      <c r="F144" s="92">
        <f>INDEX([9]Delta!$F$1:$EE$65553,$L$21,$I144)</f>
        <v>7440</v>
      </c>
      <c r="G144" s="93">
        <f t="shared" si="36"/>
        <v>25.452662679388798</v>
      </c>
      <c r="I144" s="94">
        <f t="shared" si="42"/>
        <v>5</v>
      </c>
      <c r="J144" s="90">
        <f t="shared" si="37"/>
        <v>2028</v>
      </c>
      <c r="K144" s="95">
        <f t="shared" si="39"/>
        <v>46874</v>
      </c>
    </row>
    <row r="145" spans="2:11" outlineLevel="1">
      <c r="B145" s="95">
        <f t="shared" si="34"/>
        <v>46905</v>
      </c>
      <c r="C145" s="92">
        <f>IF(F145&lt;&gt;0,-INDEX([9]Delta!$F$1:$EE$65553,$L$20,$I145),0)</f>
        <v>180171.47391030192</v>
      </c>
      <c r="D145" s="88">
        <f>IF(ISNUMBER($F145),VLOOKUP($J145,'Table 1'!$B$13:$C$33,2,FALSE)/12*1000*Study_MW,"")</f>
        <v>0</v>
      </c>
      <c r="E145" s="88">
        <f t="shared" si="35"/>
        <v>180171.47391030192</v>
      </c>
      <c r="F145" s="92">
        <f>INDEX([9]Delta!$F$1:$EE$65553,$L$21,$I145)</f>
        <v>7200</v>
      </c>
      <c r="G145" s="93">
        <f t="shared" si="36"/>
        <v>25.023815820875267</v>
      </c>
      <c r="I145" s="94">
        <f t="shared" si="42"/>
        <v>6</v>
      </c>
      <c r="J145" s="90">
        <f t="shared" si="37"/>
        <v>2028</v>
      </c>
      <c r="K145" s="95">
        <f t="shared" si="39"/>
        <v>46905</v>
      </c>
    </row>
    <row r="146" spans="2:11" outlineLevel="1">
      <c r="B146" s="95">
        <f t="shared" si="34"/>
        <v>46935</v>
      </c>
      <c r="C146" s="92">
        <f>IF(F146&lt;&gt;0,-INDEX([9]Delta!$F$1:$EE$65553,$L$20,$I146),0)</f>
        <v>237405.36744228005</v>
      </c>
      <c r="D146" s="88">
        <f>IF(ISNUMBER($F146),VLOOKUP($J146,'Table 1'!$B$13:$C$33,2,FALSE)/12*1000*Study_MW,"")</f>
        <v>0</v>
      </c>
      <c r="E146" s="88">
        <f t="shared" si="35"/>
        <v>237405.36744228005</v>
      </c>
      <c r="F146" s="92">
        <f>INDEX([9]Delta!$F$1:$EE$65553,$L$21,$I146)</f>
        <v>7440</v>
      </c>
      <c r="G146" s="93">
        <f t="shared" si="36"/>
        <v>31.909323580951622</v>
      </c>
      <c r="I146" s="94">
        <f t="shared" si="42"/>
        <v>7</v>
      </c>
      <c r="J146" s="90">
        <f t="shared" si="37"/>
        <v>2028</v>
      </c>
      <c r="K146" s="95">
        <f t="shared" si="39"/>
        <v>46935</v>
      </c>
    </row>
    <row r="147" spans="2:11" outlineLevel="1">
      <c r="B147" s="95">
        <f t="shared" si="34"/>
        <v>46966</v>
      </c>
      <c r="C147" s="92">
        <f>IF(F147&lt;&gt;0,-INDEX([9]Delta!$F$1:$EE$65553,$L$20,$I147),0)</f>
        <v>237949.20332187414</v>
      </c>
      <c r="D147" s="88">
        <f>IF(ISNUMBER($F147),VLOOKUP($J147,'Table 1'!$B$13:$C$33,2,FALSE)/12*1000*Study_MW,"")</f>
        <v>0</v>
      </c>
      <c r="E147" s="88">
        <f t="shared" si="35"/>
        <v>237949.20332187414</v>
      </c>
      <c r="F147" s="92">
        <f>INDEX([9]Delta!$F$1:$EE$65553,$L$21,$I147)</f>
        <v>7440</v>
      </c>
      <c r="G147" s="93">
        <f t="shared" si="36"/>
        <v>31.982419801327168</v>
      </c>
      <c r="I147" s="94">
        <f t="shared" si="42"/>
        <v>8</v>
      </c>
      <c r="J147" s="90">
        <f t="shared" si="37"/>
        <v>2028</v>
      </c>
      <c r="K147" s="95">
        <f t="shared" si="39"/>
        <v>46966</v>
      </c>
    </row>
    <row r="148" spans="2:11" outlineLevel="1">
      <c r="B148" s="95">
        <f t="shared" si="34"/>
        <v>46997</v>
      </c>
      <c r="C148" s="92">
        <f>IF(F148&lt;&gt;0,-INDEX([9]Delta!$F$1:$EE$65553,$L$20,$I148),0)</f>
        <v>249130.44977712631</v>
      </c>
      <c r="D148" s="88">
        <f>IF(ISNUMBER($F148),VLOOKUP($J148,'Table 1'!$B$13:$C$33,2,FALSE)/12*1000*Study_MW,"")</f>
        <v>0</v>
      </c>
      <c r="E148" s="88">
        <f t="shared" si="35"/>
        <v>249130.44977712631</v>
      </c>
      <c r="F148" s="92">
        <f>INDEX([9]Delta!$F$1:$EE$65553,$L$21,$I148)</f>
        <v>7200</v>
      </c>
      <c r="G148" s="93">
        <f t="shared" si="36"/>
        <v>34.601451357934209</v>
      </c>
      <c r="I148" s="94">
        <f t="shared" si="42"/>
        <v>9</v>
      </c>
      <c r="J148" s="90">
        <f t="shared" si="37"/>
        <v>2028</v>
      </c>
      <c r="K148" s="95">
        <f t="shared" si="39"/>
        <v>46997</v>
      </c>
    </row>
    <row r="149" spans="2:11" outlineLevel="1">
      <c r="B149" s="95">
        <f t="shared" ref="B149:B212" si="43">EDATE(B148,1)</f>
        <v>47027</v>
      </c>
      <c r="C149" s="92">
        <f>IF(F149&lt;&gt;0,-INDEX([9]Delta!$F$1:$EE$65553,$L$20,$I149),0)</f>
        <v>233508.41470700502</v>
      </c>
      <c r="D149" s="88">
        <f>IF(ISNUMBER($F149),VLOOKUP($J149,'Table 1'!$B$13:$C$33,2,FALSE)/12*1000*Study_MW,"")</f>
        <v>0</v>
      </c>
      <c r="E149" s="88">
        <f t="shared" ref="E149:E212" si="44">C149+D149</f>
        <v>233508.41470700502</v>
      </c>
      <c r="F149" s="92">
        <f>INDEX([9]Delta!$F$1:$EE$65553,$L$21,$I149)</f>
        <v>7440</v>
      </c>
      <c r="G149" s="93">
        <f t="shared" ref="G149:G199" si="45">IF(ISNUMBER($F149),E149/$F149,"")</f>
        <v>31.385539611156588</v>
      </c>
      <c r="I149" s="94">
        <f t="shared" si="42"/>
        <v>10</v>
      </c>
      <c r="J149" s="90">
        <f t="shared" ref="J149:J212" si="46">YEAR(B149)</f>
        <v>2028</v>
      </c>
      <c r="K149" s="95">
        <f t="shared" si="39"/>
        <v>47027</v>
      </c>
    </row>
    <row r="150" spans="2:11" outlineLevel="1">
      <c r="B150" s="95">
        <f t="shared" si="43"/>
        <v>47058</v>
      </c>
      <c r="C150" s="92">
        <f>IF(F150&lt;&gt;0,-INDEX([9]Delta!$F$1:$EE$65553,$L$20,$I150),0)</f>
        <v>217114.99681794643</v>
      </c>
      <c r="D150" s="88">
        <f>IF(ISNUMBER($F150),VLOOKUP($J150,'Table 1'!$B$13:$C$33,2,FALSE)/12*1000*Study_MW,"")</f>
        <v>0</v>
      </c>
      <c r="E150" s="88">
        <f t="shared" si="44"/>
        <v>217114.99681794643</v>
      </c>
      <c r="F150" s="92">
        <f>INDEX([9]Delta!$F$1:$EE$65553,$L$21,$I150)</f>
        <v>7200</v>
      </c>
      <c r="G150" s="93">
        <f t="shared" si="45"/>
        <v>30.154860669159227</v>
      </c>
      <c r="I150" s="94">
        <f t="shared" si="42"/>
        <v>11</v>
      </c>
      <c r="J150" s="90">
        <f t="shared" si="46"/>
        <v>2028</v>
      </c>
      <c r="K150" s="95">
        <f t="shared" si="39"/>
        <v>47058</v>
      </c>
    </row>
    <row r="151" spans="2:11" outlineLevel="1">
      <c r="B151" s="99">
        <f t="shared" si="43"/>
        <v>47088</v>
      </c>
      <c r="C151" s="96">
        <f>IF(F151&lt;&gt;0,-INDEX([9]Delta!$F$1:$EE$65553,$L$20,$I151),0)</f>
        <v>231791.05168801546</v>
      </c>
      <c r="D151" s="97">
        <f>IF(ISNUMBER($F151),VLOOKUP($J151,'Table 1'!$B$13:$C$33,2,FALSE)/12*1000*Study_MW,"")</f>
        <v>0</v>
      </c>
      <c r="E151" s="97">
        <f t="shared" si="44"/>
        <v>231791.05168801546</v>
      </c>
      <c r="F151" s="96">
        <f>INDEX([9]Delta!$F$1:$EE$65553,$L$21,$I151)</f>
        <v>7440</v>
      </c>
      <c r="G151" s="98">
        <f t="shared" si="45"/>
        <v>31.154711248389177</v>
      </c>
      <c r="I151" s="81">
        <f t="shared" si="42"/>
        <v>12</v>
      </c>
      <c r="J151" s="90">
        <f t="shared" si="46"/>
        <v>2028</v>
      </c>
      <c r="K151" s="99">
        <f t="shared" si="39"/>
        <v>47088</v>
      </c>
    </row>
    <row r="152" spans="2:11" outlineLevel="1">
      <c r="B152" s="91">
        <f t="shared" si="43"/>
        <v>47119</v>
      </c>
      <c r="C152" s="86">
        <f>IF(F152&lt;&gt;0,-INDEX([9]Delta!$F$1:$EE$65553,$L$20,$I152),0)</f>
        <v>204399.61936238408</v>
      </c>
      <c r="D152" s="87">
        <f>IF(ISNUMBER($F152),VLOOKUP($J152,'Table 1'!$B$13:$C$33,2,FALSE)/12*1000*Study_MW,"")</f>
        <v>0</v>
      </c>
      <c r="E152" s="87">
        <f t="shared" si="44"/>
        <v>204399.61936238408</v>
      </c>
      <c r="F152" s="86">
        <f>INDEX([9]Delta!$F$1:$EE$65553,$L$21,$I152)</f>
        <v>7440</v>
      </c>
      <c r="G152" s="89">
        <f t="shared" si="45"/>
        <v>27.47306711860001</v>
      </c>
      <c r="I152" s="77">
        <f>I32</f>
        <v>14</v>
      </c>
      <c r="J152" s="90">
        <f t="shared" si="46"/>
        <v>2029</v>
      </c>
      <c r="K152" s="91">
        <f t="shared" si="39"/>
        <v>47119</v>
      </c>
    </row>
    <row r="153" spans="2:11" outlineLevel="1">
      <c r="B153" s="95">
        <f t="shared" si="43"/>
        <v>47150</v>
      </c>
      <c r="C153" s="92">
        <f>IF(F153&lt;&gt;0,-INDEX([9]Delta!$F$1:$EE$65553,$L$20,$I153),0)</f>
        <v>232323.79930582643</v>
      </c>
      <c r="D153" s="88">
        <f>IF(ISNUMBER($F153),VLOOKUP($J153,'Table 1'!$B$13:$C$33,2,FALSE)/12*1000*Study_MW,"")</f>
        <v>0</v>
      </c>
      <c r="E153" s="88">
        <f t="shared" si="44"/>
        <v>232323.79930582643</v>
      </c>
      <c r="F153" s="92">
        <f>INDEX([9]Delta!$F$1:$EE$65553,$L$21,$I153)</f>
        <v>6720</v>
      </c>
      <c r="G153" s="93">
        <f t="shared" si="45"/>
        <v>34.571993944319409</v>
      </c>
      <c r="I153" s="94">
        <f t="shared" si="42"/>
        <v>15</v>
      </c>
      <c r="J153" s="90">
        <f t="shared" si="46"/>
        <v>2029</v>
      </c>
      <c r="K153" s="95">
        <f t="shared" si="39"/>
        <v>47150</v>
      </c>
    </row>
    <row r="154" spans="2:11" outlineLevel="1">
      <c r="B154" s="95">
        <f t="shared" si="43"/>
        <v>47178</v>
      </c>
      <c r="C154" s="92">
        <f>IF(F154&lt;&gt;0,-INDEX([9]Delta!$F$1:$EE$65553,$L$20,$I154),0)</f>
        <v>229559.17011266947</v>
      </c>
      <c r="D154" s="88">
        <f>IF(ISNUMBER($F154),VLOOKUP($J154,'Table 1'!$B$13:$C$33,2,FALSE)/12*1000*Study_MW,"")</f>
        <v>0</v>
      </c>
      <c r="E154" s="88">
        <f t="shared" si="44"/>
        <v>229559.17011266947</v>
      </c>
      <c r="F154" s="92">
        <f>INDEX([9]Delta!$F$1:$EE$65553,$L$21,$I154)</f>
        <v>7440</v>
      </c>
      <c r="G154" s="93">
        <f t="shared" si="45"/>
        <v>30.854727165681378</v>
      </c>
      <c r="I154" s="94">
        <f t="shared" si="42"/>
        <v>16</v>
      </c>
      <c r="J154" s="90">
        <f t="shared" si="46"/>
        <v>2029</v>
      </c>
      <c r="K154" s="95">
        <f t="shared" si="39"/>
        <v>47178</v>
      </c>
    </row>
    <row r="155" spans="2:11" outlineLevel="1">
      <c r="B155" s="95">
        <f t="shared" si="43"/>
        <v>47209</v>
      </c>
      <c r="C155" s="92">
        <f>IF(F155&lt;&gt;0,-INDEX([9]Delta!$F$1:$EE$65553,$L$20,$I155),0)</f>
        <v>195263.2213614285</v>
      </c>
      <c r="D155" s="88">
        <f>IF(ISNUMBER($F155),VLOOKUP($J155,'Table 1'!$B$13:$C$33,2,FALSE)/12*1000*Study_MW,"")</f>
        <v>0</v>
      </c>
      <c r="E155" s="88">
        <f t="shared" si="44"/>
        <v>195263.2213614285</v>
      </c>
      <c r="F155" s="92">
        <f>INDEX([9]Delta!$F$1:$EE$65553,$L$21,$I155)</f>
        <v>7200</v>
      </c>
      <c r="G155" s="93">
        <f t="shared" si="45"/>
        <v>27.119891855753959</v>
      </c>
      <c r="I155" s="94">
        <f t="shared" si="42"/>
        <v>17</v>
      </c>
      <c r="J155" s="90">
        <f t="shared" si="46"/>
        <v>2029</v>
      </c>
      <c r="K155" s="95">
        <f t="shared" si="39"/>
        <v>47209</v>
      </c>
    </row>
    <row r="156" spans="2:11" outlineLevel="1">
      <c r="B156" s="95">
        <f t="shared" si="43"/>
        <v>47239</v>
      </c>
      <c r="C156" s="92">
        <f>IF(F156&lt;&gt;0,-INDEX([9]Delta!$F$1:$EE$65553,$L$20,$I156),0)</f>
        <v>206368.56308764219</v>
      </c>
      <c r="D156" s="88">
        <f>IF(ISNUMBER($F156),VLOOKUP($J156,'Table 1'!$B$13:$C$33,2,FALSE)/12*1000*Study_MW,"")</f>
        <v>0</v>
      </c>
      <c r="E156" s="88">
        <f t="shared" si="44"/>
        <v>206368.56308764219</v>
      </c>
      <c r="F156" s="92">
        <f>INDEX([9]Delta!$F$1:$EE$65553,$L$21,$I156)</f>
        <v>7440</v>
      </c>
      <c r="G156" s="93">
        <f t="shared" si="45"/>
        <v>27.737710092425026</v>
      </c>
      <c r="I156" s="94">
        <f t="shared" si="42"/>
        <v>18</v>
      </c>
      <c r="J156" s="90">
        <f t="shared" si="46"/>
        <v>2029</v>
      </c>
      <c r="K156" s="95">
        <f t="shared" si="39"/>
        <v>47239</v>
      </c>
    </row>
    <row r="157" spans="2:11" outlineLevel="1">
      <c r="B157" s="95">
        <f t="shared" si="43"/>
        <v>47270</v>
      </c>
      <c r="C157" s="92">
        <f>IF(F157&lt;&gt;0,-INDEX([9]Delta!$F$1:$EE$65553,$L$20,$I157),0)</f>
        <v>200895.34612956643</v>
      </c>
      <c r="D157" s="88">
        <f>IF(ISNUMBER($F157),VLOOKUP($J157,'Table 1'!$B$13:$C$33,2,FALSE)/12*1000*Study_MW,"")</f>
        <v>0</v>
      </c>
      <c r="E157" s="88">
        <f t="shared" si="44"/>
        <v>200895.34612956643</v>
      </c>
      <c r="F157" s="92">
        <f>INDEX([9]Delta!$F$1:$EE$65553,$L$21,$I157)</f>
        <v>7200</v>
      </c>
      <c r="G157" s="93">
        <f t="shared" si="45"/>
        <v>27.902131406884227</v>
      </c>
      <c r="I157" s="94">
        <f t="shared" si="42"/>
        <v>19</v>
      </c>
      <c r="J157" s="90">
        <f t="shared" si="46"/>
        <v>2029</v>
      </c>
      <c r="K157" s="95">
        <f t="shared" si="39"/>
        <v>47270</v>
      </c>
    </row>
    <row r="158" spans="2:11" outlineLevel="1">
      <c r="B158" s="95">
        <f t="shared" si="43"/>
        <v>47300</v>
      </c>
      <c r="C158" s="92">
        <f>IF(F158&lt;&gt;0,-INDEX([9]Delta!$F$1:$EE$65553,$L$20,$I158),0)</f>
        <v>259700.32899212837</v>
      </c>
      <c r="D158" s="88">
        <f>IF(ISNUMBER($F158),VLOOKUP($J158,'Table 1'!$B$13:$C$33,2,FALSE)/12*1000*Study_MW,"")</f>
        <v>0</v>
      </c>
      <c r="E158" s="88">
        <f t="shared" si="44"/>
        <v>259700.32899212837</v>
      </c>
      <c r="F158" s="92">
        <f>INDEX([9]Delta!$F$1:$EE$65553,$L$21,$I158)</f>
        <v>7440</v>
      </c>
      <c r="G158" s="93">
        <f t="shared" si="45"/>
        <v>34.905958197866717</v>
      </c>
      <c r="I158" s="94">
        <f t="shared" si="42"/>
        <v>20</v>
      </c>
      <c r="J158" s="90">
        <f t="shared" si="46"/>
        <v>2029</v>
      </c>
      <c r="K158" s="95">
        <f t="shared" si="39"/>
        <v>47300</v>
      </c>
    </row>
    <row r="159" spans="2:11" outlineLevel="1">
      <c r="B159" s="95">
        <f t="shared" si="43"/>
        <v>47331</v>
      </c>
      <c r="C159" s="92">
        <f>IF(F159&lt;&gt;0,-INDEX([9]Delta!$F$1:$EE$65553,$L$20,$I159),0)</f>
        <v>266579.98487234116</v>
      </c>
      <c r="D159" s="88">
        <f>IF(ISNUMBER($F159),VLOOKUP($J159,'Table 1'!$B$13:$C$33,2,FALSE)/12*1000*Study_MW,"")</f>
        <v>0</v>
      </c>
      <c r="E159" s="88">
        <f t="shared" si="44"/>
        <v>266579.98487234116</v>
      </c>
      <c r="F159" s="92">
        <f>INDEX([9]Delta!$F$1:$EE$65553,$L$21,$I159)</f>
        <v>7440</v>
      </c>
      <c r="G159" s="93">
        <f t="shared" si="45"/>
        <v>35.830643128002841</v>
      </c>
      <c r="I159" s="94">
        <f t="shared" si="42"/>
        <v>21</v>
      </c>
      <c r="J159" s="90">
        <f t="shared" si="46"/>
        <v>2029</v>
      </c>
      <c r="K159" s="95">
        <f t="shared" si="39"/>
        <v>47331</v>
      </c>
    </row>
    <row r="160" spans="2:11" outlineLevel="1">
      <c r="B160" s="95">
        <f t="shared" si="43"/>
        <v>47362</v>
      </c>
      <c r="C160" s="92">
        <f>IF(F160&lt;&gt;0,-INDEX([9]Delta!$F$1:$EE$65553,$L$20,$I160),0)</f>
        <v>273690.03288549185</v>
      </c>
      <c r="D160" s="88">
        <f>IF(ISNUMBER($F160),VLOOKUP($J160,'Table 1'!$B$13:$C$33,2,FALSE)/12*1000*Study_MW,"")</f>
        <v>0</v>
      </c>
      <c r="E160" s="88">
        <f t="shared" si="44"/>
        <v>273690.03288549185</v>
      </c>
      <c r="F160" s="92">
        <f>INDEX([9]Delta!$F$1:$EE$65553,$L$21,$I160)</f>
        <v>7200</v>
      </c>
      <c r="G160" s="93">
        <f t="shared" si="45"/>
        <v>38.012504567429424</v>
      </c>
      <c r="I160" s="94">
        <f t="shared" si="42"/>
        <v>22</v>
      </c>
      <c r="J160" s="90">
        <f t="shared" si="46"/>
        <v>2029</v>
      </c>
      <c r="K160" s="95">
        <f t="shared" si="39"/>
        <v>47362</v>
      </c>
    </row>
    <row r="161" spans="2:11" outlineLevel="1">
      <c r="B161" s="95">
        <f t="shared" si="43"/>
        <v>47392</v>
      </c>
      <c r="C161" s="92">
        <f>IF(F161&lt;&gt;0,-INDEX([9]Delta!$F$1:$EE$65553,$L$20,$I161),0)</f>
        <v>259131.1803727448</v>
      </c>
      <c r="D161" s="88">
        <f>IF(ISNUMBER($F161),VLOOKUP($J161,'Table 1'!$B$13:$C$33,2,FALSE)/12*1000*Study_MW,"")</f>
        <v>0</v>
      </c>
      <c r="E161" s="88">
        <f t="shared" si="44"/>
        <v>259131.1803727448</v>
      </c>
      <c r="F161" s="92">
        <f>INDEX([9]Delta!$F$1:$EE$65553,$L$21,$I161)</f>
        <v>7440</v>
      </c>
      <c r="G161" s="93">
        <f t="shared" si="45"/>
        <v>34.829459727519463</v>
      </c>
      <c r="I161" s="94">
        <f t="shared" si="42"/>
        <v>23</v>
      </c>
      <c r="J161" s="90">
        <f t="shared" si="46"/>
        <v>2029</v>
      </c>
      <c r="K161" s="95">
        <f t="shared" ref="K161:K224" si="47">IF(ISNUMBER(F161),IF(F161&lt;&gt;0,B161,""),"")</f>
        <v>47392</v>
      </c>
    </row>
    <row r="162" spans="2:11" outlineLevel="1">
      <c r="B162" s="95">
        <f t="shared" si="43"/>
        <v>47423</v>
      </c>
      <c r="C162" s="92">
        <f>IF(F162&lt;&gt;0,-INDEX([9]Delta!$F$1:$EE$65553,$L$20,$I162),0)</f>
        <v>245489.55284830928</v>
      </c>
      <c r="D162" s="88">
        <f>IF(ISNUMBER($F162),VLOOKUP($J162,'Table 1'!$B$13:$C$33,2,FALSE)/12*1000*Study_MW,"")</f>
        <v>0</v>
      </c>
      <c r="E162" s="88">
        <f t="shared" si="44"/>
        <v>245489.55284830928</v>
      </c>
      <c r="F162" s="92">
        <f>INDEX([9]Delta!$F$1:$EE$65553,$L$21,$I162)</f>
        <v>7200</v>
      </c>
      <c r="G162" s="93">
        <f t="shared" si="45"/>
        <v>34.095771228931845</v>
      </c>
      <c r="I162" s="94">
        <f t="shared" si="42"/>
        <v>24</v>
      </c>
      <c r="J162" s="90">
        <f t="shared" si="46"/>
        <v>2029</v>
      </c>
      <c r="K162" s="95">
        <f t="shared" si="47"/>
        <v>47423</v>
      </c>
    </row>
    <row r="163" spans="2:11" outlineLevel="1">
      <c r="B163" s="99">
        <f t="shared" si="43"/>
        <v>47453</v>
      </c>
      <c r="C163" s="96">
        <f>IF(F163&lt;&gt;0,-INDEX([9]Delta!$F$1:$EE$65553,$L$20,$I163),0)</f>
        <v>291827.17238011956</v>
      </c>
      <c r="D163" s="97">
        <f>IF(ISNUMBER($F163),VLOOKUP($J163,'Table 1'!$B$13:$C$33,2,FALSE)/12*1000*Study_MW,"")</f>
        <v>0</v>
      </c>
      <c r="E163" s="97">
        <f t="shared" si="44"/>
        <v>291827.17238011956</v>
      </c>
      <c r="F163" s="96">
        <f>INDEX([9]Delta!$F$1:$EE$65553,$L$21,$I163)</f>
        <v>7440</v>
      </c>
      <c r="G163" s="98">
        <f t="shared" si="45"/>
        <v>39.224082309155854</v>
      </c>
      <c r="I163" s="81">
        <f t="shared" si="42"/>
        <v>25</v>
      </c>
      <c r="J163" s="90">
        <f t="shared" si="46"/>
        <v>2029</v>
      </c>
      <c r="K163" s="99">
        <f t="shared" si="47"/>
        <v>47453</v>
      </c>
    </row>
    <row r="164" spans="2:11" outlineLevel="1">
      <c r="B164" s="91">
        <f t="shared" si="43"/>
        <v>47484</v>
      </c>
      <c r="C164" s="86">
        <f>IF(F164&lt;&gt;0,-INDEX([9]Delta!$F$1:$EE$65553,$L$20,$I164),0)</f>
        <v>303652.93504056334</v>
      </c>
      <c r="D164" s="87">
        <f>IF(ISNUMBER($F164),VLOOKUP($J164,'Table 1'!$B$13:$C$33,2,FALSE)/12*1000*Study_MW,"")</f>
        <v>0</v>
      </c>
      <c r="E164" s="87">
        <f t="shared" si="44"/>
        <v>303652.93504056334</v>
      </c>
      <c r="F164" s="86">
        <f>INDEX([9]Delta!$F$1:$EE$65553,$L$21,$I164)</f>
        <v>7440</v>
      </c>
      <c r="G164" s="89">
        <f t="shared" si="45"/>
        <v>40.81356653771013</v>
      </c>
      <c r="I164" s="77">
        <f>I44</f>
        <v>27</v>
      </c>
      <c r="J164" s="90">
        <f t="shared" si="46"/>
        <v>2030</v>
      </c>
      <c r="K164" s="91">
        <f t="shared" si="47"/>
        <v>47484</v>
      </c>
    </row>
    <row r="165" spans="2:11" outlineLevel="1">
      <c r="B165" s="95">
        <f t="shared" si="43"/>
        <v>47515</v>
      </c>
      <c r="C165" s="92">
        <f>IF(F165&lt;&gt;0,-INDEX([9]Delta!$F$1:$EE$65553,$L$20,$I165),0)</f>
        <v>272871.40457645059</v>
      </c>
      <c r="D165" s="88">
        <f>IF(ISNUMBER($F165),VLOOKUP($J165,'Table 1'!$B$13:$C$33,2,FALSE)/12*1000*Study_MW,"")</f>
        <v>0</v>
      </c>
      <c r="E165" s="88">
        <f t="shared" si="44"/>
        <v>272871.40457645059</v>
      </c>
      <c r="F165" s="92">
        <f>INDEX([9]Delta!$F$1:$EE$65553,$L$21,$I165)</f>
        <v>6720</v>
      </c>
      <c r="G165" s="93">
        <f t="shared" si="45"/>
        <v>40.605863776257529</v>
      </c>
      <c r="I165" s="94">
        <f t="shared" si="42"/>
        <v>28</v>
      </c>
      <c r="J165" s="90">
        <f t="shared" si="46"/>
        <v>2030</v>
      </c>
      <c r="K165" s="95">
        <f t="shared" si="47"/>
        <v>47515</v>
      </c>
    </row>
    <row r="166" spans="2:11" outlineLevel="1">
      <c r="B166" s="95">
        <f t="shared" si="43"/>
        <v>47543</v>
      </c>
      <c r="C166" s="92">
        <f>IF(F166&lt;&gt;0,-INDEX([9]Delta!$F$1:$EE$65553,$L$20,$I166),0)</f>
        <v>260519.69072422385</v>
      </c>
      <c r="D166" s="88">
        <f>IF(ISNUMBER($F166),VLOOKUP($J166,'Table 1'!$B$13:$C$33,2,FALSE)/12*1000*Study_MW,"")</f>
        <v>0</v>
      </c>
      <c r="E166" s="88">
        <f t="shared" si="44"/>
        <v>260519.69072422385</v>
      </c>
      <c r="F166" s="92">
        <f>INDEX([9]Delta!$F$1:$EE$65553,$L$21,$I166)</f>
        <v>7440</v>
      </c>
      <c r="G166" s="93">
        <f t="shared" si="45"/>
        <v>35.016087462933314</v>
      </c>
      <c r="I166" s="94">
        <f t="shared" si="42"/>
        <v>29</v>
      </c>
      <c r="J166" s="90">
        <f t="shared" si="46"/>
        <v>2030</v>
      </c>
      <c r="K166" s="95">
        <f t="shared" si="47"/>
        <v>47543</v>
      </c>
    </row>
    <row r="167" spans="2:11" outlineLevel="1">
      <c r="B167" s="95">
        <f t="shared" si="43"/>
        <v>47574</v>
      </c>
      <c r="C167" s="92">
        <f>IF(F167&lt;&gt;0,-INDEX([9]Delta!$F$1:$EE$65553,$L$20,$I167),0)</f>
        <v>215362.346260041</v>
      </c>
      <c r="D167" s="88">
        <f>IF(ISNUMBER($F167),VLOOKUP($J167,'Table 1'!$B$13:$C$33,2,FALSE)/12*1000*Study_MW,"")</f>
        <v>0</v>
      </c>
      <c r="E167" s="88">
        <f t="shared" si="44"/>
        <v>215362.346260041</v>
      </c>
      <c r="F167" s="92">
        <f>INDEX([9]Delta!$F$1:$EE$65553,$L$21,$I167)</f>
        <v>7200</v>
      </c>
      <c r="G167" s="93">
        <f t="shared" si="45"/>
        <v>29.911436980561248</v>
      </c>
      <c r="I167" s="94">
        <f t="shared" si="42"/>
        <v>30</v>
      </c>
      <c r="J167" s="90">
        <f t="shared" si="46"/>
        <v>2030</v>
      </c>
      <c r="K167" s="95">
        <f t="shared" si="47"/>
        <v>47574</v>
      </c>
    </row>
    <row r="168" spans="2:11" outlineLevel="1">
      <c r="B168" s="95">
        <f t="shared" si="43"/>
        <v>47604</v>
      </c>
      <c r="C168" s="92">
        <f>IF(F168&lt;&gt;0,-INDEX([9]Delta!$F$1:$EE$65553,$L$20,$I168),0)</f>
        <v>224904.23084414005</v>
      </c>
      <c r="D168" s="88">
        <f>IF(ISNUMBER($F168),VLOOKUP($J168,'Table 1'!$B$13:$C$33,2,FALSE)/12*1000*Study_MW,"")</f>
        <v>0</v>
      </c>
      <c r="E168" s="88">
        <f t="shared" si="44"/>
        <v>224904.23084414005</v>
      </c>
      <c r="F168" s="92">
        <f>INDEX([9]Delta!$F$1:$EE$65553,$L$21,$I168)</f>
        <v>7440</v>
      </c>
      <c r="G168" s="93">
        <f t="shared" si="45"/>
        <v>30.229063285502694</v>
      </c>
      <c r="I168" s="94">
        <f t="shared" si="42"/>
        <v>31</v>
      </c>
      <c r="J168" s="90">
        <f t="shared" si="46"/>
        <v>2030</v>
      </c>
      <c r="K168" s="95">
        <f t="shared" si="47"/>
        <v>47604</v>
      </c>
    </row>
    <row r="169" spans="2:11" outlineLevel="1">
      <c r="B169" s="95">
        <f t="shared" si="43"/>
        <v>47635</v>
      </c>
      <c r="C169" s="92">
        <f>IF(F169&lt;&gt;0,-INDEX([9]Delta!$F$1:$EE$65553,$L$20,$I169),0)</f>
        <v>212483.52151486278</v>
      </c>
      <c r="D169" s="88">
        <f>IF(ISNUMBER($F169),VLOOKUP($J169,'Table 1'!$B$13:$C$33,2,FALSE)/12*1000*Study_MW,"")</f>
        <v>0</v>
      </c>
      <c r="E169" s="88">
        <f t="shared" si="44"/>
        <v>212483.52151486278</v>
      </c>
      <c r="F169" s="92">
        <f>INDEX([9]Delta!$F$1:$EE$65553,$L$21,$I169)</f>
        <v>7200</v>
      </c>
      <c r="G169" s="93">
        <f t="shared" si="45"/>
        <v>29.511600210397607</v>
      </c>
      <c r="I169" s="94">
        <f t="shared" si="42"/>
        <v>32</v>
      </c>
      <c r="J169" s="90">
        <f t="shared" si="46"/>
        <v>2030</v>
      </c>
      <c r="K169" s="95">
        <f t="shared" si="47"/>
        <v>47635</v>
      </c>
    </row>
    <row r="170" spans="2:11" outlineLevel="1">
      <c r="B170" s="95">
        <f t="shared" si="43"/>
        <v>47665</v>
      </c>
      <c r="C170" s="92">
        <f>IF(F170&lt;&gt;0,-INDEX([9]Delta!$F$1:$EE$65553,$L$20,$I170),0)</f>
        <v>290542.13468170166</v>
      </c>
      <c r="D170" s="88">
        <f>IF(ISNUMBER($F170),VLOOKUP($J170,'Table 1'!$B$13:$C$33,2,FALSE)/12*1000*Study_MW,"")</f>
        <v>0</v>
      </c>
      <c r="E170" s="88">
        <f t="shared" si="44"/>
        <v>290542.13468170166</v>
      </c>
      <c r="F170" s="92">
        <f>INDEX([9]Delta!$F$1:$EE$65553,$L$21,$I170)</f>
        <v>7440</v>
      </c>
      <c r="G170" s="93">
        <f t="shared" si="45"/>
        <v>39.051362188400759</v>
      </c>
      <c r="I170" s="94">
        <f t="shared" si="42"/>
        <v>33</v>
      </c>
      <c r="J170" s="90">
        <f t="shared" si="46"/>
        <v>2030</v>
      </c>
      <c r="K170" s="95">
        <f t="shared" si="47"/>
        <v>47665</v>
      </c>
    </row>
    <row r="171" spans="2:11" outlineLevel="1">
      <c r="B171" s="95">
        <f t="shared" si="43"/>
        <v>47696</v>
      </c>
      <c r="C171" s="92">
        <f>IF(F171&lt;&gt;0,-INDEX([9]Delta!$F$1:$EE$65553,$L$20,$I171),0)</f>
        <v>299136.29819700122</v>
      </c>
      <c r="D171" s="88">
        <f>IF(ISNUMBER($F171),VLOOKUP($J171,'Table 1'!$B$13:$C$33,2,FALSE)/12*1000*Study_MW,"")</f>
        <v>0</v>
      </c>
      <c r="E171" s="88">
        <f t="shared" si="44"/>
        <v>299136.29819700122</v>
      </c>
      <c r="F171" s="92">
        <f>INDEX([9]Delta!$F$1:$EE$65553,$L$21,$I171)</f>
        <v>7440</v>
      </c>
      <c r="G171" s="93">
        <f t="shared" si="45"/>
        <v>40.206491693145324</v>
      </c>
      <c r="I171" s="94">
        <f t="shared" si="42"/>
        <v>34</v>
      </c>
      <c r="J171" s="90">
        <f t="shared" si="46"/>
        <v>2030</v>
      </c>
      <c r="K171" s="95">
        <f t="shared" si="47"/>
        <v>47696</v>
      </c>
    </row>
    <row r="172" spans="2:11" outlineLevel="1">
      <c r="B172" s="95">
        <f t="shared" si="43"/>
        <v>47727</v>
      </c>
      <c r="C172" s="92">
        <f>IF(F172&lt;&gt;0,-INDEX([9]Delta!$F$1:$EE$65553,$L$20,$I172),0)</f>
        <v>264540.98803168535</v>
      </c>
      <c r="D172" s="88">
        <f>IF(ISNUMBER($F172),VLOOKUP($J172,'Table 1'!$B$13:$C$33,2,FALSE)/12*1000*Study_MW,"")</f>
        <v>0</v>
      </c>
      <c r="E172" s="88">
        <f t="shared" si="44"/>
        <v>264540.98803168535</v>
      </c>
      <c r="F172" s="92">
        <f>INDEX([9]Delta!$F$1:$EE$65553,$L$21,$I172)</f>
        <v>7200</v>
      </c>
      <c r="G172" s="93">
        <f t="shared" si="45"/>
        <v>36.741803893289635</v>
      </c>
      <c r="I172" s="94">
        <f t="shared" si="42"/>
        <v>35</v>
      </c>
      <c r="J172" s="90">
        <f t="shared" si="46"/>
        <v>2030</v>
      </c>
      <c r="K172" s="95">
        <f t="shared" si="47"/>
        <v>47727</v>
      </c>
    </row>
    <row r="173" spans="2:11" outlineLevel="1">
      <c r="B173" s="95">
        <f t="shared" si="43"/>
        <v>47757</v>
      </c>
      <c r="C173" s="92">
        <f>IF(F173&lt;&gt;0,-INDEX([9]Delta!$F$1:$EE$65553,$L$20,$I173),0)</f>
        <v>286509.59067201614</v>
      </c>
      <c r="D173" s="88">
        <f>IF(ISNUMBER($F173),VLOOKUP($J173,'Table 1'!$B$13:$C$33,2,FALSE)/12*1000*Study_MW,"")</f>
        <v>0</v>
      </c>
      <c r="E173" s="88">
        <f t="shared" si="44"/>
        <v>286509.59067201614</v>
      </c>
      <c r="F173" s="92">
        <f>INDEX([9]Delta!$F$1:$EE$65553,$L$21,$I173)</f>
        <v>7440</v>
      </c>
      <c r="G173" s="93">
        <f t="shared" si="45"/>
        <v>38.509353584948407</v>
      </c>
      <c r="I173" s="94">
        <f t="shared" si="42"/>
        <v>36</v>
      </c>
      <c r="J173" s="90">
        <f t="shared" si="46"/>
        <v>2030</v>
      </c>
      <c r="K173" s="95">
        <f t="shared" si="47"/>
        <v>47757</v>
      </c>
    </row>
    <row r="174" spans="2:11" outlineLevel="1">
      <c r="B174" s="95">
        <f t="shared" si="43"/>
        <v>47788</v>
      </c>
      <c r="C174" s="92">
        <f>IF(F174&lt;&gt;0,-INDEX([9]Delta!$F$1:$EE$65553,$L$20,$I174),0)</f>
        <v>280383.95876073837</v>
      </c>
      <c r="D174" s="88">
        <f>IF(ISNUMBER($F174),VLOOKUP($J174,'Table 1'!$B$13:$C$33,2,FALSE)/12*1000*Study_MW,"")</f>
        <v>0</v>
      </c>
      <c r="E174" s="88">
        <f t="shared" si="44"/>
        <v>280383.95876073837</v>
      </c>
      <c r="F174" s="92">
        <f>INDEX([9]Delta!$F$1:$EE$65553,$L$21,$I174)</f>
        <v>7200</v>
      </c>
      <c r="G174" s="93">
        <f t="shared" si="45"/>
        <v>38.942216494546997</v>
      </c>
      <c r="I174" s="94">
        <f t="shared" si="42"/>
        <v>37</v>
      </c>
      <c r="J174" s="90">
        <f t="shared" si="46"/>
        <v>2030</v>
      </c>
      <c r="K174" s="95">
        <f t="shared" si="47"/>
        <v>47788</v>
      </c>
    </row>
    <row r="175" spans="2:11" outlineLevel="1">
      <c r="B175" s="99">
        <f t="shared" si="43"/>
        <v>47818</v>
      </c>
      <c r="C175" s="96">
        <f>IF(F175&lt;&gt;0,-INDEX([9]Delta!$F$1:$EE$65553,$L$20,$I175),0)</f>
        <v>329224.63920116425</v>
      </c>
      <c r="D175" s="97">
        <f>IF(ISNUMBER($F175),VLOOKUP($J175,'Table 1'!$B$13:$C$33,2,FALSE)/12*1000*Study_MW,"")</f>
        <v>0</v>
      </c>
      <c r="E175" s="97">
        <f t="shared" si="44"/>
        <v>329224.63920116425</v>
      </c>
      <c r="F175" s="96">
        <f>INDEX([9]Delta!$F$1:$EE$65553,$L$21,$I175)</f>
        <v>7440</v>
      </c>
      <c r="G175" s="98">
        <f t="shared" si="45"/>
        <v>44.250623548543579</v>
      </c>
      <c r="I175" s="81">
        <f t="shared" si="42"/>
        <v>38</v>
      </c>
      <c r="J175" s="90">
        <f t="shared" si="46"/>
        <v>2030</v>
      </c>
      <c r="K175" s="99">
        <f t="shared" si="47"/>
        <v>47818</v>
      </c>
    </row>
    <row r="176" spans="2:11" outlineLevel="1">
      <c r="B176" s="91">
        <f t="shared" si="43"/>
        <v>47849</v>
      </c>
      <c r="C176" s="86">
        <f>IF(F176&lt;&gt;0,-INDEX([9]Delta!$F$1:$EE$65553,$L$20,$I176),0)</f>
        <v>329126.66728028655</v>
      </c>
      <c r="D176" s="87">
        <f>IF(ISNUMBER($F176),VLOOKUP($J176,'Table 1'!$B$13:$C$33,2,FALSE)/12*1000*Study_MW,"")</f>
        <v>0</v>
      </c>
      <c r="E176" s="87">
        <f t="shared" si="44"/>
        <v>329126.66728028655</v>
      </c>
      <c r="F176" s="86">
        <f>INDEX([9]Delta!$F$1:$EE$65553,$L$21,$I176)</f>
        <v>7440</v>
      </c>
      <c r="G176" s="89">
        <f t="shared" si="45"/>
        <v>44.237455279608405</v>
      </c>
      <c r="I176" s="77">
        <f>I56</f>
        <v>40</v>
      </c>
      <c r="J176" s="90">
        <f t="shared" si="46"/>
        <v>2031</v>
      </c>
      <c r="K176" s="91">
        <f t="shared" si="47"/>
        <v>47849</v>
      </c>
    </row>
    <row r="177" spans="2:11" outlineLevel="1">
      <c r="B177" s="95">
        <f t="shared" si="43"/>
        <v>47880</v>
      </c>
      <c r="C177" s="92">
        <f>IF(F177&lt;&gt;0,-INDEX([9]Delta!$F$1:$EE$65553,$L$20,$I177),0)</f>
        <v>293925.36619892716</v>
      </c>
      <c r="D177" s="88">
        <f>IF(ISNUMBER($F177),VLOOKUP($J177,'Table 1'!$B$13:$C$33,2,FALSE)/12*1000*Study_MW,"")</f>
        <v>0</v>
      </c>
      <c r="E177" s="88">
        <f t="shared" si="44"/>
        <v>293925.36619892716</v>
      </c>
      <c r="F177" s="92">
        <f>INDEX([9]Delta!$F$1:$EE$65553,$L$21,$I177)</f>
        <v>6720</v>
      </c>
      <c r="G177" s="93">
        <f t="shared" si="45"/>
        <v>43.738893779602257</v>
      </c>
      <c r="I177" s="94">
        <f t="shared" si="42"/>
        <v>41</v>
      </c>
      <c r="J177" s="90">
        <f t="shared" si="46"/>
        <v>2031</v>
      </c>
      <c r="K177" s="95">
        <f t="shared" si="47"/>
        <v>47880</v>
      </c>
    </row>
    <row r="178" spans="2:11" outlineLevel="1">
      <c r="B178" s="95">
        <f t="shared" si="43"/>
        <v>47908</v>
      </c>
      <c r="C178" s="92">
        <f>IF(F178&lt;&gt;0,-INDEX([9]Delta!$F$1:$EE$65553,$L$20,$I178),0)</f>
        <v>273873.96941658854</v>
      </c>
      <c r="D178" s="88">
        <f>IF(ISNUMBER($F178),VLOOKUP($J178,'Table 1'!$B$13:$C$33,2,FALSE)/12*1000*Study_MW,"")</f>
        <v>0</v>
      </c>
      <c r="E178" s="88">
        <f t="shared" si="44"/>
        <v>273873.96941658854</v>
      </c>
      <c r="F178" s="92">
        <f>INDEX([9]Delta!$F$1:$EE$65553,$L$21,$I178)</f>
        <v>7440</v>
      </c>
      <c r="G178" s="93">
        <f t="shared" si="45"/>
        <v>36.811017394702759</v>
      </c>
      <c r="I178" s="94">
        <f t="shared" si="42"/>
        <v>42</v>
      </c>
      <c r="J178" s="90">
        <f t="shared" si="46"/>
        <v>2031</v>
      </c>
      <c r="K178" s="95">
        <f t="shared" si="47"/>
        <v>47908</v>
      </c>
    </row>
    <row r="179" spans="2:11" outlineLevel="1">
      <c r="B179" s="95">
        <f t="shared" si="43"/>
        <v>47939</v>
      </c>
      <c r="C179" s="92">
        <f>IF(F179&lt;&gt;0,-INDEX([9]Delta!$F$1:$EE$65553,$L$20,$I179),0)</f>
        <v>228665.47043731809</v>
      </c>
      <c r="D179" s="88">
        <f>IF(ISNUMBER($F179),VLOOKUP($J179,'Table 1'!$B$13:$C$33,2,FALSE)/12*1000*Study_MW,"")</f>
        <v>0</v>
      </c>
      <c r="E179" s="88">
        <f t="shared" si="44"/>
        <v>228665.47043731809</v>
      </c>
      <c r="F179" s="92">
        <f>INDEX([9]Delta!$F$1:$EE$65553,$L$21,$I179)</f>
        <v>7200</v>
      </c>
      <c r="G179" s="93">
        <f t="shared" si="45"/>
        <v>31.759093116294178</v>
      </c>
      <c r="I179" s="94">
        <f t="shared" si="42"/>
        <v>43</v>
      </c>
      <c r="J179" s="90">
        <f t="shared" si="46"/>
        <v>2031</v>
      </c>
      <c r="K179" s="95">
        <f t="shared" si="47"/>
        <v>47939</v>
      </c>
    </row>
    <row r="180" spans="2:11" outlineLevel="1">
      <c r="B180" s="95">
        <f t="shared" si="43"/>
        <v>47969</v>
      </c>
      <c r="C180" s="92">
        <f>IF(F180&lt;&gt;0,-INDEX([9]Delta!$F$1:$EE$65553,$L$20,$I180),0)</f>
        <v>235833.63317120075</v>
      </c>
      <c r="D180" s="88">
        <f>IF(ISNUMBER($F180),VLOOKUP($J180,'Table 1'!$B$13:$C$33,2,FALSE)/12*1000*Study_MW,"")</f>
        <v>0</v>
      </c>
      <c r="E180" s="88">
        <f t="shared" si="44"/>
        <v>235833.63317120075</v>
      </c>
      <c r="F180" s="92">
        <f>INDEX([9]Delta!$F$1:$EE$65553,$L$21,$I180)</f>
        <v>7440</v>
      </c>
      <c r="G180" s="93">
        <f t="shared" si="45"/>
        <v>31.698068974623759</v>
      </c>
      <c r="I180" s="94">
        <f t="shared" si="42"/>
        <v>44</v>
      </c>
      <c r="J180" s="90">
        <f t="shared" si="46"/>
        <v>2031</v>
      </c>
      <c r="K180" s="95">
        <f t="shared" si="47"/>
        <v>47969</v>
      </c>
    </row>
    <row r="181" spans="2:11" outlineLevel="1">
      <c r="B181" s="95">
        <f t="shared" si="43"/>
        <v>48000</v>
      </c>
      <c r="C181" s="92">
        <f>IF(F181&lt;&gt;0,-INDEX([9]Delta!$F$1:$EE$65553,$L$20,$I181),0)</f>
        <v>221993.82792058587</v>
      </c>
      <c r="D181" s="88">
        <f>IF(ISNUMBER($F181),VLOOKUP($J181,'Table 1'!$B$13:$C$33,2,FALSE)/12*1000*Study_MW,"")</f>
        <v>0</v>
      </c>
      <c r="E181" s="88">
        <f t="shared" si="44"/>
        <v>221993.82792058587</v>
      </c>
      <c r="F181" s="92">
        <f>INDEX([9]Delta!$F$1:$EE$65553,$L$21,$I181)</f>
        <v>7200</v>
      </c>
      <c r="G181" s="93">
        <f t="shared" si="45"/>
        <v>30.832476100081372</v>
      </c>
      <c r="I181" s="94">
        <f t="shared" si="42"/>
        <v>45</v>
      </c>
      <c r="J181" s="90">
        <f t="shared" si="46"/>
        <v>2031</v>
      </c>
      <c r="K181" s="95">
        <f t="shared" si="47"/>
        <v>48000</v>
      </c>
    </row>
    <row r="182" spans="2:11" outlineLevel="1">
      <c r="B182" s="95">
        <f t="shared" si="43"/>
        <v>48030</v>
      </c>
      <c r="C182" s="92">
        <f>IF(F182&lt;&gt;0,-INDEX([9]Delta!$F$1:$EE$65553,$L$20,$I182),0)</f>
        <v>307412.33197814226</v>
      </c>
      <c r="D182" s="88">
        <f>IF(ISNUMBER($F182),VLOOKUP($J182,'Table 1'!$B$13:$C$33,2,FALSE)/12*1000*Study_MW,"")</f>
        <v>0</v>
      </c>
      <c r="E182" s="88">
        <f t="shared" si="44"/>
        <v>307412.33197814226</v>
      </c>
      <c r="F182" s="92">
        <f>INDEX([9]Delta!$F$1:$EE$65553,$L$21,$I182)</f>
        <v>7440</v>
      </c>
      <c r="G182" s="93">
        <f t="shared" si="45"/>
        <v>41.31886182501912</v>
      </c>
      <c r="I182" s="94">
        <f t="shared" si="42"/>
        <v>46</v>
      </c>
      <c r="J182" s="90">
        <f t="shared" si="46"/>
        <v>2031</v>
      </c>
      <c r="K182" s="95">
        <f t="shared" si="47"/>
        <v>48030</v>
      </c>
    </row>
    <row r="183" spans="2:11" outlineLevel="1">
      <c r="B183" s="95">
        <f t="shared" si="43"/>
        <v>48061</v>
      </c>
      <c r="C183" s="92">
        <f>IF(F183&lt;&gt;0,-INDEX([9]Delta!$F$1:$EE$65553,$L$20,$I183),0)</f>
        <v>316415.69319322705</v>
      </c>
      <c r="D183" s="88">
        <f>IF(ISNUMBER($F183),VLOOKUP($J183,'Table 1'!$B$13:$C$33,2,FALSE)/12*1000*Study_MW,"")</f>
        <v>0</v>
      </c>
      <c r="E183" s="88">
        <f t="shared" si="44"/>
        <v>316415.69319322705</v>
      </c>
      <c r="F183" s="92">
        <f>INDEX([9]Delta!$F$1:$EE$65553,$L$21,$I183)</f>
        <v>7440</v>
      </c>
      <c r="G183" s="93">
        <f t="shared" si="45"/>
        <v>42.528991020595036</v>
      </c>
      <c r="I183" s="94">
        <f t="shared" si="42"/>
        <v>47</v>
      </c>
      <c r="J183" s="90">
        <f t="shared" si="46"/>
        <v>2031</v>
      </c>
      <c r="K183" s="95">
        <f t="shared" si="47"/>
        <v>48061</v>
      </c>
    </row>
    <row r="184" spans="2:11" outlineLevel="1">
      <c r="B184" s="95">
        <f t="shared" si="43"/>
        <v>48092</v>
      </c>
      <c r="C184" s="92">
        <f>IF(F184&lt;&gt;0,-INDEX([9]Delta!$F$1:$EE$65553,$L$20,$I184),0)</f>
        <v>275966.79291939735</v>
      </c>
      <c r="D184" s="88">
        <f>IF(ISNUMBER($F184),VLOOKUP($J184,'Table 1'!$B$13:$C$33,2,FALSE)/12*1000*Study_MW,"")</f>
        <v>0</v>
      </c>
      <c r="E184" s="88">
        <f t="shared" si="44"/>
        <v>275966.79291939735</v>
      </c>
      <c r="F184" s="92">
        <f>INDEX([9]Delta!$F$1:$EE$65553,$L$21,$I184)</f>
        <v>7200</v>
      </c>
      <c r="G184" s="93">
        <f t="shared" si="45"/>
        <v>38.328721238805187</v>
      </c>
      <c r="I184" s="94">
        <f t="shared" si="42"/>
        <v>48</v>
      </c>
      <c r="J184" s="90">
        <f t="shared" si="46"/>
        <v>2031</v>
      </c>
      <c r="K184" s="95">
        <f t="shared" si="47"/>
        <v>48092</v>
      </c>
    </row>
    <row r="185" spans="2:11" outlineLevel="1">
      <c r="B185" s="95">
        <f t="shared" si="43"/>
        <v>48122</v>
      </c>
      <c r="C185" s="92">
        <f>IF(F185&lt;&gt;0,-INDEX([9]Delta!$F$1:$EE$65553,$L$20,$I185),0)</f>
        <v>294482.18606105447</v>
      </c>
      <c r="D185" s="88">
        <f>IF(ISNUMBER($F185),VLOOKUP($J185,'Table 1'!$B$13:$C$33,2,FALSE)/12*1000*Study_MW,"")</f>
        <v>0</v>
      </c>
      <c r="E185" s="88">
        <f t="shared" si="44"/>
        <v>294482.18606105447</v>
      </c>
      <c r="F185" s="92">
        <f>INDEX([9]Delta!$F$1:$EE$65553,$L$21,$I185)</f>
        <v>7440</v>
      </c>
      <c r="G185" s="93">
        <f t="shared" si="45"/>
        <v>39.580938986700872</v>
      </c>
      <c r="I185" s="94">
        <f t="shared" si="42"/>
        <v>49</v>
      </c>
      <c r="J185" s="90">
        <f t="shared" si="46"/>
        <v>2031</v>
      </c>
      <c r="K185" s="95">
        <f t="shared" si="47"/>
        <v>48122</v>
      </c>
    </row>
    <row r="186" spans="2:11" outlineLevel="1">
      <c r="B186" s="95">
        <f t="shared" si="43"/>
        <v>48153</v>
      </c>
      <c r="C186" s="92">
        <f>IF(F186&lt;&gt;0,-INDEX([9]Delta!$F$1:$EE$65553,$L$20,$I186),0)</f>
        <v>289053.95812168717</v>
      </c>
      <c r="D186" s="88">
        <f>IF(ISNUMBER($F186),VLOOKUP($J186,'Table 1'!$B$13:$C$33,2,FALSE)/12*1000*Study_MW,"")</f>
        <v>0</v>
      </c>
      <c r="E186" s="88">
        <f t="shared" si="44"/>
        <v>289053.95812168717</v>
      </c>
      <c r="F186" s="92">
        <f>INDEX([9]Delta!$F$1:$EE$65553,$L$21,$I186)</f>
        <v>7200</v>
      </c>
      <c r="G186" s="93">
        <f t="shared" si="45"/>
        <v>40.146383072456551</v>
      </c>
      <c r="I186" s="94">
        <f t="shared" si="42"/>
        <v>50</v>
      </c>
      <c r="J186" s="90">
        <f t="shared" si="46"/>
        <v>2031</v>
      </c>
      <c r="K186" s="95">
        <f t="shared" si="47"/>
        <v>48153</v>
      </c>
    </row>
    <row r="187" spans="2:11" outlineLevel="1">
      <c r="B187" s="99">
        <f t="shared" si="43"/>
        <v>48183</v>
      </c>
      <c r="C187" s="96">
        <f>IF(F187&lt;&gt;0,-INDEX([9]Delta!$F$1:$EE$65553,$L$20,$I187),0)</f>
        <v>347746.8984695971</v>
      </c>
      <c r="D187" s="97">
        <f>IF(ISNUMBER($F187),VLOOKUP($J187,'Table 1'!$B$13:$C$33,2,FALSE)/12*1000*Study_MW,"")</f>
        <v>0</v>
      </c>
      <c r="E187" s="97">
        <f t="shared" si="44"/>
        <v>347746.8984695971</v>
      </c>
      <c r="F187" s="96">
        <f>INDEX([9]Delta!$F$1:$EE$65553,$L$21,$I187)</f>
        <v>7440</v>
      </c>
      <c r="G187" s="98">
        <f t="shared" si="45"/>
        <v>46.740174525483482</v>
      </c>
      <c r="I187" s="81">
        <f t="shared" si="42"/>
        <v>51</v>
      </c>
      <c r="J187" s="90">
        <f t="shared" si="46"/>
        <v>2031</v>
      </c>
      <c r="K187" s="99">
        <f t="shared" si="47"/>
        <v>48183</v>
      </c>
    </row>
    <row r="188" spans="2:11" outlineLevel="1" collapsed="1">
      <c r="B188" s="91">
        <f t="shared" si="43"/>
        <v>48214</v>
      </c>
      <c r="C188" s="86">
        <f>IF(F188&lt;&gt;0,-INDEX([9]Delta!$F$1:$EE$65553,$L$20,$I188),0)</f>
        <v>342752.78944778442</v>
      </c>
      <c r="D188" s="87">
        <f>IF(ISNUMBER($F188),VLOOKUP($J188,'Table 1'!$B$13:$C$33,2,FALSE)/12*1000*Study_MW,"")</f>
        <v>0</v>
      </c>
      <c r="E188" s="87">
        <f t="shared" si="44"/>
        <v>342752.78944778442</v>
      </c>
      <c r="F188" s="86">
        <f>INDEX([9]Delta!$F$1:$EE$65553,$L$21,$I188)</f>
        <v>7440</v>
      </c>
      <c r="G188" s="89">
        <f t="shared" si="45"/>
        <v>46.068923312874247</v>
      </c>
      <c r="I188" s="77">
        <f>I68</f>
        <v>53</v>
      </c>
      <c r="J188" s="90">
        <f t="shared" si="46"/>
        <v>2032</v>
      </c>
      <c r="K188" s="91">
        <f t="shared" si="47"/>
        <v>48214</v>
      </c>
    </row>
    <row r="189" spans="2:11" outlineLevel="1">
      <c r="B189" s="95">
        <f t="shared" si="43"/>
        <v>48245</v>
      </c>
      <c r="C189" s="92">
        <f>IF(F189&lt;&gt;0,-INDEX([9]Delta!$F$1:$EE$65553,$L$20,$I189),0)</f>
        <v>312505.17921638489</v>
      </c>
      <c r="D189" s="88">
        <f>IF(ISNUMBER($F189),VLOOKUP($J189,'Table 1'!$B$13:$C$33,2,FALSE)/12*1000*Study_MW,"")</f>
        <v>0</v>
      </c>
      <c r="E189" s="88">
        <f t="shared" si="44"/>
        <v>312505.17921638489</v>
      </c>
      <c r="F189" s="92">
        <f>INDEX([9]Delta!$F$1:$EE$65553,$L$21,$I189)</f>
        <v>6960</v>
      </c>
      <c r="G189" s="93">
        <f t="shared" si="45"/>
        <v>44.900169427641508</v>
      </c>
      <c r="I189" s="94">
        <f t="shared" si="42"/>
        <v>54</v>
      </c>
      <c r="J189" s="90">
        <f t="shared" si="46"/>
        <v>2032</v>
      </c>
      <c r="K189" s="95">
        <f t="shared" si="47"/>
        <v>48245</v>
      </c>
    </row>
    <row r="190" spans="2:11" outlineLevel="1">
      <c r="B190" s="95">
        <f t="shared" si="43"/>
        <v>48274</v>
      </c>
      <c r="C190" s="92">
        <f>IF(F190&lt;&gt;0,-INDEX([9]Delta!$F$1:$EE$65553,$L$20,$I190),0)</f>
        <v>284288.41357851028</v>
      </c>
      <c r="D190" s="88">
        <f>IF(ISNUMBER($F190),VLOOKUP($J190,'Table 1'!$B$13:$C$33,2,FALSE)/12*1000*Study_MW,"")</f>
        <v>0</v>
      </c>
      <c r="E190" s="88">
        <f t="shared" si="44"/>
        <v>284288.41357851028</v>
      </c>
      <c r="F190" s="92">
        <f>INDEX([9]Delta!$F$1:$EE$65553,$L$21,$I190)</f>
        <v>7440</v>
      </c>
      <c r="G190" s="93">
        <f t="shared" si="45"/>
        <v>38.21080827668149</v>
      </c>
      <c r="I190" s="94">
        <f t="shared" si="42"/>
        <v>55</v>
      </c>
      <c r="J190" s="90">
        <f t="shared" si="46"/>
        <v>2032</v>
      </c>
      <c r="K190" s="95">
        <f t="shared" si="47"/>
        <v>48274</v>
      </c>
    </row>
    <row r="191" spans="2:11" outlineLevel="1">
      <c r="B191" s="95">
        <f t="shared" si="43"/>
        <v>48305</v>
      </c>
      <c r="C191" s="92">
        <f>IF(F191&lt;&gt;0,-INDEX([9]Delta!$F$1:$EE$65553,$L$20,$I191),0)</f>
        <v>236432.49354341626</v>
      </c>
      <c r="D191" s="88">
        <f>IF(ISNUMBER($F191),VLOOKUP($J191,'Table 1'!$B$13:$C$33,2,FALSE)/12*1000*Study_MW,"")</f>
        <v>0</v>
      </c>
      <c r="E191" s="88">
        <f t="shared" si="44"/>
        <v>236432.49354341626</v>
      </c>
      <c r="F191" s="92">
        <f>INDEX([9]Delta!$F$1:$EE$65553,$L$21,$I191)</f>
        <v>7200</v>
      </c>
      <c r="G191" s="93">
        <f t="shared" si="45"/>
        <v>32.83784632547448</v>
      </c>
      <c r="I191" s="94">
        <f t="shared" si="42"/>
        <v>56</v>
      </c>
      <c r="J191" s="90">
        <f t="shared" si="46"/>
        <v>2032</v>
      </c>
      <c r="K191" s="95">
        <f t="shared" si="47"/>
        <v>48305</v>
      </c>
    </row>
    <row r="192" spans="2:11" outlineLevel="1">
      <c r="B192" s="95">
        <f t="shared" si="43"/>
        <v>48335</v>
      </c>
      <c r="C192" s="92">
        <f>IF(F192&lt;&gt;0,-INDEX([9]Delta!$F$1:$EE$65553,$L$20,$I192),0)</f>
        <v>246741.10929581523</v>
      </c>
      <c r="D192" s="88">
        <f>IF(ISNUMBER($F192),VLOOKUP($J192,'Table 1'!$B$13:$C$33,2,FALSE)/12*1000*Study_MW,"")</f>
        <v>0</v>
      </c>
      <c r="E192" s="88">
        <f t="shared" si="44"/>
        <v>246741.10929581523</v>
      </c>
      <c r="F192" s="92">
        <f>INDEX([9]Delta!$F$1:$EE$65553,$L$21,$I192)</f>
        <v>7440</v>
      </c>
      <c r="G192" s="93">
        <f t="shared" si="45"/>
        <v>33.164127593523553</v>
      </c>
      <c r="I192" s="94">
        <f t="shared" si="42"/>
        <v>57</v>
      </c>
      <c r="J192" s="90">
        <f t="shared" si="46"/>
        <v>2032</v>
      </c>
      <c r="K192" s="95">
        <f t="shared" si="47"/>
        <v>48335</v>
      </c>
    </row>
    <row r="193" spans="2:11" outlineLevel="1">
      <c r="B193" s="95">
        <f t="shared" si="43"/>
        <v>48366</v>
      </c>
      <c r="C193" s="92">
        <f>IF(F193&lt;&gt;0,-INDEX([9]Delta!$F$1:$EE$65553,$L$20,$I193),0)</f>
        <v>233157.74372497201</v>
      </c>
      <c r="D193" s="88">
        <f>IF(ISNUMBER($F193),VLOOKUP($J193,'Table 1'!$B$13:$C$33,2,FALSE)/12*1000*Study_MW,"")</f>
        <v>0</v>
      </c>
      <c r="E193" s="88">
        <f t="shared" si="44"/>
        <v>233157.74372497201</v>
      </c>
      <c r="F193" s="92">
        <f>INDEX([9]Delta!$F$1:$EE$65553,$L$21,$I193)</f>
        <v>7200</v>
      </c>
      <c r="G193" s="93">
        <f t="shared" si="45"/>
        <v>32.383019961801665</v>
      </c>
      <c r="I193" s="94">
        <f t="shared" si="42"/>
        <v>58</v>
      </c>
      <c r="J193" s="90">
        <f t="shared" si="46"/>
        <v>2032</v>
      </c>
      <c r="K193" s="95">
        <f t="shared" si="47"/>
        <v>48366</v>
      </c>
    </row>
    <row r="194" spans="2:11" outlineLevel="1">
      <c r="B194" s="95">
        <f t="shared" si="43"/>
        <v>48396</v>
      </c>
      <c r="C194" s="92">
        <f>IF(F194&lt;&gt;0,-INDEX([9]Delta!$F$1:$EE$65553,$L$20,$I194),0)</f>
        <v>338682.88790374994</v>
      </c>
      <c r="D194" s="88">
        <f>IF(ISNUMBER($F194),VLOOKUP($J194,'Table 1'!$B$13:$C$33,2,FALSE)/12*1000*Study_MW,"")</f>
        <v>0</v>
      </c>
      <c r="E194" s="88">
        <f t="shared" si="44"/>
        <v>338682.88790374994</v>
      </c>
      <c r="F194" s="92">
        <f>INDEX([9]Delta!$F$1:$EE$65553,$L$21,$I194)</f>
        <v>7440</v>
      </c>
      <c r="G194" s="93">
        <f t="shared" si="45"/>
        <v>45.521893535450261</v>
      </c>
      <c r="I194" s="94">
        <f t="shared" si="42"/>
        <v>59</v>
      </c>
      <c r="J194" s="90">
        <f t="shared" si="46"/>
        <v>2032</v>
      </c>
      <c r="K194" s="95">
        <f t="shared" si="47"/>
        <v>48396</v>
      </c>
    </row>
    <row r="195" spans="2:11" outlineLevel="1">
      <c r="B195" s="95">
        <f t="shared" si="43"/>
        <v>48427</v>
      </c>
      <c r="C195" s="92">
        <f>IF(F195&lt;&gt;0,-INDEX([9]Delta!$F$1:$EE$65553,$L$20,$I195),0)</f>
        <v>335933.90265277028</v>
      </c>
      <c r="D195" s="88">
        <f>IF(ISNUMBER($F195),VLOOKUP($J195,'Table 1'!$B$13:$C$33,2,FALSE)/12*1000*Study_MW,"")</f>
        <v>0</v>
      </c>
      <c r="E195" s="88">
        <f t="shared" si="44"/>
        <v>335933.90265277028</v>
      </c>
      <c r="F195" s="92">
        <f>INDEX([9]Delta!$F$1:$EE$65553,$L$21,$I195)</f>
        <v>7440</v>
      </c>
      <c r="G195" s="93">
        <f t="shared" si="45"/>
        <v>45.152406270533639</v>
      </c>
      <c r="I195" s="94">
        <f t="shared" si="42"/>
        <v>60</v>
      </c>
      <c r="J195" s="90">
        <f t="shared" si="46"/>
        <v>2032</v>
      </c>
      <c r="K195" s="95">
        <f t="shared" si="47"/>
        <v>48427</v>
      </c>
    </row>
    <row r="196" spans="2:11" outlineLevel="1">
      <c r="B196" s="95">
        <f t="shared" si="43"/>
        <v>48458</v>
      </c>
      <c r="C196" s="92">
        <f>IF(F196&lt;&gt;0,-INDEX([9]Delta!$F$1:$EE$65553,$L$20,$I196),0)</f>
        <v>293157.31041613221</v>
      </c>
      <c r="D196" s="88">
        <f>IF(ISNUMBER($F196),VLOOKUP($J196,'Table 1'!$B$13:$C$33,2,FALSE)/12*1000*Study_MW,"")</f>
        <v>0</v>
      </c>
      <c r="E196" s="88">
        <f t="shared" si="44"/>
        <v>293157.31041613221</v>
      </c>
      <c r="F196" s="92">
        <f>INDEX([9]Delta!$F$1:$EE$65553,$L$21,$I196)</f>
        <v>7200</v>
      </c>
      <c r="G196" s="93">
        <f t="shared" si="45"/>
        <v>40.716293113351696</v>
      </c>
      <c r="I196" s="94">
        <f t="shared" si="42"/>
        <v>61</v>
      </c>
      <c r="J196" s="90">
        <f t="shared" si="46"/>
        <v>2032</v>
      </c>
      <c r="K196" s="95">
        <f t="shared" si="47"/>
        <v>48458</v>
      </c>
    </row>
    <row r="197" spans="2:11" outlineLevel="1">
      <c r="B197" s="95">
        <f t="shared" si="43"/>
        <v>48488</v>
      </c>
      <c r="C197" s="92">
        <f>IF(F197&lt;&gt;0,-INDEX([9]Delta!$F$1:$EE$65553,$L$20,$I197),0)</f>
        <v>318314.4163479507</v>
      </c>
      <c r="D197" s="88">
        <f>IF(ISNUMBER($F197),VLOOKUP($J197,'Table 1'!$B$13:$C$33,2,FALSE)/12*1000*Study_MW,"")</f>
        <v>0</v>
      </c>
      <c r="E197" s="88">
        <f t="shared" si="44"/>
        <v>318314.4163479507</v>
      </c>
      <c r="F197" s="92">
        <f>INDEX([9]Delta!$F$1:$EE$65553,$L$21,$I197)</f>
        <v>7440</v>
      </c>
      <c r="G197" s="93">
        <f t="shared" si="45"/>
        <v>42.784195745692301</v>
      </c>
      <c r="I197" s="94">
        <f t="shared" si="42"/>
        <v>62</v>
      </c>
      <c r="J197" s="90">
        <f t="shared" si="46"/>
        <v>2032</v>
      </c>
      <c r="K197" s="95">
        <f t="shared" si="47"/>
        <v>48488</v>
      </c>
    </row>
    <row r="198" spans="2:11" outlineLevel="1">
      <c r="B198" s="95">
        <f t="shared" si="43"/>
        <v>48519</v>
      </c>
      <c r="C198" s="92">
        <f>IF(F198&lt;&gt;0,-INDEX([9]Delta!$F$1:$EE$65553,$L$20,$I198),0)</f>
        <v>308559.49076896906</v>
      </c>
      <c r="D198" s="88">
        <f>IF(ISNUMBER($F198),VLOOKUP($J198,'Table 1'!$B$13:$C$33,2,FALSE)/12*1000*Study_MW,"")</f>
        <v>0</v>
      </c>
      <c r="E198" s="88">
        <f t="shared" si="44"/>
        <v>308559.49076896906</v>
      </c>
      <c r="F198" s="92">
        <f>INDEX([9]Delta!$F$1:$EE$65553,$L$21,$I198)</f>
        <v>7200</v>
      </c>
      <c r="G198" s="93">
        <f t="shared" si="45"/>
        <v>42.855484829023482</v>
      </c>
      <c r="I198" s="94">
        <f t="shared" si="42"/>
        <v>63</v>
      </c>
      <c r="J198" s="90">
        <f t="shared" si="46"/>
        <v>2032</v>
      </c>
      <c r="K198" s="95">
        <f t="shared" si="47"/>
        <v>48519</v>
      </c>
    </row>
    <row r="199" spans="2:11" outlineLevel="1">
      <c r="B199" s="99">
        <f t="shared" si="43"/>
        <v>48549</v>
      </c>
      <c r="C199" s="96">
        <f>IF(F199&lt;&gt;0,-INDEX([9]Delta!$F$1:$EE$65553,$L$20,$I199),0)</f>
        <v>366189.8717597425</v>
      </c>
      <c r="D199" s="97">
        <f>IF(ISNUMBER($F199),VLOOKUP($J199,'Table 1'!$B$13:$C$33,2,FALSE)/12*1000*Study_MW,"")</f>
        <v>0</v>
      </c>
      <c r="E199" s="97">
        <f t="shared" si="44"/>
        <v>366189.8717597425</v>
      </c>
      <c r="F199" s="96">
        <f>INDEX([9]Delta!$F$1:$EE$65553,$L$21,$I199)</f>
        <v>7440</v>
      </c>
      <c r="G199" s="98">
        <f t="shared" si="45"/>
        <v>49.219068784911627</v>
      </c>
      <c r="I199" s="81">
        <f t="shared" si="42"/>
        <v>64</v>
      </c>
      <c r="J199" s="90">
        <f t="shared" si="46"/>
        <v>2032</v>
      </c>
      <c r="K199" s="99">
        <f t="shared" si="47"/>
        <v>48549</v>
      </c>
    </row>
    <row r="200" spans="2:11">
      <c r="B200" s="91">
        <f t="shared" si="43"/>
        <v>48580</v>
      </c>
      <c r="C200" s="86">
        <f>IF(F200&lt;&gt;0,-INDEX([9]Delta!$F$1:$EE$65553,$L$20,$I200),0)</f>
        <v>381250.00975745916</v>
      </c>
      <c r="D200" s="87">
        <f>IF(ISNUMBER($F200),VLOOKUP($J200,'Table 1'!$B$13:$C$33,2,FALSE)/12*1000*Study_MW,"")</f>
        <v>0</v>
      </c>
      <c r="E200" s="87">
        <f t="shared" si="44"/>
        <v>381250.00975745916</v>
      </c>
      <c r="F200" s="86">
        <f>INDEX([9]Delta!$F$1:$EE$65553,$L$21,$I200)</f>
        <v>7440</v>
      </c>
      <c r="G200" s="89">
        <f>IFERROR(E200/$F200,0)</f>
        <v>51.243280881378922</v>
      </c>
      <c r="I200" s="77">
        <f>I80</f>
        <v>66</v>
      </c>
      <c r="J200" s="90">
        <f t="shared" si="46"/>
        <v>2033</v>
      </c>
      <c r="K200" s="91">
        <f t="shared" si="47"/>
        <v>48580</v>
      </c>
    </row>
    <row r="201" spans="2:11">
      <c r="B201" s="95">
        <f t="shared" si="43"/>
        <v>48611</v>
      </c>
      <c r="C201" s="92">
        <f>IF(F201&lt;&gt;0,-INDEX([9]Delta!$F$1:$EE$65553,$L$20,$I201),0)</f>
        <v>345164.15835347772</v>
      </c>
      <c r="D201" s="88">
        <f>IF(ISNUMBER($F201),VLOOKUP($J201,'Table 1'!$B$13:$C$33,2,FALSE)/12*1000*Study_MW,"")</f>
        <v>0</v>
      </c>
      <c r="E201" s="88">
        <f t="shared" si="44"/>
        <v>345164.15835347772</v>
      </c>
      <c r="F201" s="92">
        <f>INDEX([9]Delta!$F$1:$EE$65553,$L$21,$I201)</f>
        <v>6720</v>
      </c>
      <c r="G201" s="93">
        <f t="shared" ref="G201:G259" si="48">IFERROR(E201/$F201,0)</f>
        <v>51.363714040696088</v>
      </c>
      <c r="I201" s="94">
        <f t="shared" si="42"/>
        <v>67</v>
      </c>
      <c r="J201" s="90">
        <f t="shared" si="46"/>
        <v>2033</v>
      </c>
      <c r="K201" s="95">
        <f t="shared" si="47"/>
        <v>48611</v>
      </c>
    </row>
    <row r="202" spans="2:11">
      <c r="B202" s="95">
        <f t="shared" si="43"/>
        <v>48639</v>
      </c>
      <c r="C202" s="92">
        <f>IF(F202&lt;&gt;0,-INDEX([9]Delta!$F$1:$EE$65553,$L$20,$I202),0)</f>
        <v>312152.30454269052</v>
      </c>
      <c r="D202" s="88">
        <f>IF(ISNUMBER($F202),VLOOKUP($J202,'Table 1'!$B$13:$C$33,2,FALSE)/12*1000*Study_MW,"")</f>
        <v>0</v>
      </c>
      <c r="E202" s="88">
        <f t="shared" si="44"/>
        <v>312152.30454269052</v>
      </c>
      <c r="F202" s="92">
        <f>INDEX([9]Delta!$F$1:$EE$65553,$L$21,$I202)</f>
        <v>7440</v>
      </c>
      <c r="G202" s="93">
        <f t="shared" si="48"/>
        <v>41.955954911651951</v>
      </c>
      <c r="I202" s="94">
        <f t="shared" si="42"/>
        <v>68</v>
      </c>
      <c r="J202" s="90">
        <f t="shared" si="46"/>
        <v>2033</v>
      </c>
      <c r="K202" s="95">
        <f t="shared" si="47"/>
        <v>48639</v>
      </c>
    </row>
    <row r="203" spans="2:11">
      <c r="B203" s="95">
        <f t="shared" si="43"/>
        <v>48670</v>
      </c>
      <c r="C203" s="92">
        <f>IF(F203&lt;&gt;0,-INDEX([9]Delta!$F$1:$EE$65553,$L$20,$I203),0)</f>
        <v>257903.31278774142</v>
      </c>
      <c r="D203" s="88">
        <f>IF(ISNUMBER($F203),VLOOKUP($J203,'Table 1'!$B$13:$C$33,2,FALSE)/12*1000*Study_MW,"")</f>
        <v>0</v>
      </c>
      <c r="E203" s="88">
        <f t="shared" si="44"/>
        <v>257903.31278774142</v>
      </c>
      <c r="F203" s="92">
        <f>INDEX([9]Delta!$F$1:$EE$65553,$L$21,$I203)</f>
        <v>7200</v>
      </c>
      <c r="G203" s="93">
        <f t="shared" si="48"/>
        <v>35.819904553852979</v>
      </c>
      <c r="I203" s="94">
        <f t="shared" si="42"/>
        <v>69</v>
      </c>
      <c r="J203" s="90">
        <f t="shared" si="46"/>
        <v>2033</v>
      </c>
      <c r="K203" s="95">
        <f t="shared" si="47"/>
        <v>48670</v>
      </c>
    </row>
    <row r="204" spans="2:11">
      <c r="B204" s="95">
        <f t="shared" si="43"/>
        <v>48700</v>
      </c>
      <c r="C204" s="92">
        <f>IF(F204&lt;&gt;0,-INDEX([9]Delta!$F$1:$EE$65553,$L$20,$I204),0)</f>
        <v>270684.83314859867</v>
      </c>
      <c r="D204" s="88">
        <f>IF(ISNUMBER($F204),VLOOKUP($J204,'Table 1'!$B$13:$C$33,2,FALSE)/12*1000*Study_MW,"")</f>
        <v>0</v>
      </c>
      <c r="E204" s="88">
        <f t="shared" si="44"/>
        <v>270684.83314859867</v>
      </c>
      <c r="F204" s="92">
        <f>INDEX([9]Delta!$F$1:$EE$65553,$L$21,$I204)</f>
        <v>7440</v>
      </c>
      <c r="G204" s="93">
        <f t="shared" si="48"/>
        <v>36.38237004685466</v>
      </c>
      <c r="I204" s="94">
        <f t="shared" si="42"/>
        <v>70</v>
      </c>
      <c r="J204" s="90">
        <f t="shared" si="46"/>
        <v>2033</v>
      </c>
      <c r="K204" s="95">
        <f t="shared" si="47"/>
        <v>48700</v>
      </c>
    </row>
    <row r="205" spans="2:11">
      <c r="B205" s="95">
        <f t="shared" si="43"/>
        <v>48731</v>
      </c>
      <c r="C205" s="92">
        <f>IF(F205&lt;&gt;0,-INDEX([9]Delta!$F$1:$EE$65553,$L$20,$I205),0)</f>
        <v>257893.17823433876</v>
      </c>
      <c r="D205" s="88">
        <f>IF(ISNUMBER($F205),VLOOKUP($J205,'Table 1'!$B$13:$C$33,2,FALSE)/12*1000*Study_MW,"")</f>
        <v>0</v>
      </c>
      <c r="E205" s="88">
        <f t="shared" si="44"/>
        <v>257893.17823433876</v>
      </c>
      <c r="F205" s="92">
        <f>INDEX([9]Delta!$F$1:$EE$65553,$L$21,$I205)</f>
        <v>7200</v>
      </c>
      <c r="G205" s="93">
        <f t="shared" si="48"/>
        <v>35.818496976991497</v>
      </c>
      <c r="I205" s="94">
        <f t="shared" ref="I205:I211" si="49">I85</f>
        <v>71</v>
      </c>
      <c r="J205" s="90">
        <f t="shared" si="46"/>
        <v>2033</v>
      </c>
      <c r="K205" s="95">
        <f t="shared" si="47"/>
        <v>48731</v>
      </c>
    </row>
    <row r="206" spans="2:11">
      <c r="B206" s="95">
        <f t="shared" si="43"/>
        <v>48761</v>
      </c>
      <c r="C206" s="92">
        <f>IF(F206&lt;&gt;0,-INDEX([9]Delta!$F$1:$EE$65553,$L$20,$I206),0)</f>
        <v>453790.20960858464</v>
      </c>
      <c r="D206" s="88">
        <f>IF(ISNUMBER($F206),VLOOKUP($J206,'Table 1'!$B$13:$C$33,2,FALSE)/12*1000*Study_MW,"")</f>
        <v>0</v>
      </c>
      <c r="E206" s="88">
        <f t="shared" si="44"/>
        <v>453790.20960858464</v>
      </c>
      <c r="F206" s="92">
        <f>INDEX([9]Delta!$F$1:$EE$65553,$L$21,$I206)</f>
        <v>7440</v>
      </c>
      <c r="G206" s="93">
        <f t="shared" si="48"/>
        <v>60.993307743089332</v>
      </c>
      <c r="I206" s="94">
        <f t="shared" si="49"/>
        <v>72</v>
      </c>
      <c r="J206" s="90">
        <f t="shared" si="46"/>
        <v>2033</v>
      </c>
      <c r="K206" s="95">
        <f t="shared" si="47"/>
        <v>48761</v>
      </c>
    </row>
    <row r="207" spans="2:11">
      <c r="B207" s="95">
        <f t="shared" si="43"/>
        <v>48792</v>
      </c>
      <c r="C207" s="92">
        <f>IF(F207&lt;&gt;0,-INDEX([9]Delta!$F$1:$EE$65553,$L$20,$I207),0)</f>
        <v>399015.57150295377</v>
      </c>
      <c r="D207" s="88">
        <f>IF(ISNUMBER($F207),VLOOKUP($J207,'Table 1'!$B$13:$C$33,2,FALSE)/12*1000*Study_MW,"")</f>
        <v>0</v>
      </c>
      <c r="E207" s="88">
        <f t="shared" si="44"/>
        <v>399015.57150295377</v>
      </c>
      <c r="F207" s="92">
        <f>INDEX([9]Delta!$F$1:$EE$65553,$L$21,$I207)</f>
        <v>7440</v>
      </c>
      <c r="G207" s="93">
        <f t="shared" si="48"/>
        <v>53.631125202009912</v>
      </c>
      <c r="I207" s="94">
        <f t="shared" si="49"/>
        <v>73</v>
      </c>
      <c r="J207" s="90">
        <f t="shared" si="46"/>
        <v>2033</v>
      </c>
      <c r="K207" s="95">
        <f t="shared" si="47"/>
        <v>48792</v>
      </c>
    </row>
    <row r="208" spans="2:11">
      <c r="B208" s="95">
        <f t="shared" si="43"/>
        <v>48823</v>
      </c>
      <c r="C208" s="92">
        <f>IF(F208&lt;&gt;0,-INDEX([9]Delta!$F$1:$EE$65553,$L$20,$I208),0)</f>
        <v>319640.9092464447</v>
      </c>
      <c r="D208" s="88">
        <f>IF(ISNUMBER($F208),VLOOKUP($J208,'Table 1'!$B$13:$C$33,2,FALSE)/12*1000*Study_MW,"")</f>
        <v>0</v>
      </c>
      <c r="E208" s="88">
        <f t="shared" si="44"/>
        <v>319640.9092464447</v>
      </c>
      <c r="F208" s="92">
        <f>INDEX([9]Delta!$F$1:$EE$65553,$L$21,$I208)</f>
        <v>7200</v>
      </c>
      <c r="G208" s="93">
        <f t="shared" si="48"/>
        <v>44.394570728672875</v>
      </c>
      <c r="I208" s="94">
        <f t="shared" si="49"/>
        <v>74</v>
      </c>
      <c r="J208" s="90">
        <f t="shared" si="46"/>
        <v>2033</v>
      </c>
      <c r="K208" s="95">
        <f t="shared" si="47"/>
        <v>48823</v>
      </c>
    </row>
    <row r="209" spans="2:11">
      <c r="B209" s="95">
        <f t="shared" si="43"/>
        <v>48853</v>
      </c>
      <c r="C209" s="92">
        <f>IF(F209&lt;&gt;0,-INDEX([9]Delta!$F$1:$EE$65553,$L$20,$I209),0)</f>
        <v>351853.91128963232</v>
      </c>
      <c r="D209" s="88">
        <f>IF(ISNUMBER($F209),VLOOKUP($J209,'Table 1'!$B$13:$C$33,2,FALSE)/12*1000*Study_MW,"")</f>
        <v>0</v>
      </c>
      <c r="E209" s="88">
        <f t="shared" si="44"/>
        <v>351853.91128963232</v>
      </c>
      <c r="F209" s="92">
        <f>INDEX([9]Delta!$F$1:$EE$65553,$L$21,$I209)</f>
        <v>7440</v>
      </c>
      <c r="G209" s="93">
        <f t="shared" si="48"/>
        <v>47.292192377638756</v>
      </c>
      <c r="I209" s="94">
        <f t="shared" si="49"/>
        <v>75</v>
      </c>
      <c r="J209" s="90">
        <f t="shared" si="46"/>
        <v>2033</v>
      </c>
      <c r="K209" s="95">
        <f t="shared" si="47"/>
        <v>48853</v>
      </c>
    </row>
    <row r="210" spans="2:11">
      <c r="B210" s="95">
        <f t="shared" si="43"/>
        <v>48884</v>
      </c>
      <c r="C210" s="92">
        <f>IF(F210&lt;&gt;0,-INDEX([9]Delta!$F$1:$EE$65553,$L$20,$I210),0)</f>
        <v>354443.97398820519</v>
      </c>
      <c r="D210" s="88">
        <f>IF(ISNUMBER($F210),VLOOKUP($J210,'Table 1'!$B$13:$C$33,2,FALSE)/12*1000*Study_MW,"")</f>
        <v>0</v>
      </c>
      <c r="E210" s="88">
        <f t="shared" si="44"/>
        <v>354443.97398820519</v>
      </c>
      <c r="F210" s="92">
        <f>INDEX([9]Delta!$F$1:$EE$65553,$L$21,$I210)</f>
        <v>7200</v>
      </c>
      <c r="G210" s="93">
        <f t="shared" si="48"/>
        <v>49.228329720584057</v>
      </c>
      <c r="I210" s="94">
        <f t="shared" si="49"/>
        <v>76</v>
      </c>
      <c r="J210" s="90">
        <f t="shared" si="46"/>
        <v>2033</v>
      </c>
      <c r="K210" s="95">
        <f t="shared" si="47"/>
        <v>48884</v>
      </c>
    </row>
    <row r="211" spans="2:11">
      <c r="B211" s="99">
        <f t="shared" si="43"/>
        <v>48914</v>
      </c>
      <c r="C211" s="96">
        <f>IF(F211&lt;&gt;0,-INDEX([9]Delta!$F$1:$EE$65553,$L$20,$I211),0)</f>
        <v>416756.99343153834</v>
      </c>
      <c r="D211" s="97">
        <f>IF(ISNUMBER($F211),VLOOKUP($J211,'Table 1'!$B$13:$C$33,2,FALSE)/12*1000*Study_MW,"")</f>
        <v>0</v>
      </c>
      <c r="E211" s="97">
        <f t="shared" si="44"/>
        <v>416756.99343153834</v>
      </c>
      <c r="F211" s="96">
        <f>INDEX([9]Delta!$F$1:$EE$65553,$L$21,$I211)</f>
        <v>7440</v>
      </c>
      <c r="G211" s="98">
        <f t="shared" si="48"/>
        <v>56.015724923593865</v>
      </c>
      <c r="I211" s="81">
        <f t="shared" si="49"/>
        <v>77</v>
      </c>
      <c r="J211" s="90">
        <f t="shared" si="46"/>
        <v>2033</v>
      </c>
      <c r="K211" s="99">
        <f t="shared" si="47"/>
        <v>48914</v>
      </c>
    </row>
    <row r="212" spans="2:11" outlineLevel="1">
      <c r="B212" s="91">
        <f t="shared" si="43"/>
        <v>48945</v>
      </c>
      <c r="C212" s="185">
        <f>IF(F212&lt;&gt;0,-INDEX([9]Delta!$F$1:$EE$65553,$L$20,$I212),0)</f>
        <v>416977.69967550039</v>
      </c>
      <c r="D212" s="186">
        <f>IF(ISNUMBER($F212),VLOOKUP($J212,'Table 1'!$B$13:$C$33,2,FALSE)/12*1000*Study_MW,"")</f>
        <v>0</v>
      </c>
      <c r="E212" s="186">
        <f t="shared" si="44"/>
        <v>416977.69967550039</v>
      </c>
      <c r="F212" s="185">
        <f>INDEX([9]Delta!$F$1:$EE$65553,$L$21,$I212)</f>
        <v>7440</v>
      </c>
      <c r="G212" s="187">
        <f t="shared" si="48"/>
        <v>56.045389741330695</v>
      </c>
      <c r="I212" s="77">
        <f>I92</f>
        <v>79</v>
      </c>
      <c r="J212" s="90">
        <f t="shared" si="46"/>
        <v>2034</v>
      </c>
      <c r="K212" s="91">
        <f t="shared" si="47"/>
        <v>48945</v>
      </c>
    </row>
    <row r="213" spans="2:11" outlineLevel="1">
      <c r="B213" s="95">
        <f t="shared" ref="B213:B271" si="50">EDATE(B212,1)</f>
        <v>48976</v>
      </c>
      <c r="C213" s="188">
        <f>IF(F213&lt;&gt;0,-INDEX([9]Delta!$F$1:$EE$65553,$L$20,$I213),0)</f>
        <v>367781.41654407978</v>
      </c>
      <c r="D213" s="189">
        <f>IF(ISNUMBER($F213),VLOOKUP($J213,'Table 1'!$B$13:$C$33,2,FALSE)/12*1000*Study_MW,"")</f>
        <v>0</v>
      </c>
      <c r="E213" s="189">
        <f t="shared" ref="E213:E259" si="51">C213+D213</f>
        <v>367781.41654407978</v>
      </c>
      <c r="F213" s="188">
        <f>INDEX([9]Delta!$F$1:$EE$65553,$L$21,$I213)</f>
        <v>6720</v>
      </c>
      <c r="G213" s="190">
        <f t="shared" si="48"/>
        <v>54.729377461916634</v>
      </c>
      <c r="I213" s="94">
        <f t="shared" ref="I213:I235" si="52">I93</f>
        <v>80</v>
      </c>
      <c r="J213" s="90">
        <f t="shared" ref="J213:J259" si="53">YEAR(B213)</f>
        <v>2034</v>
      </c>
      <c r="K213" s="95">
        <f t="shared" si="47"/>
        <v>48976</v>
      </c>
    </row>
    <row r="214" spans="2:11" outlineLevel="1">
      <c r="B214" s="95">
        <f t="shared" si="50"/>
        <v>49004</v>
      </c>
      <c r="C214" s="188">
        <f>IF(F214&lt;&gt;0,-INDEX([9]Delta!$F$1:$EE$65553,$L$20,$I214),0)</f>
        <v>349609.6983653605</v>
      </c>
      <c r="D214" s="189">
        <f>IF(ISNUMBER($F214),VLOOKUP($J214,'Table 1'!$B$13:$C$33,2,FALSE)/12*1000*Study_MW,"")</f>
        <v>0</v>
      </c>
      <c r="E214" s="189">
        <f t="shared" si="51"/>
        <v>349609.6983653605</v>
      </c>
      <c r="F214" s="188">
        <f>INDEX([9]Delta!$F$1:$EE$65553,$L$21,$I214)</f>
        <v>7440</v>
      </c>
      <c r="G214" s="190">
        <f t="shared" si="48"/>
        <v>46.990550855559206</v>
      </c>
      <c r="I214" s="94">
        <f t="shared" si="52"/>
        <v>81</v>
      </c>
      <c r="J214" s="90">
        <f t="shared" si="53"/>
        <v>2034</v>
      </c>
      <c r="K214" s="95">
        <f t="shared" si="47"/>
        <v>49004</v>
      </c>
    </row>
    <row r="215" spans="2:11" outlineLevel="1">
      <c r="B215" s="95">
        <f t="shared" si="50"/>
        <v>49035</v>
      </c>
      <c r="C215" s="188">
        <f>IF(F215&lt;&gt;0,-INDEX([9]Delta!$F$1:$EE$65553,$L$20,$I215),0)</f>
        <v>290518.34299069643</v>
      </c>
      <c r="D215" s="189">
        <f>IF(ISNUMBER($F215),VLOOKUP($J215,'Table 1'!$B$13:$C$33,2,FALSE)/12*1000*Study_MW,"")</f>
        <v>0</v>
      </c>
      <c r="E215" s="189">
        <f t="shared" si="51"/>
        <v>290518.34299069643</v>
      </c>
      <c r="F215" s="188">
        <f>INDEX([9]Delta!$F$1:$EE$65553,$L$21,$I215)</f>
        <v>7200</v>
      </c>
      <c r="G215" s="190">
        <f t="shared" si="48"/>
        <v>40.349769859818949</v>
      </c>
      <c r="I215" s="94">
        <f t="shared" si="52"/>
        <v>82</v>
      </c>
      <c r="J215" s="90">
        <f t="shared" si="53"/>
        <v>2034</v>
      </c>
      <c r="K215" s="95">
        <f t="shared" si="47"/>
        <v>49035</v>
      </c>
    </row>
    <row r="216" spans="2:11" outlineLevel="1">
      <c r="B216" s="95">
        <f t="shared" si="50"/>
        <v>49065</v>
      </c>
      <c r="C216" s="188">
        <f>IF(F216&lt;&gt;0,-INDEX([9]Delta!$F$1:$EE$65553,$L$20,$I216),0)</f>
        <v>304030.7074431181</v>
      </c>
      <c r="D216" s="189">
        <f>IF(ISNUMBER($F216),VLOOKUP($J216,'Table 1'!$B$13:$C$33,2,FALSE)/12*1000*Study_MW,"")</f>
        <v>0</v>
      </c>
      <c r="E216" s="189">
        <f t="shared" si="51"/>
        <v>304030.7074431181</v>
      </c>
      <c r="F216" s="188">
        <f>INDEX([9]Delta!$F$1:$EE$65553,$L$21,$I216)</f>
        <v>7440</v>
      </c>
      <c r="G216" s="190">
        <f t="shared" si="48"/>
        <v>40.864342398268562</v>
      </c>
      <c r="I216" s="94">
        <f t="shared" si="52"/>
        <v>83</v>
      </c>
      <c r="J216" s="90">
        <f t="shared" si="53"/>
        <v>2034</v>
      </c>
      <c r="K216" s="95">
        <f t="shared" si="47"/>
        <v>49065</v>
      </c>
    </row>
    <row r="217" spans="2:11" outlineLevel="1">
      <c r="B217" s="95">
        <f t="shared" si="50"/>
        <v>49096</v>
      </c>
      <c r="C217" s="188">
        <f>IF(F217&lt;&gt;0,-INDEX([9]Delta!$F$1:$EE$65553,$L$20,$I217),0)</f>
        <v>288244.89267805219</v>
      </c>
      <c r="D217" s="189">
        <f>IF(ISNUMBER($F217),VLOOKUP($J217,'Table 1'!$B$13:$C$33,2,FALSE)/12*1000*Study_MW,"")</f>
        <v>0</v>
      </c>
      <c r="E217" s="189">
        <f t="shared" si="51"/>
        <v>288244.89267805219</v>
      </c>
      <c r="F217" s="188">
        <f>INDEX([9]Delta!$F$1:$EE$65553,$L$21,$I217)</f>
        <v>7200</v>
      </c>
      <c r="G217" s="190">
        <f t="shared" si="48"/>
        <v>40.034012871951695</v>
      </c>
      <c r="I217" s="94">
        <f t="shared" si="52"/>
        <v>84</v>
      </c>
      <c r="J217" s="90">
        <f t="shared" si="53"/>
        <v>2034</v>
      </c>
      <c r="K217" s="95">
        <f t="shared" si="47"/>
        <v>49096</v>
      </c>
    </row>
    <row r="218" spans="2:11" outlineLevel="1">
      <c r="B218" s="95">
        <f t="shared" si="50"/>
        <v>49126</v>
      </c>
      <c r="C218" s="188">
        <f>IF(F218&lt;&gt;0,-INDEX([9]Delta!$F$1:$EE$65553,$L$20,$I218),0)</f>
        <v>458643.66999617219</v>
      </c>
      <c r="D218" s="189">
        <f>IF(ISNUMBER($F218),VLOOKUP($J218,'Table 1'!$B$13:$C$33,2,FALSE)/12*1000*Study_MW,"")</f>
        <v>0</v>
      </c>
      <c r="E218" s="189">
        <f t="shared" si="51"/>
        <v>458643.66999617219</v>
      </c>
      <c r="F218" s="188">
        <f>INDEX([9]Delta!$F$1:$EE$65553,$L$21,$I218)</f>
        <v>7440</v>
      </c>
      <c r="G218" s="190">
        <f t="shared" si="48"/>
        <v>61.645654569377982</v>
      </c>
      <c r="I218" s="94">
        <f t="shared" si="52"/>
        <v>85</v>
      </c>
      <c r="J218" s="90">
        <f t="shared" si="53"/>
        <v>2034</v>
      </c>
      <c r="K218" s="95">
        <f t="shared" si="47"/>
        <v>49126</v>
      </c>
    </row>
    <row r="219" spans="2:11" outlineLevel="1">
      <c r="B219" s="95">
        <f t="shared" si="50"/>
        <v>49157</v>
      </c>
      <c r="C219" s="188">
        <f>IF(F219&lt;&gt;0,-INDEX([9]Delta!$F$1:$EE$65553,$L$20,$I219),0)</f>
        <v>435273.3551427424</v>
      </c>
      <c r="D219" s="189">
        <f>IF(ISNUMBER($F219),VLOOKUP($J219,'Table 1'!$B$13:$C$33,2,FALSE)/12*1000*Study_MW,"")</f>
        <v>0</v>
      </c>
      <c r="E219" s="189">
        <f t="shared" si="51"/>
        <v>435273.3551427424</v>
      </c>
      <c r="F219" s="188">
        <f>INDEX([9]Delta!$F$1:$EE$65553,$L$21,$I219)</f>
        <v>7440</v>
      </c>
      <c r="G219" s="190">
        <f t="shared" si="48"/>
        <v>58.504483218110536</v>
      </c>
      <c r="I219" s="94">
        <f t="shared" si="52"/>
        <v>86</v>
      </c>
      <c r="J219" s="90">
        <f t="shared" si="53"/>
        <v>2034</v>
      </c>
      <c r="K219" s="95">
        <f t="shared" si="47"/>
        <v>49157</v>
      </c>
    </row>
    <row r="220" spans="2:11" outlineLevel="1">
      <c r="B220" s="95">
        <f t="shared" si="50"/>
        <v>49188</v>
      </c>
      <c r="C220" s="188">
        <f>IF(F220&lt;&gt;0,-INDEX([9]Delta!$F$1:$EE$65553,$L$20,$I220),0)</f>
        <v>344345.16886377335</v>
      </c>
      <c r="D220" s="189">
        <f>IF(ISNUMBER($F220),VLOOKUP($J220,'Table 1'!$B$13:$C$33,2,FALSE)/12*1000*Study_MW,"")</f>
        <v>0</v>
      </c>
      <c r="E220" s="189">
        <f t="shared" si="51"/>
        <v>344345.16886377335</v>
      </c>
      <c r="F220" s="188">
        <f>INDEX([9]Delta!$F$1:$EE$65553,$L$21,$I220)</f>
        <v>7200</v>
      </c>
      <c r="G220" s="190">
        <f t="shared" si="48"/>
        <v>47.825717897746301</v>
      </c>
      <c r="I220" s="94">
        <f t="shared" si="52"/>
        <v>87</v>
      </c>
      <c r="J220" s="90">
        <f t="shared" si="53"/>
        <v>2034</v>
      </c>
      <c r="K220" s="95">
        <f t="shared" si="47"/>
        <v>49188</v>
      </c>
    </row>
    <row r="221" spans="2:11" outlineLevel="1">
      <c r="B221" s="95">
        <f t="shared" si="50"/>
        <v>49218</v>
      </c>
      <c r="C221" s="188">
        <f>IF(F221&lt;&gt;0,-INDEX([9]Delta!$F$1:$EE$65553,$L$20,$I221),0)</f>
        <v>378731.36153107882</v>
      </c>
      <c r="D221" s="189">
        <f>IF(ISNUMBER($F221),VLOOKUP($J221,'Table 1'!$B$13:$C$33,2,FALSE)/12*1000*Study_MW,"")</f>
        <v>0</v>
      </c>
      <c r="E221" s="189">
        <f t="shared" si="51"/>
        <v>378731.36153107882</v>
      </c>
      <c r="F221" s="188">
        <f>INDEX([9]Delta!$F$1:$EE$65553,$L$21,$I221)</f>
        <v>7440</v>
      </c>
      <c r="G221" s="190">
        <f t="shared" si="48"/>
        <v>50.904752893962204</v>
      </c>
      <c r="I221" s="94">
        <f t="shared" si="52"/>
        <v>88</v>
      </c>
      <c r="J221" s="90">
        <f t="shared" si="53"/>
        <v>2034</v>
      </c>
      <c r="K221" s="95">
        <f t="shared" si="47"/>
        <v>49218</v>
      </c>
    </row>
    <row r="222" spans="2:11" outlineLevel="1">
      <c r="B222" s="95">
        <f t="shared" si="50"/>
        <v>49249</v>
      </c>
      <c r="C222" s="188">
        <f>IF(F222&lt;&gt;0,-INDEX([9]Delta!$F$1:$EE$65553,$L$20,$I222),0)</f>
        <v>377830.07300150394</v>
      </c>
      <c r="D222" s="189">
        <f>IF(ISNUMBER($F222),VLOOKUP($J222,'Table 1'!$B$13:$C$33,2,FALSE)/12*1000*Study_MW,"")</f>
        <v>0</v>
      </c>
      <c r="E222" s="189">
        <f t="shared" si="51"/>
        <v>377830.07300150394</v>
      </c>
      <c r="F222" s="188">
        <f>INDEX([9]Delta!$F$1:$EE$65553,$L$21,$I222)</f>
        <v>7200</v>
      </c>
      <c r="G222" s="190">
        <f t="shared" si="48"/>
        <v>52.476399027986659</v>
      </c>
      <c r="I222" s="94">
        <f t="shared" si="52"/>
        <v>89</v>
      </c>
      <c r="J222" s="90">
        <f t="shared" si="53"/>
        <v>2034</v>
      </c>
      <c r="K222" s="95">
        <f t="shared" si="47"/>
        <v>49249</v>
      </c>
    </row>
    <row r="223" spans="2:11" outlineLevel="1">
      <c r="B223" s="99">
        <f t="shared" si="50"/>
        <v>49279</v>
      </c>
      <c r="C223" s="191">
        <f>IF(F223&lt;&gt;0,-INDEX([9]Delta!$F$1:$EE$65553,$L$20,$I223),0)</f>
        <v>437246.5320880115</v>
      </c>
      <c r="D223" s="192">
        <f>IF(ISNUMBER($F223),VLOOKUP($J223,'Table 1'!$B$13:$C$33,2,FALSE)/12*1000*Study_MW,"")</f>
        <v>0</v>
      </c>
      <c r="E223" s="192">
        <f t="shared" si="51"/>
        <v>437246.5320880115</v>
      </c>
      <c r="F223" s="191">
        <f>INDEX([9]Delta!$F$1:$EE$65553,$L$21,$I223)</f>
        <v>7440</v>
      </c>
      <c r="G223" s="193">
        <f t="shared" si="48"/>
        <v>58.769695173119828</v>
      </c>
      <c r="I223" s="81">
        <f t="shared" si="52"/>
        <v>90</v>
      </c>
      <c r="J223" s="90">
        <f t="shared" si="53"/>
        <v>2034</v>
      </c>
      <c r="K223" s="99">
        <f t="shared" si="47"/>
        <v>49279</v>
      </c>
    </row>
    <row r="224" spans="2:11" outlineLevel="1">
      <c r="B224" s="91">
        <f t="shared" si="50"/>
        <v>49310</v>
      </c>
      <c r="C224" s="185">
        <f>IF(F224&lt;&gt;0,-INDEX([9]Delta!$F$1:$EE$65553,$L$20,$I224),0)</f>
        <v>429024.20022881031</v>
      </c>
      <c r="D224" s="186">
        <f>IF(ISNUMBER($F224),VLOOKUP($J224,'Table 1'!$B$13:$C$33,2,FALSE)/12*1000*Study_MW,"")</f>
        <v>0</v>
      </c>
      <c r="E224" s="186">
        <f t="shared" si="51"/>
        <v>429024.20022881031</v>
      </c>
      <c r="F224" s="185">
        <f>INDEX([9]Delta!$F$1:$EE$65553,$L$21,$I224)</f>
        <v>7440</v>
      </c>
      <c r="G224" s="187">
        <f t="shared" si="48"/>
        <v>57.664543041506761</v>
      </c>
      <c r="I224" s="77">
        <f>I104</f>
        <v>92</v>
      </c>
      <c r="J224" s="90">
        <f t="shared" si="53"/>
        <v>2035</v>
      </c>
      <c r="K224" s="91">
        <f t="shared" si="47"/>
        <v>49310</v>
      </c>
    </row>
    <row r="225" spans="2:11" outlineLevel="1">
      <c r="B225" s="95">
        <f t="shared" si="50"/>
        <v>49341</v>
      </c>
      <c r="C225" s="188">
        <f>IF(F225&lt;&gt;0,-INDEX([9]Delta!$F$1:$EE$65553,$L$20,$I225),0)</f>
        <v>391735.71342349052</v>
      </c>
      <c r="D225" s="189">
        <f>IF(ISNUMBER($F225),VLOOKUP($J225,'Table 1'!$B$13:$C$33,2,FALSE)/12*1000*Study_MW,"")</f>
        <v>0</v>
      </c>
      <c r="E225" s="189">
        <f t="shared" si="51"/>
        <v>391735.71342349052</v>
      </c>
      <c r="F225" s="188">
        <f>INDEX([9]Delta!$F$1:$EE$65553,$L$21,$I225)</f>
        <v>6720</v>
      </c>
      <c r="G225" s="190">
        <f t="shared" si="48"/>
        <v>58.294004973733706</v>
      </c>
      <c r="I225" s="94">
        <f t="shared" si="52"/>
        <v>93</v>
      </c>
      <c r="J225" s="90">
        <f t="shared" si="53"/>
        <v>2035</v>
      </c>
      <c r="K225" s="95">
        <f t="shared" ref="K225:K259" si="54">IF(ISNUMBER(F225),IF(F225&lt;&gt;0,B225,""),"")</f>
        <v>49341</v>
      </c>
    </row>
    <row r="226" spans="2:11" outlineLevel="1">
      <c r="B226" s="95">
        <f t="shared" si="50"/>
        <v>49369</v>
      </c>
      <c r="C226" s="188">
        <f>IF(F226&lt;&gt;0,-INDEX([9]Delta!$F$1:$EE$65553,$L$20,$I226),0)</f>
        <v>387322.20138597488</v>
      </c>
      <c r="D226" s="189">
        <f>IF(ISNUMBER($F226),VLOOKUP($J226,'Table 1'!$B$13:$C$33,2,FALSE)/12*1000*Study_MW,"")</f>
        <v>0</v>
      </c>
      <c r="E226" s="189">
        <f t="shared" si="51"/>
        <v>387322.20138597488</v>
      </c>
      <c r="F226" s="188">
        <f>INDEX([9]Delta!$F$1:$EE$65553,$L$21,$I226)</f>
        <v>7440</v>
      </c>
      <c r="G226" s="190">
        <f t="shared" si="48"/>
        <v>52.059435670157917</v>
      </c>
      <c r="I226" s="94">
        <f t="shared" si="52"/>
        <v>94</v>
      </c>
      <c r="J226" s="90">
        <f t="shared" si="53"/>
        <v>2035</v>
      </c>
      <c r="K226" s="95">
        <f t="shared" si="54"/>
        <v>49369</v>
      </c>
    </row>
    <row r="227" spans="2:11" outlineLevel="1">
      <c r="B227" s="95">
        <f t="shared" si="50"/>
        <v>49400</v>
      </c>
      <c r="C227" s="188">
        <f>IF(F227&lt;&gt;0,-INDEX([9]Delta!$F$1:$EE$65553,$L$20,$I227),0)</f>
        <v>329361.64422607422</v>
      </c>
      <c r="D227" s="189">
        <f>IF(ISNUMBER($F227),VLOOKUP($J227,'Table 1'!$B$13:$C$33,2,FALSE)/12*1000*Study_MW,"")</f>
        <v>0</v>
      </c>
      <c r="E227" s="189">
        <f t="shared" si="51"/>
        <v>329361.64422607422</v>
      </c>
      <c r="F227" s="188">
        <f>INDEX([9]Delta!$F$1:$EE$65553,$L$21,$I227)</f>
        <v>7200</v>
      </c>
      <c r="G227" s="190">
        <f t="shared" si="48"/>
        <v>45.744672809176976</v>
      </c>
      <c r="I227" s="94">
        <f t="shared" si="52"/>
        <v>95</v>
      </c>
      <c r="J227" s="90">
        <f t="shared" si="53"/>
        <v>2035</v>
      </c>
      <c r="K227" s="95">
        <f t="shared" si="54"/>
        <v>49400</v>
      </c>
    </row>
    <row r="228" spans="2:11" outlineLevel="1">
      <c r="B228" s="95">
        <f t="shared" si="50"/>
        <v>49430</v>
      </c>
      <c r="C228" s="188">
        <f>IF(F228&lt;&gt;0,-INDEX([9]Delta!$F$1:$EE$65553,$L$20,$I228),0)</f>
        <v>342782.53518903255</v>
      </c>
      <c r="D228" s="189">
        <f>IF(ISNUMBER($F228),VLOOKUP($J228,'Table 1'!$B$13:$C$33,2,FALSE)/12*1000*Study_MW,"")</f>
        <v>0</v>
      </c>
      <c r="E228" s="189">
        <f t="shared" si="51"/>
        <v>342782.53518903255</v>
      </c>
      <c r="F228" s="188">
        <f>INDEX([9]Delta!$F$1:$EE$65553,$L$21,$I228)</f>
        <v>7440</v>
      </c>
      <c r="G228" s="190">
        <f t="shared" si="48"/>
        <v>46.072921396375342</v>
      </c>
      <c r="I228" s="94">
        <f t="shared" si="52"/>
        <v>96</v>
      </c>
      <c r="J228" s="90">
        <f t="shared" si="53"/>
        <v>2035</v>
      </c>
      <c r="K228" s="95">
        <f t="shared" si="54"/>
        <v>49430</v>
      </c>
    </row>
    <row r="229" spans="2:11" outlineLevel="1">
      <c r="B229" s="95">
        <f t="shared" si="50"/>
        <v>49461</v>
      </c>
      <c r="C229" s="188">
        <f>IF(F229&lt;&gt;0,-INDEX([9]Delta!$F$1:$EE$65553,$L$20,$I229),0)</f>
        <v>334962.26233956218</v>
      </c>
      <c r="D229" s="189">
        <f>IF(ISNUMBER($F229),VLOOKUP($J229,'Table 1'!$B$13:$C$33,2,FALSE)/12*1000*Study_MW,"")</f>
        <v>0</v>
      </c>
      <c r="E229" s="189">
        <f t="shared" si="51"/>
        <v>334962.26233956218</v>
      </c>
      <c r="F229" s="188">
        <f>INDEX([9]Delta!$F$1:$EE$65553,$L$21,$I229)</f>
        <v>7200</v>
      </c>
      <c r="G229" s="190">
        <f t="shared" si="48"/>
        <v>46.522536436050302</v>
      </c>
      <c r="I229" s="94">
        <f t="shared" si="52"/>
        <v>97</v>
      </c>
      <c r="J229" s="90">
        <f t="shared" si="53"/>
        <v>2035</v>
      </c>
      <c r="K229" s="95">
        <f t="shared" si="54"/>
        <v>49461</v>
      </c>
    </row>
    <row r="230" spans="2:11" outlineLevel="1">
      <c r="B230" s="95">
        <f t="shared" si="50"/>
        <v>49491</v>
      </c>
      <c r="C230" s="188">
        <f>IF(F230&lt;&gt;0,-INDEX([9]Delta!$F$1:$EE$65553,$L$20,$I230),0)</f>
        <v>551153.65052631497</v>
      </c>
      <c r="D230" s="189">
        <f>IF(ISNUMBER($F230),VLOOKUP($J230,'Table 1'!$B$13:$C$33,2,FALSE)/12*1000*Study_MW,"")</f>
        <v>0</v>
      </c>
      <c r="E230" s="189">
        <f t="shared" si="51"/>
        <v>551153.65052631497</v>
      </c>
      <c r="F230" s="188">
        <f>INDEX([9]Delta!$F$1:$EE$65553,$L$21,$I230)</f>
        <v>7440</v>
      </c>
      <c r="G230" s="190">
        <f t="shared" si="48"/>
        <v>74.07979173740793</v>
      </c>
      <c r="I230" s="94">
        <f t="shared" si="52"/>
        <v>98</v>
      </c>
      <c r="J230" s="90">
        <f t="shared" si="53"/>
        <v>2035</v>
      </c>
      <c r="K230" s="95">
        <f t="shared" si="54"/>
        <v>49491</v>
      </c>
    </row>
    <row r="231" spans="2:11" outlineLevel="1">
      <c r="B231" s="95">
        <f t="shared" si="50"/>
        <v>49522</v>
      </c>
      <c r="C231" s="188">
        <f>IF(F231&lt;&gt;0,-INDEX([9]Delta!$F$1:$EE$65553,$L$20,$I231),0)</f>
        <v>494707.23590940237</v>
      </c>
      <c r="D231" s="189">
        <f>IF(ISNUMBER($F231),VLOOKUP($J231,'Table 1'!$B$13:$C$33,2,FALSE)/12*1000*Study_MW,"")</f>
        <v>0</v>
      </c>
      <c r="E231" s="189">
        <f t="shared" si="51"/>
        <v>494707.23590940237</v>
      </c>
      <c r="F231" s="188">
        <f>INDEX([9]Delta!$F$1:$EE$65553,$L$21,$I231)</f>
        <v>7440</v>
      </c>
      <c r="G231" s="190">
        <f t="shared" si="48"/>
        <v>66.492908052339033</v>
      </c>
      <c r="I231" s="94">
        <f t="shared" si="52"/>
        <v>99</v>
      </c>
      <c r="J231" s="90">
        <f t="shared" si="53"/>
        <v>2035</v>
      </c>
      <c r="K231" s="95">
        <f t="shared" si="54"/>
        <v>49522</v>
      </c>
    </row>
    <row r="232" spans="2:11" outlineLevel="1">
      <c r="B232" s="95">
        <f t="shared" si="50"/>
        <v>49553</v>
      </c>
      <c r="C232" s="188">
        <f>IF(F232&lt;&gt;0,-INDEX([9]Delta!$F$1:$EE$65553,$L$20,$I232),0)</f>
        <v>407280.20425394177</v>
      </c>
      <c r="D232" s="189">
        <f>IF(ISNUMBER($F232),VLOOKUP($J232,'Table 1'!$B$13:$C$33,2,FALSE)/12*1000*Study_MW,"")</f>
        <v>0</v>
      </c>
      <c r="E232" s="189">
        <f t="shared" si="51"/>
        <v>407280.20425394177</v>
      </c>
      <c r="F232" s="188">
        <f>INDEX([9]Delta!$F$1:$EE$65553,$L$21,$I232)</f>
        <v>7200</v>
      </c>
      <c r="G232" s="190">
        <f t="shared" si="48"/>
        <v>56.566695035269689</v>
      </c>
      <c r="I232" s="94">
        <f t="shared" si="52"/>
        <v>100</v>
      </c>
      <c r="J232" s="90">
        <f t="shared" si="53"/>
        <v>2035</v>
      </c>
      <c r="K232" s="95">
        <f t="shared" si="54"/>
        <v>49553</v>
      </c>
    </row>
    <row r="233" spans="2:11" outlineLevel="1">
      <c r="B233" s="95">
        <f t="shared" si="50"/>
        <v>49583</v>
      </c>
      <c r="C233" s="188">
        <f>IF(F233&lt;&gt;0,-INDEX([9]Delta!$F$1:$EE$65553,$L$20,$I233),0)</f>
        <v>421579.71864518523</v>
      </c>
      <c r="D233" s="189">
        <f>IF(ISNUMBER($F233),VLOOKUP($J233,'Table 1'!$B$13:$C$33,2,FALSE)/12*1000*Study_MW,"")</f>
        <v>0</v>
      </c>
      <c r="E233" s="189">
        <f t="shared" si="51"/>
        <v>421579.71864518523</v>
      </c>
      <c r="F233" s="188">
        <f>INDEX([9]Delta!$F$1:$EE$65553,$L$21,$I233)</f>
        <v>7440</v>
      </c>
      <c r="G233" s="190">
        <f t="shared" si="48"/>
        <v>56.663940678116298</v>
      </c>
      <c r="I233" s="94">
        <f t="shared" si="52"/>
        <v>101</v>
      </c>
      <c r="J233" s="90">
        <f t="shared" si="53"/>
        <v>2035</v>
      </c>
      <c r="K233" s="95">
        <f t="shared" si="54"/>
        <v>49583</v>
      </c>
    </row>
    <row r="234" spans="2:11" outlineLevel="1">
      <c r="B234" s="95">
        <f t="shared" si="50"/>
        <v>49614</v>
      </c>
      <c r="C234" s="188">
        <f>IF(F234&lt;&gt;0,-INDEX([9]Delta!$F$1:$EE$65553,$L$20,$I234),0)</f>
        <v>405145.95287114382</v>
      </c>
      <c r="D234" s="189">
        <f>IF(ISNUMBER($F234),VLOOKUP($J234,'Table 1'!$B$13:$C$33,2,FALSE)/12*1000*Study_MW,"")</f>
        <v>0</v>
      </c>
      <c r="E234" s="189">
        <f t="shared" si="51"/>
        <v>405145.95287114382</v>
      </c>
      <c r="F234" s="188">
        <f>INDEX([9]Delta!$F$1:$EE$65553,$L$21,$I234)</f>
        <v>7200</v>
      </c>
      <c r="G234" s="190">
        <f t="shared" si="48"/>
        <v>56.270271232103305</v>
      </c>
      <c r="I234" s="94">
        <f t="shared" si="52"/>
        <v>102</v>
      </c>
      <c r="J234" s="90">
        <f t="shared" si="53"/>
        <v>2035</v>
      </c>
      <c r="K234" s="95">
        <f t="shared" si="54"/>
        <v>49614</v>
      </c>
    </row>
    <row r="235" spans="2:11" outlineLevel="1">
      <c r="B235" s="99">
        <f t="shared" si="50"/>
        <v>49644</v>
      </c>
      <c r="C235" s="191">
        <f>IF(F235&lt;&gt;0,-INDEX([9]Delta!$F$1:$EE$65553,$L$20,$I235),0)</f>
        <v>460925.77567321062</v>
      </c>
      <c r="D235" s="192">
        <f>IF(ISNUMBER($F235),VLOOKUP($J235,'Table 1'!$B$13:$C$33,2,FALSE)/12*1000*Study_MW,"")</f>
        <v>0</v>
      </c>
      <c r="E235" s="192">
        <f t="shared" si="51"/>
        <v>460925.77567321062</v>
      </c>
      <c r="F235" s="191">
        <f>INDEX([9]Delta!$F$1:$EE$65553,$L$21,$I235)</f>
        <v>7440</v>
      </c>
      <c r="G235" s="193">
        <f t="shared" si="48"/>
        <v>61.952389203388528</v>
      </c>
      <c r="I235" s="81">
        <f t="shared" si="52"/>
        <v>103</v>
      </c>
      <c r="J235" s="90">
        <f t="shared" si="53"/>
        <v>2035</v>
      </c>
      <c r="K235" s="99">
        <f t="shared" si="54"/>
        <v>49644</v>
      </c>
    </row>
    <row r="236" spans="2:11" outlineLevel="1">
      <c r="B236" s="91">
        <f t="shared" si="50"/>
        <v>49675</v>
      </c>
      <c r="C236" s="185">
        <f>IF(F236&lt;&gt;0,-INDEX([9]Delta!$F$1:$EE$65553,$L$20,$I236),0)</f>
        <v>445058.01993322372</v>
      </c>
      <c r="D236" s="186">
        <f>IF(ISNUMBER($F236),VLOOKUP($J236,'Table 1'!$B$13:$C$33,2,FALSE)/12*1000*Study_MW,"")</f>
        <v>0</v>
      </c>
      <c r="E236" s="186">
        <f t="shared" si="51"/>
        <v>445058.01993322372</v>
      </c>
      <c r="F236" s="185">
        <f>INDEX([9]Delta!$F$1:$EE$65553,$L$21,$I236)</f>
        <v>7440</v>
      </c>
      <c r="G236" s="187">
        <f t="shared" si="48"/>
        <v>59.819626335110719</v>
      </c>
      <c r="I236" s="77">
        <f>I116</f>
        <v>105</v>
      </c>
      <c r="J236" s="90">
        <f t="shared" si="53"/>
        <v>2036</v>
      </c>
      <c r="K236" s="91">
        <f t="shared" si="54"/>
        <v>49675</v>
      </c>
    </row>
    <row r="237" spans="2:11" outlineLevel="1">
      <c r="B237" s="95">
        <f t="shared" si="50"/>
        <v>49706</v>
      </c>
      <c r="C237" s="188">
        <f>IF(F237&lt;&gt;0,-INDEX([9]Delta!$F$1:$EE$65553,$L$20,$I237),0)</f>
        <v>418805.66931077838</v>
      </c>
      <c r="D237" s="189">
        <f>IF(ISNUMBER($F237),VLOOKUP($J237,'Table 1'!$B$13:$C$33,2,FALSE)/12*1000*Study_MW,"")</f>
        <v>0</v>
      </c>
      <c r="E237" s="189">
        <f t="shared" si="51"/>
        <v>418805.66931077838</v>
      </c>
      <c r="F237" s="188">
        <f>INDEX([9]Delta!$F$1:$EE$65553,$L$21,$I237)</f>
        <v>6960</v>
      </c>
      <c r="G237" s="190">
        <f t="shared" si="48"/>
        <v>60.173228349249769</v>
      </c>
      <c r="I237" s="94">
        <f t="shared" ref="I237:I271" si="55">I117</f>
        <v>106</v>
      </c>
      <c r="J237" s="90">
        <f t="shared" si="53"/>
        <v>2036</v>
      </c>
      <c r="K237" s="95">
        <f t="shared" si="54"/>
        <v>49706</v>
      </c>
    </row>
    <row r="238" spans="2:11" outlineLevel="1">
      <c r="B238" s="95">
        <f t="shared" si="50"/>
        <v>49735</v>
      </c>
      <c r="C238" s="188">
        <f>IF(F238&lt;&gt;0,-INDEX([9]Delta!$F$1:$EE$65553,$L$20,$I238),0)</f>
        <v>402714.14074471593</v>
      </c>
      <c r="D238" s="189">
        <f>IF(ISNUMBER($F238),VLOOKUP($J238,'Table 1'!$B$13:$C$33,2,FALSE)/12*1000*Study_MW,"")</f>
        <v>0</v>
      </c>
      <c r="E238" s="189">
        <f t="shared" si="51"/>
        <v>402714.14074471593</v>
      </c>
      <c r="F238" s="188">
        <f>INDEX([9]Delta!$F$1:$EE$65553,$L$21,$I238)</f>
        <v>7440</v>
      </c>
      <c r="G238" s="190">
        <f t="shared" si="48"/>
        <v>54.12824472375214</v>
      </c>
      <c r="I238" s="94">
        <f t="shared" si="55"/>
        <v>107</v>
      </c>
      <c r="J238" s="90">
        <f t="shared" si="53"/>
        <v>2036</v>
      </c>
      <c r="K238" s="95">
        <f t="shared" si="54"/>
        <v>49735</v>
      </c>
    </row>
    <row r="239" spans="2:11" outlineLevel="1">
      <c r="B239" s="95">
        <f t="shared" si="50"/>
        <v>49766</v>
      </c>
      <c r="C239" s="188">
        <f>IF(F239&lt;&gt;0,-INDEX([9]Delta!$F$1:$EE$65553,$L$20,$I239),0)</f>
        <v>348890.75778722763</v>
      </c>
      <c r="D239" s="189">
        <f>IF(ISNUMBER($F239),VLOOKUP($J239,'Table 1'!$B$13:$C$33,2,FALSE)/12*1000*Study_MW,"")</f>
        <v>0</v>
      </c>
      <c r="E239" s="189">
        <f t="shared" si="51"/>
        <v>348890.75778722763</v>
      </c>
      <c r="F239" s="188">
        <f>INDEX([9]Delta!$F$1:$EE$65553,$L$21,$I239)</f>
        <v>7200</v>
      </c>
      <c r="G239" s="190">
        <f t="shared" si="48"/>
        <v>48.457049692670502</v>
      </c>
      <c r="I239" s="94">
        <f t="shared" si="55"/>
        <v>108</v>
      </c>
      <c r="J239" s="90">
        <f t="shared" si="53"/>
        <v>2036</v>
      </c>
      <c r="K239" s="95">
        <f t="shared" si="54"/>
        <v>49766</v>
      </c>
    </row>
    <row r="240" spans="2:11" outlineLevel="1">
      <c r="B240" s="95">
        <f t="shared" si="50"/>
        <v>49796</v>
      </c>
      <c r="C240" s="188">
        <f>IF(F240&lt;&gt;0,-INDEX([9]Delta!$F$1:$EE$65553,$L$20,$I240),0)</f>
        <v>363325.16220986843</v>
      </c>
      <c r="D240" s="189">
        <f>IF(ISNUMBER($F240),VLOOKUP($J240,'Table 1'!$B$13:$C$33,2,FALSE)/12*1000*Study_MW,"")</f>
        <v>0</v>
      </c>
      <c r="E240" s="189">
        <f t="shared" si="51"/>
        <v>363325.16220986843</v>
      </c>
      <c r="F240" s="188">
        <f>INDEX([9]Delta!$F$1:$EE$65553,$L$21,$I240)</f>
        <v>7440</v>
      </c>
      <c r="G240" s="190">
        <f t="shared" si="48"/>
        <v>48.834027178745757</v>
      </c>
      <c r="I240" s="94">
        <f t="shared" si="55"/>
        <v>109</v>
      </c>
      <c r="J240" s="90">
        <f t="shared" si="53"/>
        <v>2036</v>
      </c>
      <c r="K240" s="95">
        <f t="shared" si="54"/>
        <v>49796</v>
      </c>
    </row>
    <row r="241" spans="2:11" outlineLevel="1">
      <c r="B241" s="95">
        <f t="shared" si="50"/>
        <v>49827</v>
      </c>
      <c r="C241" s="188">
        <f>IF(F241&lt;&gt;0,-INDEX([9]Delta!$F$1:$EE$65553,$L$20,$I241),0)</f>
        <v>350504.82469215989</v>
      </c>
      <c r="D241" s="189">
        <f>IF(ISNUMBER($F241),VLOOKUP($J241,'Table 1'!$B$13:$C$33,2,FALSE)/12*1000*Study_MW,"")</f>
        <v>0</v>
      </c>
      <c r="E241" s="189">
        <f t="shared" si="51"/>
        <v>350504.82469215989</v>
      </c>
      <c r="F241" s="188">
        <f>INDEX([9]Delta!$F$1:$EE$65553,$L$21,$I241)</f>
        <v>7200</v>
      </c>
      <c r="G241" s="190">
        <f t="shared" si="48"/>
        <v>48.681225651688877</v>
      </c>
      <c r="I241" s="94">
        <f t="shared" si="55"/>
        <v>110</v>
      </c>
      <c r="J241" s="90">
        <f t="shared" si="53"/>
        <v>2036</v>
      </c>
      <c r="K241" s="95">
        <f t="shared" si="54"/>
        <v>49827</v>
      </c>
    </row>
    <row r="242" spans="2:11" outlineLevel="1">
      <c r="B242" s="95">
        <f t="shared" si="50"/>
        <v>49857</v>
      </c>
      <c r="C242" s="188">
        <f>IF(F242&lt;&gt;0,-INDEX([9]Delta!$F$1:$EE$65553,$L$20,$I242),0)</f>
        <v>587737.44371947646</v>
      </c>
      <c r="D242" s="189">
        <f>IF(ISNUMBER($F242),VLOOKUP($J242,'Table 1'!$B$13:$C$33,2,FALSE)/12*1000*Study_MW,"")</f>
        <v>0</v>
      </c>
      <c r="E242" s="189">
        <f t="shared" si="51"/>
        <v>587737.44371947646</v>
      </c>
      <c r="F242" s="188">
        <f>INDEX([9]Delta!$F$1:$EE$65553,$L$21,$I242)</f>
        <v>7440</v>
      </c>
      <c r="G242" s="190">
        <f t="shared" si="48"/>
        <v>78.996968241865119</v>
      </c>
      <c r="I242" s="94">
        <f t="shared" si="55"/>
        <v>111</v>
      </c>
      <c r="J242" s="90">
        <f t="shared" si="53"/>
        <v>2036</v>
      </c>
      <c r="K242" s="95">
        <f t="shared" si="54"/>
        <v>49857</v>
      </c>
    </row>
    <row r="243" spans="2:11" outlineLevel="1">
      <c r="B243" s="95">
        <f t="shared" si="50"/>
        <v>49888</v>
      </c>
      <c r="C243" s="188">
        <f>IF(F243&lt;&gt;0,-INDEX([9]Delta!$F$1:$EE$65553,$L$20,$I243),0)</f>
        <v>515829.83317926526</v>
      </c>
      <c r="D243" s="189">
        <f>IF(ISNUMBER($F243),VLOOKUP($J243,'Table 1'!$B$13:$C$33,2,FALSE)/12*1000*Study_MW,"")</f>
        <v>0</v>
      </c>
      <c r="E243" s="189">
        <f t="shared" si="51"/>
        <v>515829.83317926526</v>
      </c>
      <c r="F243" s="188">
        <f>INDEX([9]Delta!$F$1:$EE$65553,$L$21,$I243)</f>
        <v>7440</v>
      </c>
      <c r="G243" s="190">
        <f t="shared" si="48"/>
        <v>69.331966825170056</v>
      </c>
      <c r="I243" s="94">
        <f t="shared" si="55"/>
        <v>112</v>
      </c>
      <c r="J243" s="90">
        <f t="shared" si="53"/>
        <v>2036</v>
      </c>
      <c r="K243" s="95">
        <f t="shared" si="54"/>
        <v>49888</v>
      </c>
    </row>
    <row r="244" spans="2:11" outlineLevel="1">
      <c r="B244" s="95">
        <f t="shared" si="50"/>
        <v>49919</v>
      </c>
      <c r="C244" s="188">
        <f>IF(F244&lt;&gt;0,-INDEX([9]Delta!$F$1:$EE$65553,$L$20,$I244),0)</f>
        <v>437171.83453592658</v>
      </c>
      <c r="D244" s="189">
        <f>IF(ISNUMBER($F244),VLOOKUP($J244,'Table 1'!$B$13:$C$33,2,FALSE)/12*1000*Study_MW,"")</f>
        <v>0</v>
      </c>
      <c r="E244" s="189">
        <f t="shared" si="51"/>
        <v>437171.83453592658</v>
      </c>
      <c r="F244" s="188">
        <f>INDEX([9]Delta!$F$1:$EE$65553,$L$21,$I244)</f>
        <v>7200</v>
      </c>
      <c r="G244" s="190">
        <f t="shared" si="48"/>
        <v>60.718310352212022</v>
      </c>
      <c r="I244" s="94">
        <f t="shared" si="55"/>
        <v>113</v>
      </c>
      <c r="J244" s="90">
        <f t="shared" si="53"/>
        <v>2036</v>
      </c>
      <c r="K244" s="95">
        <f t="shared" si="54"/>
        <v>49919</v>
      </c>
    </row>
    <row r="245" spans="2:11" outlineLevel="1">
      <c r="B245" s="95">
        <f t="shared" si="50"/>
        <v>49949</v>
      </c>
      <c r="C245" s="188">
        <f>IF(F245&lt;&gt;0,-INDEX([9]Delta!$F$1:$EE$65553,$L$20,$I245),0)</f>
        <v>449286.46563357115</v>
      </c>
      <c r="D245" s="189">
        <f>IF(ISNUMBER($F245),VLOOKUP($J245,'Table 1'!$B$13:$C$33,2,FALSE)/12*1000*Study_MW,"")</f>
        <v>0</v>
      </c>
      <c r="E245" s="189">
        <f t="shared" si="51"/>
        <v>449286.46563357115</v>
      </c>
      <c r="F245" s="188">
        <f>INDEX([9]Delta!$F$1:$EE$65553,$L$21,$I245)</f>
        <v>7440</v>
      </c>
      <c r="G245" s="190">
        <f t="shared" si="48"/>
        <v>60.387965810963863</v>
      </c>
      <c r="I245" s="94">
        <f t="shared" si="55"/>
        <v>114</v>
      </c>
      <c r="J245" s="90">
        <f t="shared" si="53"/>
        <v>2036</v>
      </c>
      <c r="K245" s="95">
        <f t="shared" si="54"/>
        <v>49949</v>
      </c>
    </row>
    <row r="246" spans="2:11" outlineLevel="1">
      <c r="B246" s="95">
        <f t="shared" si="50"/>
        <v>49980</v>
      </c>
      <c r="C246" s="188">
        <f>IF(F246&lt;&gt;0,-INDEX([9]Delta!$F$1:$EE$65553,$L$20,$I246),0)</f>
        <v>436804.20385783911</v>
      </c>
      <c r="D246" s="189">
        <f>IF(ISNUMBER($F246),VLOOKUP($J246,'Table 1'!$B$13:$C$33,2,FALSE)/12*1000*Study_MW,"")</f>
        <v>0</v>
      </c>
      <c r="E246" s="189">
        <f t="shared" si="51"/>
        <v>436804.20385783911</v>
      </c>
      <c r="F246" s="188">
        <f>INDEX([9]Delta!$F$1:$EE$65553,$L$21,$I246)</f>
        <v>7200</v>
      </c>
      <c r="G246" s="190">
        <f t="shared" si="48"/>
        <v>60.667250535810986</v>
      </c>
      <c r="I246" s="94">
        <f t="shared" si="55"/>
        <v>115</v>
      </c>
      <c r="J246" s="90">
        <f t="shared" si="53"/>
        <v>2036</v>
      </c>
      <c r="K246" s="95">
        <f t="shared" si="54"/>
        <v>49980</v>
      </c>
    </row>
    <row r="247" spans="2:11" outlineLevel="1">
      <c r="B247" s="99">
        <f t="shared" si="50"/>
        <v>50010</v>
      </c>
      <c r="C247" s="191">
        <f>IF(F247&lt;&gt;0,-INDEX([9]Delta!$F$1:$EE$65553,$L$20,$I247),0)</f>
        <v>489944.69066518545</v>
      </c>
      <c r="D247" s="192">
        <f>IF(ISNUMBER($F247),VLOOKUP($J247,'Table 1'!$B$13:$C$33,2,FALSE)/12*1000*Study_MW,"")</f>
        <v>0</v>
      </c>
      <c r="E247" s="192">
        <f t="shared" si="51"/>
        <v>489944.69066518545</v>
      </c>
      <c r="F247" s="191">
        <f>INDEX([9]Delta!$F$1:$EE$65553,$L$21,$I247)</f>
        <v>7440</v>
      </c>
      <c r="G247" s="193">
        <f t="shared" si="48"/>
        <v>65.852781003385147</v>
      </c>
      <c r="I247" s="81">
        <f t="shared" si="55"/>
        <v>116</v>
      </c>
      <c r="J247" s="90">
        <f t="shared" si="53"/>
        <v>2036</v>
      </c>
      <c r="K247" s="99">
        <f t="shared" si="54"/>
        <v>50010</v>
      </c>
    </row>
    <row r="248" spans="2:11" outlineLevel="1">
      <c r="B248" s="91">
        <f t="shared" si="50"/>
        <v>50041</v>
      </c>
      <c r="C248" s="185">
        <f>IF(F248&lt;&gt;0,-INDEX([9]Delta!$F$1:$EE$65553,$L$20,$I248),0)</f>
        <v>479427.26829916239</v>
      </c>
      <c r="D248" s="186">
        <f>IF(ISNUMBER($F248),VLOOKUP($J248,'Table 1'!$B$13:$C$33,2,FALSE)/12*1000*Study_MW,"")</f>
        <v>0</v>
      </c>
      <c r="E248" s="186">
        <f t="shared" si="51"/>
        <v>479427.26829916239</v>
      </c>
      <c r="F248" s="185">
        <f>INDEX([9]Delta!$F$1:$EE$65553,$L$21,$I248)</f>
        <v>7440</v>
      </c>
      <c r="G248" s="187">
        <f t="shared" si="48"/>
        <v>64.439148964941182</v>
      </c>
      <c r="I248" s="77">
        <f>I128</f>
        <v>118</v>
      </c>
      <c r="J248" s="90">
        <f t="shared" si="53"/>
        <v>2037</v>
      </c>
      <c r="K248" s="91">
        <f t="shared" si="54"/>
        <v>50041</v>
      </c>
    </row>
    <row r="249" spans="2:11" outlineLevel="1">
      <c r="B249" s="95">
        <f t="shared" si="50"/>
        <v>50072</v>
      </c>
      <c r="C249" s="188">
        <f>IF(F249&lt;&gt;0,-INDEX([9]Delta!$F$1:$EE$65553,$L$20,$I249),0)</f>
        <v>441222.66768029332</v>
      </c>
      <c r="D249" s="189">
        <f>IF(ISNUMBER($F249),VLOOKUP($J249,'Table 1'!$B$13:$C$33,2,FALSE)/12*1000*Study_MW,"")</f>
        <v>0</v>
      </c>
      <c r="E249" s="189">
        <f t="shared" si="51"/>
        <v>441222.66768029332</v>
      </c>
      <c r="F249" s="188">
        <f>INDEX([9]Delta!$F$1:$EE$65553,$L$21,$I249)</f>
        <v>6720</v>
      </c>
      <c r="G249" s="190">
        <f t="shared" si="48"/>
        <v>65.658135071472216</v>
      </c>
      <c r="I249" s="94">
        <f t="shared" si="55"/>
        <v>119</v>
      </c>
      <c r="J249" s="90">
        <f t="shared" si="53"/>
        <v>2037</v>
      </c>
      <c r="K249" s="95">
        <f t="shared" si="54"/>
        <v>50072</v>
      </c>
    </row>
    <row r="250" spans="2:11" outlineLevel="1">
      <c r="B250" s="95">
        <f t="shared" si="50"/>
        <v>50100</v>
      </c>
      <c r="C250" s="188">
        <f>IF(F250&lt;&gt;0,-INDEX([9]Delta!$F$1:$EE$65553,$L$20,$I250),0)</f>
        <v>439537.0855678618</v>
      </c>
      <c r="D250" s="189">
        <f>IF(ISNUMBER($F250),VLOOKUP($J250,'Table 1'!$B$13:$C$33,2,FALSE)/12*1000*Study_MW,"")</f>
        <v>0</v>
      </c>
      <c r="E250" s="189">
        <f t="shared" si="51"/>
        <v>439537.0855678618</v>
      </c>
      <c r="F250" s="188">
        <f>INDEX([9]Delta!$F$1:$EE$65553,$L$21,$I250)</f>
        <v>7440</v>
      </c>
      <c r="G250" s="190">
        <f t="shared" si="48"/>
        <v>59.077565264497551</v>
      </c>
      <c r="I250" s="94">
        <f t="shared" si="55"/>
        <v>120</v>
      </c>
      <c r="J250" s="90">
        <f t="shared" si="53"/>
        <v>2037</v>
      </c>
      <c r="K250" s="95">
        <f t="shared" si="54"/>
        <v>50100</v>
      </c>
    </row>
    <row r="251" spans="2:11" outlineLevel="1">
      <c r="B251" s="95">
        <f t="shared" si="50"/>
        <v>50131</v>
      </c>
      <c r="C251" s="188">
        <f>IF(F251&lt;&gt;0,-INDEX([9]Delta!$F$1:$EE$65553,$L$20,$I251),0)</f>
        <v>386214.52150979638</v>
      </c>
      <c r="D251" s="189">
        <f>IF(ISNUMBER($F251),VLOOKUP($J251,'Table 1'!$B$13:$C$33,2,FALSE)/12*1000*Study_MW,"")</f>
        <v>0</v>
      </c>
      <c r="E251" s="189">
        <f t="shared" si="51"/>
        <v>386214.52150979638</v>
      </c>
      <c r="F251" s="188">
        <f>INDEX([9]Delta!$F$1:$EE$65553,$L$21,$I251)</f>
        <v>7200</v>
      </c>
      <c r="G251" s="190">
        <f t="shared" si="48"/>
        <v>53.640905765249499</v>
      </c>
      <c r="I251" s="94">
        <f t="shared" si="55"/>
        <v>121</v>
      </c>
      <c r="J251" s="90">
        <f t="shared" si="53"/>
        <v>2037</v>
      </c>
      <c r="K251" s="95">
        <f t="shared" si="54"/>
        <v>50131</v>
      </c>
    </row>
    <row r="252" spans="2:11" outlineLevel="1">
      <c r="B252" s="95">
        <f t="shared" si="50"/>
        <v>50161</v>
      </c>
      <c r="C252" s="188">
        <f>IF(F252&lt;&gt;0,-INDEX([9]Delta!$F$1:$EE$65553,$L$20,$I252),0)</f>
        <v>382838.54746243358</v>
      </c>
      <c r="D252" s="189">
        <f>IF(ISNUMBER($F252),VLOOKUP($J252,'Table 1'!$B$13:$C$33,2,FALSE)/12*1000*Study_MW,"")</f>
        <v>0</v>
      </c>
      <c r="E252" s="189">
        <f t="shared" si="51"/>
        <v>382838.54746243358</v>
      </c>
      <c r="F252" s="188">
        <f>INDEX([9]Delta!$F$1:$EE$65553,$L$21,$I252)</f>
        <v>7440</v>
      </c>
      <c r="G252" s="190">
        <f t="shared" si="48"/>
        <v>51.456794013767954</v>
      </c>
      <c r="I252" s="94">
        <f t="shared" si="55"/>
        <v>122</v>
      </c>
      <c r="J252" s="90">
        <f t="shared" si="53"/>
        <v>2037</v>
      </c>
      <c r="K252" s="95">
        <f t="shared" si="54"/>
        <v>50161</v>
      </c>
    </row>
    <row r="253" spans="2:11" outlineLevel="1">
      <c r="B253" s="95">
        <f t="shared" si="50"/>
        <v>50192</v>
      </c>
      <c r="C253" s="188">
        <f>IF(F253&lt;&gt;0,-INDEX([9]Delta!$F$1:$EE$65553,$L$20,$I253),0)</f>
        <v>395918.07467418909</v>
      </c>
      <c r="D253" s="189">
        <f>IF(ISNUMBER($F253),VLOOKUP($J253,'Table 1'!$B$13:$C$33,2,FALSE)/12*1000*Study_MW,"")</f>
        <v>0</v>
      </c>
      <c r="E253" s="189">
        <f t="shared" si="51"/>
        <v>395918.07467418909</v>
      </c>
      <c r="F253" s="188">
        <f>INDEX([9]Delta!$F$1:$EE$65553,$L$21,$I253)</f>
        <v>7200</v>
      </c>
      <c r="G253" s="190">
        <f t="shared" si="48"/>
        <v>54.988621482526263</v>
      </c>
      <c r="I253" s="94">
        <f t="shared" si="55"/>
        <v>123</v>
      </c>
      <c r="J253" s="90">
        <f t="shared" si="53"/>
        <v>2037</v>
      </c>
      <c r="K253" s="95">
        <f t="shared" si="54"/>
        <v>50192</v>
      </c>
    </row>
    <row r="254" spans="2:11" outlineLevel="1">
      <c r="B254" s="95">
        <f t="shared" si="50"/>
        <v>50222</v>
      </c>
      <c r="C254" s="188">
        <f>IF(F254&lt;&gt;0,-INDEX([9]Delta!$F$1:$EE$65553,$L$20,$I254),0)</f>
        <v>498875.5682811141</v>
      </c>
      <c r="D254" s="189">
        <f>IF(ISNUMBER($F254),VLOOKUP($J254,'Table 1'!$B$13:$C$33,2,FALSE)/12*1000*Study_MW,"")</f>
        <v>0</v>
      </c>
      <c r="E254" s="189">
        <f t="shared" si="51"/>
        <v>498875.5682811141</v>
      </c>
      <c r="F254" s="188">
        <f>INDEX([9]Delta!$F$1:$EE$65553,$L$21,$I254)</f>
        <v>7440</v>
      </c>
      <c r="G254" s="190">
        <f t="shared" si="48"/>
        <v>67.053167779719644</v>
      </c>
      <c r="I254" s="94">
        <f t="shared" si="55"/>
        <v>124</v>
      </c>
      <c r="J254" s="90">
        <f t="shared" si="53"/>
        <v>2037</v>
      </c>
      <c r="K254" s="95">
        <f t="shared" si="54"/>
        <v>50222</v>
      </c>
    </row>
    <row r="255" spans="2:11" outlineLevel="1">
      <c r="B255" s="95">
        <f t="shared" si="50"/>
        <v>50253</v>
      </c>
      <c r="C255" s="188">
        <f>IF(F255&lt;&gt;0,-INDEX([9]Delta!$F$1:$EE$65553,$L$20,$I255),0)</f>
        <v>534171.18094754219</v>
      </c>
      <c r="D255" s="189">
        <f>IF(ISNUMBER($F255),VLOOKUP($J255,'Table 1'!$B$13:$C$33,2,FALSE)/12*1000*Study_MW,"")</f>
        <v>0</v>
      </c>
      <c r="E255" s="189">
        <f t="shared" si="51"/>
        <v>534171.18094754219</v>
      </c>
      <c r="F255" s="188">
        <f>INDEX([9]Delta!$F$1:$EE$65553,$L$21,$I255)</f>
        <v>7440</v>
      </c>
      <c r="G255" s="190">
        <f t="shared" si="48"/>
        <v>71.797201740261045</v>
      </c>
      <c r="I255" s="94">
        <f t="shared" si="55"/>
        <v>125</v>
      </c>
      <c r="J255" s="90">
        <f t="shared" si="53"/>
        <v>2037</v>
      </c>
      <c r="K255" s="95">
        <f t="shared" si="54"/>
        <v>50253</v>
      </c>
    </row>
    <row r="256" spans="2:11" outlineLevel="1">
      <c r="B256" s="95">
        <f t="shared" si="50"/>
        <v>50284</v>
      </c>
      <c r="C256" s="188">
        <f>IF(F256&lt;&gt;0,-INDEX([9]Delta!$F$1:$EE$65553,$L$20,$I256),0)</f>
        <v>467335.42115920782</v>
      </c>
      <c r="D256" s="189">
        <f>IF(ISNUMBER($F256),VLOOKUP($J256,'Table 1'!$B$13:$C$33,2,FALSE)/12*1000*Study_MW,"")</f>
        <v>0</v>
      </c>
      <c r="E256" s="189">
        <f t="shared" si="51"/>
        <v>467335.42115920782</v>
      </c>
      <c r="F256" s="188">
        <f>INDEX([9]Delta!$F$1:$EE$65553,$L$21,$I256)</f>
        <v>7200</v>
      </c>
      <c r="G256" s="190">
        <f t="shared" si="48"/>
        <v>64.907697383223308</v>
      </c>
      <c r="I256" s="94">
        <f t="shared" si="55"/>
        <v>126</v>
      </c>
      <c r="J256" s="90">
        <f t="shared" si="53"/>
        <v>2037</v>
      </c>
      <c r="K256" s="95">
        <f t="shared" si="54"/>
        <v>50284</v>
      </c>
    </row>
    <row r="257" spans="2:11" outlineLevel="1">
      <c r="B257" s="95">
        <f t="shared" si="50"/>
        <v>50314</v>
      </c>
      <c r="C257" s="188">
        <f>IF(F257&lt;&gt;0,-INDEX([9]Delta!$F$1:$EE$65553,$L$20,$I257),0)</f>
        <v>458831.64687010646</v>
      </c>
      <c r="D257" s="189">
        <f>IF(ISNUMBER($F257),VLOOKUP($J257,'Table 1'!$B$13:$C$33,2,FALSE)/12*1000*Study_MW,"")</f>
        <v>0</v>
      </c>
      <c r="E257" s="189">
        <f t="shared" si="51"/>
        <v>458831.64687010646</v>
      </c>
      <c r="F257" s="188">
        <f>INDEX([9]Delta!$F$1:$EE$65553,$L$21,$I257)</f>
        <v>7440</v>
      </c>
      <c r="G257" s="190">
        <f t="shared" si="48"/>
        <v>61.670920278240118</v>
      </c>
      <c r="I257" s="94">
        <f t="shared" si="55"/>
        <v>127</v>
      </c>
      <c r="J257" s="90">
        <f t="shared" si="53"/>
        <v>2037</v>
      </c>
      <c r="K257" s="95">
        <f t="shared" si="54"/>
        <v>50314</v>
      </c>
    </row>
    <row r="258" spans="2:11" outlineLevel="1">
      <c r="B258" s="95">
        <f t="shared" si="50"/>
        <v>50345</v>
      </c>
      <c r="C258" s="188">
        <f>IF(F258&lt;&gt;0,-INDEX([9]Delta!$F$1:$EE$65553,$L$20,$I258),0)</f>
        <v>460223.67423927784</v>
      </c>
      <c r="D258" s="189">
        <f>IF(ISNUMBER($F258),VLOOKUP($J258,'Table 1'!$B$13:$C$33,2,FALSE)/12*1000*Study_MW,"")</f>
        <v>0</v>
      </c>
      <c r="E258" s="189">
        <f t="shared" si="51"/>
        <v>460223.67423927784</v>
      </c>
      <c r="F258" s="188">
        <f>INDEX([9]Delta!$F$1:$EE$65553,$L$21,$I258)</f>
        <v>7200</v>
      </c>
      <c r="G258" s="190">
        <f t="shared" si="48"/>
        <v>63.919954755455258</v>
      </c>
      <c r="I258" s="94">
        <f t="shared" si="55"/>
        <v>128</v>
      </c>
      <c r="J258" s="90">
        <f t="shared" si="53"/>
        <v>2037</v>
      </c>
      <c r="K258" s="95">
        <f t="shared" si="54"/>
        <v>50345</v>
      </c>
    </row>
    <row r="259" spans="2:11" outlineLevel="1" collapsed="1">
      <c r="B259" s="99">
        <f t="shared" si="50"/>
        <v>50375</v>
      </c>
      <c r="C259" s="191">
        <f>IF(F259&lt;&gt;0,-INDEX([9]Delta!$F$1:$EE$65553,$L$20,$I259),0)</f>
        <v>483558.86034554243</v>
      </c>
      <c r="D259" s="192">
        <f>IF(ISNUMBER($F259),VLOOKUP($J259,'Table 1'!$B$13:$C$33,2,FALSE)/12*1000*Study_MW,"")</f>
        <v>0</v>
      </c>
      <c r="E259" s="192">
        <f t="shared" si="51"/>
        <v>483558.86034554243</v>
      </c>
      <c r="F259" s="191">
        <f>INDEX([9]Delta!$F$1:$EE$65553,$L$21,$I259)</f>
        <v>7440</v>
      </c>
      <c r="G259" s="193">
        <f t="shared" si="48"/>
        <v>64.994470476551399</v>
      </c>
      <c r="I259" s="81">
        <f t="shared" si="55"/>
        <v>129</v>
      </c>
      <c r="J259" s="90">
        <f t="shared" si="53"/>
        <v>2037</v>
      </c>
      <c r="K259" s="99">
        <f t="shared" si="54"/>
        <v>50375</v>
      </c>
    </row>
    <row r="260" spans="2:11" outlineLevel="1">
      <c r="B260" s="146">
        <f t="shared" si="50"/>
        <v>50406</v>
      </c>
      <c r="C260" s="100"/>
      <c r="D260" s="101"/>
      <c r="E260" s="101"/>
      <c r="F260" s="100"/>
      <c r="G260" s="102"/>
      <c r="I260" s="77">
        <f>I140</f>
        <v>1</v>
      </c>
      <c r="J260" s="90">
        <f t="shared" ref="J260:J271" si="56">YEAR(B260)</f>
        <v>2038</v>
      </c>
      <c r="K260" s="91" t="str">
        <f t="shared" ref="K260:K271" si="57">IF(ISNUMBER(F260),IF(F260&lt;&gt;0,B260,""),"")</f>
        <v/>
      </c>
    </row>
    <row r="261" spans="2:11" outlineLevel="1">
      <c r="B261" s="147">
        <f t="shared" si="50"/>
        <v>50437</v>
      </c>
      <c r="C261" s="103"/>
      <c r="D261" s="104"/>
      <c r="E261" s="104"/>
      <c r="F261" s="103"/>
      <c r="G261" s="105"/>
      <c r="I261" s="94">
        <f t="shared" si="55"/>
        <v>2</v>
      </c>
      <c r="J261" s="90">
        <f t="shared" si="56"/>
        <v>2038</v>
      </c>
      <c r="K261" s="95" t="str">
        <f t="shared" si="57"/>
        <v/>
      </c>
    </row>
    <row r="262" spans="2:11" outlineLevel="1">
      <c r="B262" s="147">
        <f t="shared" si="50"/>
        <v>50465</v>
      </c>
      <c r="C262" s="103"/>
      <c r="D262" s="104"/>
      <c r="E262" s="104"/>
      <c r="F262" s="103"/>
      <c r="G262" s="105"/>
      <c r="I262" s="94">
        <f t="shared" si="55"/>
        <v>3</v>
      </c>
      <c r="J262" s="90">
        <f t="shared" si="56"/>
        <v>2038</v>
      </c>
      <c r="K262" s="95" t="str">
        <f t="shared" si="57"/>
        <v/>
      </c>
    </row>
    <row r="263" spans="2:11" outlineLevel="1">
      <c r="B263" s="147">
        <f t="shared" si="50"/>
        <v>50496</v>
      </c>
      <c r="C263" s="103"/>
      <c r="D263" s="104"/>
      <c r="E263" s="104"/>
      <c r="F263" s="103"/>
      <c r="G263" s="105"/>
      <c r="I263" s="94">
        <f t="shared" si="55"/>
        <v>4</v>
      </c>
      <c r="J263" s="90">
        <f t="shared" si="56"/>
        <v>2038</v>
      </c>
      <c r="K263" s="95" t="str">
        <f t="shared" si="57"/>
        <v/>
      </c>
    </row>
    <row r="264" spans="2:11" outlineLevel="1">
      <c r="B264" s="147">
        <f t="shared" si="50"/>
        <v>50526</v>
      </c>
      <c r="C264" s="103"/>
      <c r="D264" s="104"/>
      <c r="E264" s="104"/>
      <c r="F264" s="103"/>
      <c r="G264" s="105"/>
      <c r="I264" s="94">
        <f t="shared" si="55"/>
        <v>5</v>
      </c>
      <c r="J264" s="90">
        <f t="shared" si="56"/>
        <v>2038</v>
      </c>
      <c r="K264" s="95" t="str">
        <f t="shared" si="57"/>
        <v/>
      </c>
    </row>
    <row r="265" spans="2:11" outlineLevel="1">
      <c r="B265" s="147">
        <f t="shared" si="50"/>
        <v>50557</v>
      </c>
      <c r="C265" s="103"/>
      <c r="D265" s="104"/>
      <c r="E265" s="104"/>
      <c r="F265" s="103"/>
      <c r="G265" s="105"/>
      <c r="I265" s="94">
        <f t="shared" si="55"/>
        <v>6</v>
      </c>
      <c r="J265" s="90">
        <f t="shared" si="56"/>
        <v>2038</v>
      </c>
      <c r="K265" s="95" t="str">
        <f t="shared" si="57"/>
        <v/>
      </c>
    </row>
    <row r="266" spans="2:11" outlineLevel="1">
      <c r="B266" s="147">
        <f t="shared" si="50"/>
        <v>50587</v>
      </c>
      <c r="C266" s="188"/>
      <c r="D266" s="189"/>
      <c r="E266" s="189"/>
      <c r="F266" s="188"/>
      <c r="G266" s="190"/>
      <c r="I266" s="94">
        <f t="shared" si="55"/>
        <v>7</v>
      </c>
      <c r="J266" s="90">
        <f t="shared" si="56"/>
        <v>2038</v>
      </c>
      <c r="K266" s="95" t="str">
        <f t="shared" si="57"/>
        <v/>
      </c>
    </row>
    <row r="267" spans="2:11" outlineLevel="1">
      <c r="B267" s="147">
        <f t="shared" si="50"/>
        <v>50618</v>
      </c>
      <c r="C267" s="188"/>
      <c r="D267" s="189"/>
      <c r="E267" s="189"/>
      <c r="F267" s="188"/>
      <c r="G267" s="190"/>
      <c r="I267" s="94">
        <f t="shared" si="55"/>
        <v>8</v>
      </c>
      <c r="J267" s="90">
        <f t="shared" si="56"/>
        <v>2038</v>
      </c>
      <c r="K267" s="95" t="str">
        <f t="shared" si="57"/>
        <v/>
      </c>
    </row>
    <row r="268" spans="2:11" outlineLevel="1">
      <c r="B268" s="147">
        <f t="shared" si="50"/>
        <v>50649</v>
      </c>
      <c r="C268" s="188"/>
      <c r="D268" s="189"/>
      <c r="E268" s="189"/>
      <c r="F268" s="188"/>
      <c r="G268" s="190"/>
      <c r="I268" s="94">
        <f t="shared" si="55"/>
        <v>9</v>
      </c>
      <c r="J268" s="90">
        <f t="shared" si="56"/>
        <v>2038</v>
      </c>
      <c r="K268" s="95" t="str">
        <f t="shared" si="57"/>
        <v/>
      </c>
    </row>
    <row r="269" spans="2:11" outlineLevel="1">
      <c r="B269" s="147">
        <f t="shared" si="50"/>
        <v>50679</v>
      </c>
      <c r="C269" s="188"/>
      <c r="D269" s="189"/>
      <c r="E269" s="189"/>
      <c r="F269" s="188"/>
      <c r="G269" s="190"/>
      <c r="I269" s="94">
        <f t="shared" si="55"/>
        <v>10</v>
      </c>
      <c r="J269" s="90">
        <f t="shared" si="56"/>
        <v>2038</v>
      </c>
      <c r="K269" s="95" t="str">
        <f t="shared" si="57"/>
        <v/>
      </c>
    </row>
    <row r="270" spans="2:11" outlineLevel="1">
      <c r="B270" s="147">
        <f t="shared" si="50"/>
        <v>50710</v>
      </c>
      <c r="C270" s="188"/>
      <c r="D270" s="189"/>
      <c r="E270" s="189"/>
      <c r="F270" s="188"/>
      <c r="G270" s="190"/>
      <c r="I270" s="94">
        <f t="shared" si="55"/>
        <v>11</v>
      </c>
      <c r="J270" s="90">
        <f t="shared" si="56"/>
        <v>2038</v>
      </c>
      <c r="K270" s="95" t="str">
        <f t="shared" si="57"/>
        <v/>
      </c>
    </row>
    <row r="271" spans="2:11" outlineLevel="1">
      <c r="B271" s="148">
        <f t="shared" si="50"/>
        <v>50740</v>
      </c>
      <c r="C271" s="191"/>
      <c r="D271" s="192"/>
      <c r="E271" s="192"/>
      <c r="F271" s="191"/>
      <c r="G271" s="193"/>
      <c r="I271" s="81">
        <f t="shared" si="55"/>
        <v>12</v>
      </c>
      <c r="J271" s="90">
        <f t="shared" si="56"/>
        <v>2038</v>
      </c>
      <c r="K271" s="99" t="str">
        <f t="shared" si="57"/>
        <v/>
      </c>
    </row>
    <row r="272" spans="2:11">
      <c r="B272" s="106"/>
      <c r="K272" s="90"/>
    </row>
    <row r="273" spans="2:2" hidden="1">
      <c r="B273" s="72" t="str">
        <f>"Note: Energy Dollars in "&amp;YEAR(B260)&amp;" are "&amp;YEAR(B248)&amp;" x ("&amp;YEAR(B248)&amp;" / "&amp;YEAR(B200)&amp;"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scale="20"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C40" sqref="C40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3" width="9.33203125" style="208"/>
    <col min="14" max="14" width="9.33203125" style="263"/>
    <col min="15" max="16384" width="9.33203125" style="208"/>
  </cols>
  <sheetData>
    <row r="1" spans="2:17" ht="15.75">
      <c r="B1" s="206" t="s">
        <v>109</v>
      </c>
      <c r="C1" s="207"/>
      <c r="D1" s="207"/>
      <c r="E1" s="207"/>
      <c r="F1" s="207"/>
      <c r="G1" s="207"/>
      <c r="H1" s="207"/>
      <c r="I1" s="207"/>
      <c r="J1" s="207"/>
    </row>
    <row r="2" spans="2:17" ht="15.75">
      <c r="B2" s="206" t="s">
        <v>183</v>
      </c>
      <c r="C2" s="207"/>
      <c r="D2" s="207"/>
      <c r="E2" s="207"/>
      <c r="F2" s="207"/>
      <c r="G2" s="207"/>
      <c r="H2" s="207"/>
      <c r="I2" s="207"/>
      <c r="J2" s="207"/>
    </row>
    <row r="3" spans="2:17" ht="15.75">
      <c r="B3" s="206" t="str">
        <f>TEXT($C$63,"0%")&amp;" Capacity Factor"</f>
        <v>41% Capacity Factor</v>
      </c>
      <c r="C3" s="207"/>
      <c r="D3" s="207"/>
      <c r="E3" s="207"/>
      <c r="F3" s="207"/>
      <c r="G3" s="207"/>
      <c r="H3" s="207"/>
      <c r="I3" s="207"/>
      <c r="J3" s="207"/>
    </row>
    <row r="4" spans="2:17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7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212" t="s">
        <v>135</v>
      </c>
      <c r="J5" s="19" t="s">
        <v>73</v>
      </c>
      <c r="K5" s="212" t="s">
        <v>112</v>
      </c>
    </row>
    <row r="6" spans="2:17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7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7" ht="6" customHeight="1">
      <c r="K8" s="210"/>
    </row>
    <row r="9" spans="2:17" ht="15.75">
      <c r="B9" s="60" t="str">
        <f>C52</f>
        <v>2017 IRP Wyoming Wind Resource - 41% Capacity Factor</v>
      </c>
      <c r="C9" s="210"/>
      <c r="E9" s="210"/>
      <c r="F9" s="210"/>
      <c r="G9" s="210"/>
      <c r="H9" s="210"/>
      <c r="I9" s="210"/>
      <c r="J9" s="210"/>
      <c r="K9" s="210"/>
      <c r="N9" s="208"/>
    </row>
    <row r="10" spans="2:17">
      <c r="B10" s="217">
        <v>2016</v>
      </c>
      <c r="C10" s="218">
        <f>C55</f>
        <v>1637</v>
      </c>
      <c r="D10" s="219">
        <f>C10*$C$62</f>
        <v>115.6947435682565</v>
      </c>
      <c r="E10" s="219">
        <f>C56</f>
        <v>37.565582271006477</v>
      </c>
      <c r="F10" s="220">
        <f t="shared" ref="F10:F36" si="0">(D10+E10)/(8.76*$C$63)</f>
        <v>42.464735403439889</v>
      </c>
      <c r="G10" s="220">
        <f>C58</f>
        <v>0.65</v>
      </c>
      <c r="H10" s="219">
        <f>C59</f>
        <v>-19.984206030717658</v>
      </c>
      <c r="I10" s="221">
        <f>F10+H10+G10</f>
        <v>23.130529372722229</v>
      </c>
      <c r="J10" s="221">
        <f>ROUND(I10*$C$63*8.76,2)</f>
        <v>83.48</v>
      </c>
      <c r="K10" s="219">
        <f>$C$57</f>
        <v>0.57299999999999995</v>
      </c>
      <c r="N10" s="264"/>
    </row>
    <row r="11" spans="2:17">
      <c r="B11" s="217">
        <f t="shared" ref="B11:B36" si="1">B10+1</f>
        <v>2017</v>
      </c>
      <c r="C11" s="223"/>
      <c r="D11" s="219">
        <f>ROUND(D10*(1+$D66),2)</f>
        <v>118.25</v>
      </c>
      <c r="E11" s="219">
        <f>ROUND(E10*(1+$D66),2)</f>
        <v>38.4</v>
      </c>
      <c r="F11" s="220">
        <f t="shared" si="0"/>
        <v>43.403932260495637</v>
      </c>
      <c r="G11" s="219">
        <f>ROUND(G10*(1+$D66),2)</f>
        <v>0.66</v>
      </c>
      <c r="H11" s="219">
        <f>ROUND(H10*(1+$D66),2)</f>
        <v>-20.43</v>
      </c>
      <c r="I11" s="221">
        <f>F11+H11+G11</f>
        <v>23.633932260495637</v>
      </c>
      <c r="J11" s="221">
        <f t="shared" ref="J11:J36" si="2">ROUND(I11*$C$63*8.76,2)</f>
        <v>85.3</v>
      </c>
      <c r="K11" s="219">
        <f>ROUND(K10*(1+$D66),2)</f>
        <v>0.59</v>
      </c>
      <c r="N11" s="264"/>
    </row>
    <row r="12" spans="2:17">
      <c r="B12" s="230">
        <f t="shared" si="1"/>
        <v>2018</v>
      </c>
      <c r="C12" s="231"/>
      <c r="D12" s="219">
        <f t="shared" ref="D12:G19" si="3">ROUND(D11*(1+$D67),2)</f>
        <v>120.81</v>
      </c>
      <c r="E12" s="219">
        <f t="shared" si="3"/>
        <v>39.229999999999997</v>
      </c>
      <c r="F12" s="221">
        <f t="shared" si="0"/>
        <v>44.343219399742871</v>
      </c>
      <c r="G12" s="219">
        <f t="shared" si="3"/>
        <v>0.67</v>
      </c>
      <c r="H12" s="232">
        <f t="shared" ref="H12" si="4">ROUND(H11*(1+$D67),2)</f>
        <v>-20.87</v>
      </c>
      <c r="I12" s="221">
        <f t="shared" ref="I12:I36" si="5">F12+H12+G12</f>
        <v>24.143219399742872</v>
      </c>
      <c r="J12" s="221">
        <f t="shared" si="2"/>
        <v>87.14</v>
      </c>
      <c r="K12" s="219">
        <f t="shared" ref="K12:K19" si="6">ROUND(K11*(1+$D67),2)</f>
        <v>0.6</v>
      </c>
      <c r="L12" s="210"/>
      <c r="N12" s="264"/>
    </row>
    <row r="13" spans="2:17">
      <c r="B13" s="230">
        <f t="shared" si="1"/>
        <v>2019</v>
      </c>
      <c r="C13" s="231"/>
      <c r="D13" s="219">
        <f t="shared" si="3"/>
        <v>123.23</v>
      </c>
      <c r="E13" s="219">
        <f t="shared" si="3"/>
        <v>40.020000000000003</v>
      </c>
      <c r="F13" s="221">
        <f t="shared" si="0"/>
        <v>45.232632885578759</v>
      </c>
      <c r="G13" s="219">
        <f t="shared" si="3"/>
        <v>0.68</v>
      </c>
      <c r="H13" s="232">
        <f t="shared" ref="H13" si="7">ROUND(H12*(1+$D68),2)</f>
        <v>-21.29</v>
      </c>
      <c r="I13" s="221">
        <f t="shared" si="5"/>
        <v>24.62263288557876</v>
      </c>
      <c r="J13" s="221">
        <f t="shared" si="2"/>
        <v>88.87</v>
      </c>
      <c r="K13" s="219">
        <f t="shared" si="6"/>
        <v>0.61</v>
      </c>
      <c r="L13" s="210"/>
      <c r="N13" s="264"/>
    </row>
    <row r="14" spans="2:17">
      <c r="B14" s="230">
        <f t="shared" si="1"/>
        <v>2020</v>
      </c>
      <c r="C14" s="231"/>
      <c r="D14" s="219">
        <f t="shared" si="3"/>
        <v>125.87</v>
      </c>
      <c r="E14" s="219">
        <f t="shared" si="3"/>
        <v>40.880000000000003</v>
      </c>
      <c r="F14" s="221">
        <f t="shared" si="0"/>
        <v>46.202398368577384</v>
      </c>
      <c r="G14" s="219">
        <f t="shared" si="3"/>
        <v>0.69</v>
      </c>
      <c r="H14" s="232">
        <f t="shared" ref="H14" si="8">ROUND(H13*(1+$D69),2)</f>
        <v>-21.75</v>
      </c>
      <c r="I14" s="221">
        <f t="shared" si="5"/>
        <v>25.142398368577386</v>
      </c>
      <c r="J14" s="221">
        <f t="shared" si="2"/>
        <v>90.74</v>
      </c>
      <c r="K14" s="219">
        <f t="shared" si="6"/>
        <v>0.62</v>
      </c>
      <c r="L14" s="210"/>
      <c r="N14" s="264"/>
      <c r="O14" s="227"/>
      <c r="P14" s="228"/>
      <c r="Q14" s="229"/>
    </row>
    <row r="15" spans="2:17">
      <c r="B15" s="230">
        <f t="shared" si="1"/>
        <v>2021</v>
      </c>
      <c r="C15" s="231"/>
      <c r="D15" s="219">
        <f t="shared" si="3"/>
        <v>128.69999999999999</v>
      </c>
      <c r="E15" s="219">
        <f t="shared" si="3"/>
        <v>41.8</v>
      </c>
      <c r="F15" s="221">
        <f t="shared" si="0"/>
        <v>47.241432814647339</v>
      </c>
      <c r="G15" s="219">
        <f t="shared" si="3"/>
        <v>0.71</v>
      </c>
      <c r="H15" s="232">
        <f t="shared" ref="H15" si="9">ROUND(H14*(1+$D70),2)</f>
        <v>-22.24</v>
      </c>
      <c r="I15" s="221">
        <f t="shared" si="5"/>
        <v>25.711432814647342</v>
      </c>
      <c r="J15" s="221">
        <f t="shared" si="2"/>
        <v>92.8</v>
      </c>
      <c r="K15" s="219">
        <f t="shared" si="6"/>
        <v>0.63</v>
      </c>
      <c r="L15" s="210"/>
      <c r="N15" s="264"/>
      <c r="O15" s="228"/>
      <c r="P15" s="228"/>
      <c r="Q15" s="229"/>
    </row>
    <row r="16" spans="2:17">
      <c r="B16" s="230">
        <f t="shared" si="1"/>
        <v>2022</v>
      </c>
      <c r="C16" s="231"/>
      <c r="D16" s="219">
        <f t="shared" si="3"/>
        <v>131.6</v>
      </c>
      <c r="E16" s="219">
        <f t="shared" si="3"/>
        <v>42.74</v>
      </c>
      <c r="F16" s="221">
        <f t="shared" si="0"/>
        <v>48.305404087422978</v>
      </c>
      <c r="G16" s="219">
        <f t="shared" si="3"/>
        <v>0.73</v>
      </c>
      <c r="H16" s="232">
        <f t="shared" ref="H16" si="10">ROUND(H15*(1+$D71),2)</f>
        <v>-22.74</v>
      </c>
      <c r="I16" s="221">
        <f t="shared" si="5"/>
        <v>26.29540408742298</v>
      </c>
      <c r="J16" s="221">
        <f t="shared" si="2"/>
        <v>94.9</v>
      </c>
      <c r="K16" s="219">
        <f t="shared" si="6"/>
        <v>0.64</v>
      </c>
      <c r="L16" s="210"/>
      <c r="N16" s="264"/>
    </row>
    <row r="17" spans="2:16">
      <c r="B17" s="230">
        <f t="shared" si="1"/>
        <v>2023</v>
      </c>
      <c r="C17" s="231"/>
      <c r="D17" s="219">
        <f t="shared" si="3"/>
        <v>134.63</v>
      </c>
      <c r="E17" s="219">
        <f t="shared" si="3"/>
        <v>43.72</v>
      </c>
      <c r="F17" s="221">
        <f t="shared" si="0"/>
        <v>49.416478255087114</v>
      </c>
      <c r="G17" s="219">
        <f t="shared" si="3"/>
        <v>0.75</v>
      </c>
      <c r="H17" s="232">
        <f t="shared" ref="H17" si="11">ROUND(H16*(1+$D72),2)</f>
        <v>-23.26</v>
      </c>
      <c r="I17" s="221">
        <f t="shared" si="5"/>
        <v>26.906478255087112</v>
      </c>
      <c r="J17" s="221">
        <f t="shared" si="2"/>
        <v>97.11</v>
      </c>
      <c r="K17" s="219">
        <f t="shared" si="6"/>
        <v>0.65</v>
      </c>
      <c r="L17" s="210"/>
      <c r="N17" s="264"/>
      <c r="O17" s="227"/>
    </row>
    <row r="18" spans="2:16">
      <c r="B18" s="230">
        <f t="shared" si="1"/>
        <v>2024</v>
      </c>
      <c r="C18" s="231"/>
      <c r="D18" s="219">
        <f t="shared" si="3"/>
        <v>137.74</v>
      </c>
      <c r="E18" s="219">
        <f t="shared" si="3"/>
        <v>44.73</v>
      </c>
      <c r="F18" s="221">
        <f t="shared" si="0"/>
        <v>50.55803076650264</v>
      </c>
      <c r="G18" s="219">
        <f t="shared" si="3"/>
        <v>0.77</v>
      </c>
      <c r="H18" s="232">
        <f t="shared" ref="H18" si="12">ROUND(H17*(1+$D73),2)</f>
        <v>-23.8</v>
      </c>
      <c r="I18" s="221">
        <f t="shared" si="5"/>
        <v>27.528030766502638</v>
      </c>
      <c r="J18" s="221">
        <f t="shared" si="2"/>
        <v>99.35</v>
      </c>
      <c r="K18" s="219">
        <f t="shared" si="6"/>
        <v>0.67</v>
      </c>
      <c r="L18" s="210"/>
      <c r="N18" s="264"/>
    </row>
    <row r="19" spans="2:16">
      <c r="B19" s="230">
        <f t="shared" si="1"/>
        <v>2025</v>
      </c>
      <c r="C19" s="231"/>
      <c r="D19" s="219">
        <f t="shared" si="3"/>
        <v>140.93</v>
      </c>
      <c r="E19" s="219">
        <f t="shared" si="3"/>
        <v>45.77</v>
      </c>
      <c r="F19" s="221">
        <f t="shared" si="0"/>
        <v>51.730061621669556</v>
      </c>
      <c r="G19" s="219">
        <f t="shared" si="3"/>
        <v>0.79</v>
      </c>
      <c r="H19" s="232">
        <f t="shared" ref="H19" si="13">ROUND(H18*(1+$D74),2)</f>
        <v>-24.35</v>
      </c>
      <c r="I19" s="221">
        <f t="shared" si="5"/>
        <v>28.170061621669554</v>
      </c>
      <c r="J19" s="221">
        <f t="shared" si="2"/>
        <v>101.67</v>
      </c>
      <c r="K19" s="219">
        <f t="shared" si="6"/>
        <v>0.69</v>
      </c>
      <c r="L19" s="210"/>
      <c r="N19" s="264"/>
    </row>
    <row r="20" spans="2:16">
      <c r="B20" s="230">
        <f t="shared" si="1"/>
        <v>2026</v>
      </c>
      <c r="C20" s="231"/>
      <c r="D20" s="219">
        <f>ROUND(D19*(1+$G66),2)</f>
        <v>144.16</v>
      </c>
      <c r="E20" s="219">
        <f>ROUND(E19*(1+$G66),2)</f>
        <v>46.82</v>
      </c>
      <c r="F20" s="221">
        <f t="shared" si="0"/>
        <v>52.915946269450721</v>
      </c>
      <c r="G20" s="219">
        <f>ROUND(G19*(1+$G66),2)</f>
        <v>0.81</v>
      </c>
      <c r="H20" s="232">
        <f>ROUND(H19*(1+$G66),2)</f>
        <v>-24.91</v>
      </c>
      <c r="I20" s="221">
        <f t="shared" si="5"/>
        <v>28.81594626945072</v>
      </c>
      <c r="J20" s="221">
        <f t="shared" si="2"/>
        <v>104</v>
      </c>
      <c r="K20" s="219">
        <f>ROUND(K19*(1+$G66),2)</f>
        <v>0.71</v>
      </c>
      <c r="L20" s="210"/>
      <c r="N20" s="264"/>
      <c r="P20" s="261"/>
    </row>
    <row r="21" spans="2:16">
      <c r="B21" s="230">
        <f t="shared" si="1"/>
        <v>2027</v>
      </c>
      <c r="C21" s="231"/>
      <c r="D21" s="219">
        <f t="shared" ref="D21:G28" si="14">ROUND(D20*(1+$G67),2)</f>
        <v>147.5</v>
      </c>
      <c r="E21" s="219">
        <f t="shared" si="14"/>
        <v>47.9</v>
      </c>
      <c r="F21" s="221">
        <f t="shared" si="0"/>
        <v>54.140621536551848</v>
      </c>
      <c r="G21" s="219">
        <f t="shared" si="14"/>
        <v>0.83</v>
      </c>
      <c r="H21" s="232">
        <f t="shared" ref="H21" si="15">ROUND(H20*(1+$G67),2)</f>
        <v>-25.49</v>
      </c>
      <c r="I21" s="221">
        <f t="shared" si="5"/>
        <v>29.480621536551848</v>
      </c>
      <c r="J21" s="221">
        <f t="shared" si="2"/>
        <v>106.4</v>
      </c>
      <c r="K21" s="219">
        <f t="shared" ref="K21:K28" si="16">ROUND(K20*(1+$G67),2)</f>
        <v>0.73</v>
      </c>
      <c r="L21" s="210"/>
      <c r="N21" s="264"/>
    </row>
    <row r="22" spans="2:16">
      <c r="B22" s="230">
        <f t="shared" si="1"/>
        <v>2028</v>
      </c>
      <c r="C22" s="231"/>
      <c r="D22" s="219">
        <f t="shared" si="14"/>
        <v>150.93</v>
      </c>
      <c r="E22" s="219">
        <f t="shared" si="14"/>
        <v>49.01</v>
      </c>
      <c r="F22" s="221">
        <f t="shared" si="0"/>
        <v>55.398545905927207</v>
      </c>
      <c r="G22" s="219">
        <f t="shared" si="14"/>
        <v>0.85</v>
      </c>
      <c r="H22" s="232">
        <f t="shared" ref="H22" si="17">ROUND(H21*(1+$G68),2)</f>
        <v>-26.08</v>
      </c>
      <c r="I22" s="221">
        <f t="shared" si="5"/>
        <v>30.168545905927211</v>
      </c>
      <c r="J22" s="221">
        <f t="shared" si="2"/>
        <v>108.88</v>
      </c>
      <c r="K22" s="219">
        <f t="shared" si="16"/>
        <v>0.75</v>
      </c>
      <c r="L22" s="210"/>
      <c r="N22" s="264"/>
    </row>
    <row r="23" spans="2:16">
      <c r="B23" s="230">
        <f t="shared" si="1"/>
        <v>2029</v>
      </c>
      <c r="C23" s="231"/>
      <c r="D23" s="219">
        <f t="shared" si="14"/>
        <v>154.5</v>
      </c>
      <c r="E23" s="219">
        <f t="shared" si="14"/>
        <v>50.17</v>
      </c>
      <c r="F23" s="221">
        <f t="shared" si="0"/>
        <v>56.709114687236784</v>
      </c>
      <c r="G23" s="219">
        <f t="shared" si="14"/>
        <v>0.87</v>
      </c>
      <c r="H23" s="232">
        <f t="shared" ref="H23" si="18">ROUND(H22*(1+$G69),2)</f>
        <v>-26.7</v>
      </c>
      <c r="I23" s="221">
        <f t="shared" si="5"/>
        <v>30.879114687236786</v>
      </c>
      <c r="J23" s="221">
        <f t="shared" si="2"/>
        <v>111.45</v>
      </c>
      <c r="K23" s="219">
        <f t="shared" si="16"/>
        <v>0.77</v>
      </c>
      <c r="L23" s="210"/>
      <c r="N23" s="264"/>
    </row>
    <row r="24" spans="2:16">
      <c r="B24" s="230">
        <f t="shared" si="1"/>
        <v>2030</v>
      </c>
      <c r="C24" s="224"/>
      <c r="D24" s="225">
        <f t="shared" si="14"/>
        <v>158.18</v>
      </c>
      <c r="E24" s="225">
        <f t="shared" si="14"/>
        <v>51.36</v>
      </c>
      <c r="F24" s="226">
        <f t="shared" si="0"/>
        <v>58.058474087866301</v>
      </c>
      <c r="G24" s="225">
        <f t="shared" si="14"/>
        <v>0.89</v>
      </c>
      <c r="H24" s="225">
        <f t="shared" ref="H24" si="19">ROUND(H23*(1+$G70),2)</f>
        <v>-27.34</v>
      </c>
      <c r="I24" s="226">
        <f t="shared" si="5"/>
        <v>31.608474087866302</v>
      </c>
      <c r="J24" s="226">
        <f t="shared" si="2"/>
        <v>114.08</v>
      </c>
      <c r="K24" s="225">
        <f t="shared" si="16"/>
        <v>0.79</v>
      </c>
      <c r="L24" s="210"/>
      <c r="N24" s="264"/>
    </row>
    <row r="25" spans="2:16">
      <c r="B25" s="230">
        <f t="shared" si="1"/>
        <v>2031</v>
      </c>
      <c r="C25" s="231"/>
      <c r="D25" s="219">
        <f t="shared" si="14"/>
        <v>161.97999999999999</v>
      </c>
      <c r="E25" s="219">
        <f t="shared" si="14"/>
        <v>52.59</v>
      </c>
      <c r="F25" s="221">
        <f t="shared" si="0"/>
        <v>59.452165624861465</v>
      </c>
      <c r="G25" s="219">
        <f t="shared" si="14"/>
        <v>0.91</v>
      </c>
      <c r="H25" s="232">
        <f t="shared" ref="H25" si="20">ROUND(H24*(1+$G71),2)</f>
        <v>-28</v>
      </c>
      <c r="I25" s="221">
        <f t="shared" si="5"/>
        <v>32.362165624861461</v>
      </c>
      <c r="J25" s="221">
        <f t="shared" si="2"/>
        <v>116.8</v>
      </c>
      <c r="K25" s="219">
        <f t="shared" si="16"/>
        <v>0.81</v>
      </c>
      <c r="L25" s="210"/>
      <c r="N25" s="264"/>
    </row>
    <row r="26" spans="2:16">
      <c r="B26" s="230">
        <f t="shared" si="1"/>
        <v>2032</v>
      </c>
      <c r="C26" s="231"/>
      <c r="D26" s="219">
        <f t="shared" si="14"/>
        <v>165.88</v>
      </c>
      <c r="E26" s="219">
        <f t="shared" si="14"/>
        <v>53.86</v>
      </c>
      <c r="F26" s="221">
        <f t="shared" si="0"/>
        <v>60.884647781176582</v>
      </c>
      <c r="G26" s="219">
        <f t="shared" si="14"/>
        <v>0.93</v>
      </c>
      <c r="H26" s="232">
        <f t="shared" ref="H26" si="21">ROUND(H25*(1+$G72),2)</f>
        <v>-28.67</v>
      </c>
      <c r="I26" s="221">
        <f t="shared" si="5"/>
        <v>33.14464778117658</v>
      </c>
      <c r="J26" s="221">
        <f t="shared" si="2"/>
        <v>119.62</v>
      </c>
      <c r="K26" s="219">
        <f t="shared" si="16"/>
        <v>0.83</v>
      </c>
      <c r="L26" s="210"/>
      <c r="N26" s="264"/>
    </row>
    <row r="27" spans="2:16">
      <c r="B27" s="230">
        <f t="shared" si="1"/>
        <v>2033</v>
      </c>
      <c r="C27" s="231"/>
      <c r="D27" s="219">
        <f t="shared" si="14"/>
        <v>169.89</v>
      </c>
      <c r="E27" s="219">
        <f t="shared" si="14"/>
        <v>55.16</v>
      </c>
      <c r="F27" s="221">
        <f t="shared" si="0"/>
        <v>62.355920556811633</v>
      </c>
      <c r="G27" s="219">
        <f t="shared" si="14"/>
        <v>0.95</v>
      </c>
      <c r="H27" s="232">
        <f t="shared" ref="H27" si="22">ROUND(H26*(1+$G73),2)</f>
        <v>-29.36</v>
      </c>
      <c r="I27" s="221">
        <f t="shared" si="5"/>
        <v>33.945920556811636</v>
      </c>
      <c r="J27" s="221">
        <f t="shared" si="2"/>
        <v>122.51</v>
      </c>
      <c r="K27" s="219">
        <f t="shared" si="16"/>
        <v>0.85</v>
      </c>
      <c r="L27" s="210"/>
      <c r="N27" s="264"/>
    </row>
    <row r="28" spans="2:16">
      <c r="B28" s="230">
        <f t="shared" si="1"/>
        <v>2034</v>
      </c>
      <c r="C28" s="231"/>
      <c r="D28" s="219">
        <f t="shared" si="14"/>
        <v>174</v>
      </c>
      <c r="E28" s="219">
        <f t="shared" si="14"/>
        <v>56.5</v>
      </c>
      <c r="F28" s="221">
        <f t="shared" si="0"/>
        <v>63.865983951766637</v>
      </c>
      <c r="G28" s="219">
        <f t="shared" si="14"/>
        <v>0.97</v>
      </c>
      <c r="H28" s="232">
        <f t="shared" ref="H28" si="23">ROUND(H27*(1+$G74),2)</f>
        <v>-30.07</v>
      </c>
      <c r="I28" s="221">
        <f t="shared" si="5"/>
        <v>34.765983951766636</v>
      </c>
      <c r="J28" s="221">
        <f t="shared" si="2"/>
        <v>125.47</v>
      </c>
      <c r="K28" s="219">
        <f t="shared" si="16"/>
        <v>0.87</v>
      </c>
      <c r="L28" s="210"/>
      <c r="N28" s="264"/>
    </row>
    <row r="29" spans="2:16">
      <c r="B29" s="230">
        <f t="shared" si="1"/>
        <v>2035</v>
      </c>
      <c r="C29" s="231"/>
      <c r="D29" s="219">
        <f>ROUND(D28*(1+$K66),2)</f>
        <v>178.21</v>
      </c>
      <c r="E29" s="219">
        <f>ROUND(E28*(1+$K66),2)</f>
        <v>57.87</v>
      </c>
      <c r="F29" s="221">
        <f t="shared" si="0"/>
        <v>65.412067207518731</v>
      </c>
      <c r="G29" s="219">
        <f>ROUND(G28*(1+$K66),2)</f>
        <v>0.99</v>
      </c>
      <c r="H29" s="232">
        <f>ROUND(H28*(1+$K66),2)</f>
        <v>-30.8</v>
      </c>
      <c r="I29" s="221">
        <f t="shared" si="5"/>
        <v>35.602067207518736</v>
      </c>
      <c r="J29" s="221">
        <f t="shared" si="2"/>
        <v>128.49</v>
      </c>
      <c r="K29" s="219">
        <f>ROUND(K28*(1+$K66),2)</f>
        <v>0.89</v>
      </c>
      <c r="L29" s="210"/>
      <c r="N29" s="264"/>
    </row>
    <row r="30" spans="2:16">
      <c r="B30" s="230">
        <f t="shared" si="1"/>
        <v>2036</v>
      </c>
      <c r="C30" s="231"/>
      <c r="D30" s="219">
        <f t="shared" ref="D30:G36" si="24">ROUND(D29*(1+$K67),2)</f>
        <v>182.54</v>
      </c>
      <c r="E30" s="219">
        <f t="shared" si="24"/>
        <v>59.28</v>
      </c>
      <c r="F30" s="221">
        <f t="shared" si="0"/>
        <v>67.00248259963648</v>
      </c>
      <c r="G30" s="219">
        <f t="shared" si="24"/>
        <v>1.01</v>
      </c>
      <c r="H30" s="232">
        <f t="shared" ref="H30" si="25">ROUND(H29*(1+$K67),2)</f>
        <v>-31.55</v>
      </c>
      <c r="I30" s="221">
        <f t="shared" si="5"/>
        <v>36.462482599636481</v>
      </c>
      <c r="J30" s="221">
        <f t="shared" si="2"/>
        <v>131.6</v>
      </c>
      <c r="K30" s="219">
        <f t="shared" ref="K30:K36" si="26">ROUND(K29*(1+$K67),2)</f>
        <v>0.91</v>
      </c>
      <c r="L30" s="210"/>
      <c r="N30" s="264"/>
    </row>
    <row r="31" spans="2:16">
      <c r="B31" s="230">
        <f t="shared" si="1"/>
        <v>2037</v>
      </c>
      <c r="C31" s="231"/>
      <c r="D31" s="219">
        <f t="shared" si="24"/>
        <v>186.97</v>
      </c>
      <c r="E31" s="219">
        <f t="shared" si="24"/>
        <v>60.72</v>
      </c>
      <c r="F31" s="221">
        <f t="shared" si="0"/>
        <v>68.628917852551311</v>
      </c>
      <c r="G31" s="219">
        <f t="shared" si="24"/>
        <v>1.03</v>
      </c>
      <c r="H31" s="232">
        <f t="shared" ref="H31" si="27">ROUND(H30*(1+$K68),2)</f>
        <v>-32.32</v>
      </c>
      <c r="I31" s="221">
        <f t="shared" si="5"/>
        <v>37.338917852551312</v>
      </c>
      <c r="J31" s="221">
        <f t="shared" si="2"/>
        <v>134.76</v>
      </c>
      <c r="K31" s="219">
        <f t="shared" si="26"/>
        <v>0.93</v>
      </c>
      <c r="L31" s="210"/>
      <c r="N31" s="264"/>
    </row>
    <row r="32" spans="2:16">
      <c r="B32" s="230">
        <f t="shared" si="1"/>
        <v>2038</v>
      </c>
      <c r="C32" s="231"/>
      <c r="D32" s="219">
        <f t="shared" si="24"/>
        <v>191.54</v>
      </c>
      <c r="E32" s="219">
        <f t="shared" si="24"/>
        <v>62.2</v>
      </c>
      <c r="F32" s="221">
        <f t="shared" si="0"/>
        <v>70.305226758877509</v>
      </c>
      <c r="G32" s="219">
        <f t="shared" si="24"/>
        <v>1.06</v>
      </c>
      <c r="H32" s="232">
        <f t="shared" ref="H32" si="28">ROUND(H31*(1+$K69),2)</f>
        <v>-33.11</v>
      </c>
      <c r="I32" s="221">
        <f t="shared" si="5"/>
        <v>38.255226758877512</v>
      </c>
      <c r="J32" s="221">
        <f t="shared" si="2"/>
        <v>138.07</v>
      </c>
      <c r="K32" s="219">
        <f t="shared" si="26"/>
        <v>0.95</v>
      </c>
      <c r="L32" s="210"/>
      <c r="N32" s="264"/>
    </row>
    <row r="33" spans="2:14">
      <c r="B33" s="230">
        <f t="shared" si="1"/>
        <v>2039</v>
      </c>
      <c r="C33" s="231"/>
      <c r="D33" s="219">
        <f t="shared" si="24"/>
        <v>196.23</v>
      </c>
      <c r="E33" s="219">
        <f t="shared" si="24"/>
        <v>63.72</v>
      </c>
      <c r="F33" s="221">
        <f t="shared" si="0"/>
        <v>72.025867801569362</v>
      </c>
      <c r="G33" s="219">
        <f t="shared" si="24"/>
        <v>1.0900000000000001</v>
      </c>
      <c r="H33" s="232">
        <f t="shared" ref="H33" si="29">ROUND(H32*(1+$K70),2)</f>
        <v>-33.92</v>
      </c>
      <c r="I33" s="221">
        <f t="shared" si="5"/>
        <v>39.195867801569364</v>
      </c>
      <c r="J33" s="221">
        <f t="shared" si="2"/>
        <v>141.46</v>
      </c>
      <c r="K33" s="219">
        <f t="shared" si="26"/>
        <v>0.97</v>
      </c>
      <c r="L33" s="210"/>
      <c r="N33" s="264"/>
    </row>
    <row r="34" spans="2:14">
      <c r="B34" s="230">
        <f t="shared" si="1"/>
        <v>2040</v>
      </c>
      <c r="C34" s="231"/>
      <c r="D34" s="219">
        <f t="shared" si="24"/>
        <v>201.02</v>
      </c>
      <c r="E34" s="219">
        <f t="shared" si="24"/>
        <v>65.28</v>
      </c>
      <c r="F34" s="221">
        <f t="shared" si="0"/>
        <v>73.785299463581154</v>
      </c>
      <c r="G34" s="219">
        <f t="shared" si="24"/>
        <v>1.1200000000000001</v>
      </c>
      <c r="H34" s="232">
        <f t="shared" ref="H34" si="30">ROUND(H33*(1+$K71),2)</f>
        <v>-34.75</v>
      </c>
      <c r="I34" s="221">
        <f t="shared" si="5"/>
        <v>40.155299463581152</v>
      </c>
      <c r="J34" s="221">
        <f t="shared" si="2"/>
        <v>144.93</v>
      </c>
      <c r="K34" s="219">
        <f t="shared" si="26"/>
        <v>0.99</v>
      </c>
      <c r="L34" s="210"/>
      <c r="N34" s="264"/>
    </row>
    <row r="35" spans="2:14">
      <c r="B35" s="230">
        <f t="shared" si="1"/>
        <v>2041</v>
      </c>
      <c r="C35" s="231"/>
      <c r="D35" s="219">
        <f t="shared" si="24"/>
        <v>205.95</v>
      </c>
      <c r="E35" s="219">
        <f t="shared" si="24"/>
        <v>66.88</v>
      </c>
      <c r="F35" s="221">
        <f t="shared" si="0"/>
        <v>75.5946047790043</v>
      </c>
      <c r="G35" s="219">
        <f t="shared" si="24"/>
        <v>1.1499999999999999</v>
      </c>
      <c r="H35" s="232">
        <f t="shared" ref="H35" si="31">ROUND(H34*(1+$K72),2)</f>
        <v>-35.6</v>
      </c>
      <c r="I35" s="221">
        <f t="shared" si="5"/>
        <v>41.144604779004297</v>
      </c>
      <c r="J35" s="221">
        <f t="shared" si="2"/>
        <v>148.5</v>
      </c>
      <c r="K35" s="219">
        <f t="shared" si="26"/>
        <v>1.01</v>
      </c>
      <c r="L35" s="210"/>
      <c r="N35" s="264"/>
    </row>
    <row r="36" spans="2:14">
      <c r="B36" s="230">
        <f t="shared" si="1"/>
        <v>2042</v>
      </c>
      <c r="C36" s="231"/>
      <c r="D36" s="219">
        <f t="shared" si="24"/>
        <v>211.02</v>
      </c>
      <c r="E36" s="219">
        <f t="shared" si="24"/>
        <v>68.53</v>
      </c>
      <c r="F36" s="221">
        <f t="shared" si="0"/>
        <v>77.45655450636167</v>
      </c>
      <c r="G36" s="219">
        <f t="shared" si="24"/>
        <v>1.18</v>
      </c>
      <c r="H36" s="232">
        <f t="shared" ref="H36" si="32">ROUND(H35*(1+$K73),2)</f>
        <v>-36.479999999999997</v>
      </c>
      <c r="I36" s="221">
        <f t="shared" si="5"/>
        <v>42.156554506361672</v>
      </c>
      <c r="J36" s="221">
        <f t="shared" si="2"/>
        <v>152.15</v>
      </c>
      <c r="K36" s="219">
        <f t="shared" si="26"/>
        <v>1.03</v>
      </c>
      <c r="L36" s="210"/>
      <c r="N36" s="264"/>
    </row>
    <row r="37" spans="2:14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4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4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4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4" ht="14.25">
      <c r="B42" s="234" t="s">
        <v>31</v>
      </c>
      <c r="C42" s="235"/>
      <c r="D42" s="235"/>
      <c r="E42" s="235"/>
      <c r="F42" s="235"/>
      <c r="G42" s="235"/>
      <c r="H42" s="235"/>
    </row>
    <row r="44" spans="2:14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4">
      <c r="C45" s="236" t="str">
        <f>C7</f>
        <v>(a)</v>
      </c>
      <c r="D45" s="208" t="s">
        <v>115</v>
      </c>
    </row>
    <row r="46" spans="2:14">
      <c r="C46" s="236" t="str">
        <f>D7</f>
        <v>(b)</v>
      </c>
      <c r="D46" s="221" t="str">
        <f>"= "&amp;C7&amp;" x "&amp;C62</f>
        <v>= (a) x 0.0706748586244695</v>
      </c>
    </row>
    <row r="47" spans="2:14">
      <c r="C47" s="236" t="str">
        <f>F7</f>
        <v>(d)</v>
      </c>
      <c r="D47" s="221" t="str">
        <f>"= ("&amp;$D$7&amp;" + "&amp;$E$7&amp;") /  (8.76 x "&amp;TEXT(C63,"0.0%")&amp;")"</f>
        <v>= ((b) + (c)) /  (8.76 x 41.2%)</v>
      </c>
    </row>
    <row r="48" spans="2:14">
      <c r="C48" s="236" t="str">
        <f>I7</f>
        <v>(g)</v>
      </c>
      <c r="D48" s="221" t="str">
        <f>"= "&amp;$F$7&amp;" + "&amp;$H$7</f>
        <v>= (d) + (f)</v>
      </c>
    </row>
    <row r="49" spans="2:23">
      <c r="C49" s="236" t="str">
        <f>K7</f>
        <v>(h)</v>
      </c>
      <c r="D49" s="110" t="str">
        <f>D44</f>
        <v xml:space="preserve">Plant Costs  - 2017 IRP - Table 6.1 &amp; 6.2 </v>
      </c>
    </row>
    <row r="50" spans="2:23">
      <c r="C50" s="236"/>
      <c r="D50" s="221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3" ht="13.5" thickBot="1">
      <c r="C53" s="241" t="s">
        <v>116</v>
      </c>
      <c r="D53" s="242" t="s">
        <v>117</v>
      </c>
      <c r="E53" s="242"/>
      <c r="F53" s="242"/>
      <c r="G53" s="242"/>
      <c r="H53" s="243"/>
      <c r="I53" s="239"/>
      <c r="J53" s="239"/>
      <c r="K53" s="240"/>
    </row>
    <row r="55" spans="2:23">
      <c r="B55" s="110" t="s">
        <v>103</v>
      </c>
      <c r="C55" s="283">
        <v>1637</v>
      </c>
      <c r="D55" s="208" t="s">
        <v>115</v>
      </c>
      <c r="H55" s="208" t="s">
        <v>9</v>
      </c>
      <c r="J55" s="271" t="s">
        <v>150</v>
      </c>
    </row>
    <row r="56" spans="2:23">
      <c r="B56" s="110" t="s">
        <v>103</v>
      </c>
      <c r="C56" s="245">
        <v>37.565582271006477</v>
      </c>
      <c r="D56" s="208" t="s">
        <v>118</v>
      </c>
      <c r="H56" s="208" t="s">
        <v>9</v>
      </c>
    </row>
    <row r="57" spans="2:23">
      <c r="B57" s="110" t="s">
        <v>103</v>
      </c>
      <c r="C57" s="250">
        <v>0.57299999999999995</v>
      </c>
      <c r="D57" s="208" t="s">
        <v>123</v>
      </c>
      <c r="H57" s="208" t="s">
        <v>120</v>
      </c>
    </row>
    <row r="58" spans="2:23">
      <c r="B58" s="110" t="s">
        <v>103</v>
      </c>
      <c r="C58" s="245">
        <v>0.65</v>
      </c>
      <c r="D58" s="208" t="s">
        <v>119</v>
      </c>
      <c r="H58" s="208" t="s">
        <v>120</v>
      </c>
      <c r="K58" s="210"/>
      <c r="L58" s="246"/>
      <c r="M58" s="68"/>
      <c r="N58" s="265"/>
      <c r="O58" s="68"/>
      <c r="P58" s="68"/>
      <c r="Q58" s="210"/>
      <c r="R58" s="210"/>
      <c r="S58" s="210"/>
      <c r="T58" s="210"/>
      <c r="U58" s="210"/>
      <c r="V58" s="210"/>
      <c r="W58" s="210"/>
    </row>
    <row r="59" spans="2:23">
      <c r="B59" s="110" t="s">
        <v>103</v>
      </c>
      <c r="C59" s="258">
        <v>-19.984206030717658</v>
      </c>
      <c r="D59" s="208" t="s">
        <v>121</v>
      </c>
      <c r="H59" s="208" t="s">
        <v>120</v>
      </c>
      <c r="K59" s="248"/>
      <c r="L59" s="248"/>
      <c r="M59" s="249"/>
      <c r="O59" s="247"/>
      <c r="P59" s="210"/>
      <c r="Q59" s="210"/>
      <c r="R59" s="210"/>
      <c r="S59" s="210"/>
      <c r="T59" s="210"/>
      <c r="U59" s="210"/>
      <c r="V59" s="210"/>
      <c r="W59" s="210"/>
    </row>
    <row r="60" spans="2:23">
      <c r="K60" s="248"/>
      <c r="L60" s="248"/>
      <c r="M60" s="248"/>
      <c r="N60" s="266"/>
      <c r="O60" s="247"/>
      <c r="P60" s="210"/>
      <c r="Q60" s="210"/>
      <c r="R60" s="210"/>
      <c r="S60" s="210"/>
      <c r="T60" s="210"/>
      <c r="U60" s="210"/>
      <c r="V60" s="210"/>
      <c r="W60" s="210"/>
    </row>
    <row r="61" spans="2:23">
      <c r="C61" s="252"/>
      <c r="K61" s="248"/>
      <c r="L61" s="248"/>
      <c r="M61" s="248"/>
      <c r="N61" s="266"/>
      <c r="O61" s="248"/>
      <c r="R61" s="210"/>
      <c r="S61" s="210"/>
      <c r="T61" s="210"/>
      <c r="U61" s="210"/>
      <c r="V61" s="210"/>
      <c r="W61" s="210"/>
    </row>
    <row r="62" spans="2:23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3">
      <c r="C63" s="284">
        <v>0.41199999999999998</v>
      </c>
      <c r="D63" s="208" t="s">
        <v>55</v>
      </c>
      <c r="J63" s="271" t="s">
        <v>150</v>
      </c>
    </row>
    <row r="64" spans="2:23" ht="13.5" thickBot="1">
      <c r="D64" s="251"/>
    </row>
    <row r="65" spans="3:14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4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4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4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4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4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4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4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  <c r="N72" s="266"/>
    </row>
    <row r="73" spans="3:14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  <c r="N73" s="266"/>
    </row>
    <row r="74" spans="3:14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  <c r="N74" s="266"/>
    </row>
    <row r="75" spans="3:14" s="210" customFormat="1">
      <c r="N75" s="266"/>
    </row>
    <row r="76" spans="3:14" s="210" customFormat="1">
      <c r="N76" s="266"/>
    </row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zoomScaleNormal="100" workbookViewId="0">
      <selection activeCell="A31" sqref="A31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0" style="208" hidden="1" customWidth="1"/>
    <col min="17" max="16384" width="9.33203125" style="208"/>
  </cols>
  <sheetData>
    <row r="1" spans="2:18" ht="15.75">
      <c r="B1" s="206" t="s">
        <v>109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182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43%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212" t="s">
        <v>135</v>
      </c>
      <c r="J5" s="19" t="s">
        <v>73</v>
      </c>
      <c r="K5" s="212" t="s">
        <v>112</v>
      </c>
      <c r="P5" s="212" t="s">
        <v>111</v>
      </c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30</v>
      </c>
    </row>
    <row r="8" spans="2:18" ht="6" customHeight="1">
      <c r="K8" s="210"/>
    </row>
    <row r="9" spans="2:18" ht="15.75">
      <c r="B9" s="60" t="str">
        <f>C52</f>
        <v>2017 IRP Wyoming DJ Wind Resource - 43%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1737.2476650701883</v>
      </c>
      <c r="D10" s="219">
        <f>C10*$C$62</f>
        <v>122.77973312452522</v>
      </c>
      <c r="E10" s="219">
        <f>C56</f>
        <v>37.565582271006477</v>
      </c>
      <c r="F10" s="220">
        <f t="shared" ref="F10:F36" si="0">(D10+E10)/(8.76*$C$63)</f>
        <v>42.568045926391555</v>
      </c>
      <c r="G10" s="220">
        <f>C58</f>
        <v>0.65</v>
      </c>
      <c r="H10" s="267">
        <f>C59</f>
        <v>0</v>
      </c>
      <c r="I10" s="221">
        <f t="shared" ref="I10:I36" si="1">F10+H10+G10</f>
        <v>43.218045926391554</v>
      </c>
      <c r="J10" s="221">
        <f>ROUND(I10*$C$63*8.76,2)</f>
        <v>162.79</v>
      </c>
      <c r="K10" s="219">
        <f>$C$57</f>
        <v>0.57299999999999995</v>
      </c>
      <c r="N10" s="222"/>
      <c r="P10" s="260">
        <f>$C$59</f>
        <v>0</v>
      </c>
    </row>
    <row r="11" spans="2:18">
      <c r="B11" s="217">
        <f t="shared" ref="B11:B36" si="2">B10+1</f>
        <v>2017</v>
      </c>
      <c r="C11" s="223"/>
      <c r="D11" s="219">
        <f>ROUND(D10*(1+$D66),2)</f>
        <v>125.49</v>
      </c>
      <c r="E11" s="219">
        <f>ROUND(E10*(1+$D66),2)</f>
        <v>38.4</v>
      </c>
      <c r="F11" s="220">
        <f t="shared" si="0"/>
        <v>43.509079324625674</v>
      </c>
      <c r="G11" s="219">
        <f>ROUND(G10*(1+$D66),2)</f>
        <v>0.66</v>
      </c>
      <c r="H11" s="219">
        <f>ROUND(H10*(1+$D66),2)</f>
        <v>0</v>
      </c>
      <c r="I11" s="221">
        <f t="shared" si="1"/>
        <v>44.16907932462567</v>
      </c>
      <c r="J11" s="221">
        <f t="shared" ref="J11:J36" si="3">ROUND(I11*$C$63*8.76,2)</f>
        <v>166.38</v>
      </c>
      <c r="K11" s="219">
        <f>ROUND(K10*(1+$D66),2)</f>
        <v>0.59</v>
      </c>
      <c r="N11" s="222"/>
      <c r="P11" s="260">
        <f>ROUND(P10*(1+$D66),2)</f>
        <v>0</v>
      </c>
    </row>
    <row r="12" spans="2:18">
      <c r="B12" s="230">
        <f t="shared" si="2"/>
        <v>2018</v>
      </c>
      <c r="C12" s="231"/>
      <c r="D12" s="219">
        <f t="shared" ref="D12:E19" si="4">ROUND(D11*(1+$D67),2)</f>
        <v>128.21</v>
      </c>
      <c r="E12" s="219">
        <f t="shared" si="4"/>
        <v>39.229999999999997</v>
      </c>
      <c r="F12" s="221">
        <f t="shared" si="0"/>
        <v>44.451523839864073</v>
      </c>
      <c r="G12" s="219">
        <f t="shared" ref="G12:G19" si="5">ROUND(G11*(1+$D67),2)</f>
        <v>0.67</v>
      </c>
      <c r="H12" s="232">
        <f t="shared" ref="H12" si="6">ROUND(H11*(1+$D67),2)</f>
        <v>0</v>
      </c>
      <c r="I12" s="221">
        <f t="shared" si="1"/>
        <v>45.121523839864075</v>
      </c>
      <c r="J12" s="221">
        <f t="shared" si="3"/>
        <v>169.96</v>
      </c>
      <c r="K12" s="219">
        <f t="shared" ref="K12:K19" si="7">ROUND(K11*(1+$D67),2)</f>
        <v>0.6</v>
      </c>
      <c r="L12" s="210"/>
      <c r="N12" s="222"/>
      <c r="P12" s="260">
        <f t="shared" ref="P12:P19" si="8">ROUND(P11*(1+$D67),2)</f>
        <v>0</v>
      </c>
    </row>
    <row r="13" spans="2:18">
      <c r="B13" s="230">
        <f t="shared" si="2"/>
        <v>2019</v>
      </c>
      <c r="C13" s="231"/>
      <c r="D13" s="219">
        <f t="shared" si="4"/>
        <v>130.78</v>
      </c>
      <c r="E13" s="219">
        <f t="shared" si="4"/>
        <v>40.020000000000003</v>
      </c>
      <c r="F13" s="221">
        <f t="shared" si="0"/>
        <v>45.343527662737607</v>
      </c>
      <c r="G13" s="219">
        <f t="shared" si="5"/>
        <v>0.68</v>
      </c>
      <c r="H13" s="232">
        <f t="shared" ref="H13" si="9">ROUND(H12*(1+$D68),2)</f>
        <v>0</v>
      </c>
      <c r="I13" s="221">
        <f t="shared" si="1"/>
        <v>46.023527662737607</v>
      </c>
      <c r="J13" s="221">
        <f t="shared" si="3"/>
        <v>173.36</v>
      </c>
      <c r="K13" s="219">
        <f t="shared" si="7"/>
        <v>0.61</v>
      </c>
      <c r="L13" s="210"/>
      <c r="N13" s="222"/>
      <c r="P13" s="260">
        <f t="shared" si="8"/>
        <v>0</v>
      </c>
    </row>
    <row r="14" spans="2:18">
      <c r="B14" s="230">
        <f t="shared" si="2"/>
        <v>2020</v>
      </c>
      <c r="C14" s="231"/>
      <c r="D14" s="219">
        <f t="shared" si="4"/>
        <v>133.58000000000001</v>
      </c>
      <c r="E14" s="219">
        <f t="shared" si="4"/>
        <v>40.880000000000003</v>
      </c>
      <c r="F14" s="221">
        <f t="shared" si="0"/>
        <v>46.315174684081981</v>
      </c>
      <c r="G14" s="219">
        <f t="shared" si="5"/>
        <v>0.69</v>
      </c>
      <c r="H14" s="232">
        <f t="shared" ref="H14" si="10">ROUND(H13*(1+$D69),2)</f>
        <v>0</v>
      </c>
      <c r="I14" s="221">
        <f t="shared" si="1"/>
        <v>47.005174684081979</v>
      </c>
      <c r="J14" s="221">
        <f t="shared" si="3"/>
        <v>177.06</v>
      </c>
      <c r="K14" s="219">
        <f t="shared" si="7"/>
        <v>0.62</v>
      </c>
      <c r="L14" s="210"/>
      <c r="N14" s="222"/>
      <c r="O14" s="227"/>
      <c r="P14" s="260">
        <f t="shared" si="8"/>
        <v>0</v>
      </c>
      <c r="Q14" s="228"/>
      <c r="R14" s="229"/>
    </row>
    <row r="15" spans="2:18">
      <c r="B15" s="230">
        <f t="shared" si="2"/>
        <v>2021</v>
      </c>
      <c r="C15" s="231"/>
      <c r="D15" s="219">
        <f t="shared" si="4"/>
        <v>136.58000000000001</v>
      </c>
      <c r="E15" s="219">
        <f t="shared" si="4"/>
        <v>41.8</v>
      </c>
      <c r="F15" s="221">
        <f t="shared" si="0"/>
        <v>47.355845810767761</v>
      </c>
      <c r="G15" s="219">
        <f t="shared" si="5"/>
        <v>0.71</v>
      </c>
      <c r="H15" s="232">
        <f t="shared" ref="H15" si="11">ROUND(H14*(1+$D70),2)</f>
        <v>0</v>
      </c>
      <c r="I15" s="221">
        <f t="shared" si="1"/>
        <v>48.065845810767762</v>
      </c>
      <c r="J15" s="221">
        <f t="shared" si="3"/>
        <v>181.05</v>
      </c>
      <c r="K15" s="219">
        <f t="shared" si="7"/>
        <v>0.63</v>
      </c>
      <c r="L15" s="210"/>
      <c r="N15" s="228"/>
      <c r="O15" s="228"/>
      <c r="P15" s="260">
        <f t="shared" si="8"/>
        <v>0</v>
      </c>
      <c r="Q15" s="228"/>
      <c r="R15" s="229"/>
    </row>
    <row r="16" spans="2:18">
      <c r="B16" s="230">
        <f t="shared" si="2"/>
        <v>2022</v>
      </c>
      <c r="C16" s="231"/>
      <c r="D16" s="219">
        <f t="shared" si="4"/>
        <v>139.66</v>
      </c>
      <c r="E16" s="219">
        <f t="shared" si="4"/>
        <v>42.74</v>
      </c>
      <c r="F16" s="221">
        <f t="shared" si="0"/>
        <v>48.423064670277164</v>
      </c>
      <c r="G16" s="219">
        <f t="shared" si="5"/>
        <v>0.73</v>
      </c>
      <c r="H16" s="232">
        <f t="shared" ref="H16" si="12">ROUND(H15*(1+$D71),2)</f>
        <v>0</v>
      </c>
      <c r="I16" s="221">
        <f t="shared" si="1"/>
        <v>49.153064670277161</v>
      </c>
      <c r="J16" s="221">
        <f t="shared" si="3"/>
        <v>185.15</v>
      </c>
      <c r="K16" s="219">
        <f t="shared" si="7"/>
        <v>0.64</v>
      </c>
      <c r="L16" s="210"/>
      <c r="N16" s="222"/>
      <c r="P16" s="260">
        <f t="shared" si="8"/>
        <v>0</v>
      </c>
    </row>
    <row r="17" spans="2:17">
      <c r="B17" s="230">
        <f t="shared" si="2"/>
        <v>2023</v>
      </c>
      <c r="C17" s="231"/>
      <c r="D17" s="219">
        <f t="shared" si="4"/>
        <v>142.88</v>
      </c>
      <c r="E17" s="219">
        <f t="shared" si="4"/>
        <v>43.72</v>
      </c>
      <c r="F17" s="221">
        <f t="shared" si="0"/>
        <v>49.538069448869066</v>
      </c>
      <c r="G17" s="219">
        <f t="shared" si="5"/>
        <v>0.75</v>
      </c>
      <c r="H17" s="232">
        <f t="shared" ref="H17" si="13">ROUND(H16*(1+$D72),2)</f>
        <v>0</v>
      </c>
      <c r="I17" s="221">
        <f t="shared" si="1"/>
        <v>50.288069448869066</v>
      </c>
      <c r="J17" s="221">
        <f t="shared" si="3"/>
        <v>189.43</v>
      </c>
      <c r="K17" s="219">
        <f t="shared" si="7"/>
        <v>0.65</v>
      </c>
      <c r="L17" s="210"/>
      <c r="N17" s="222"/>
      <c r="O17" s="227"/>
      <c r="P17" s="260">
        <f t="shared" si="8"/>
        <v>0</v>
      </c>
    </row>
    <row r="18" spans="2:17">
      <c r="B18" s="230">
        <f t="shared" si="2"/>
        <v>2024</v>
      </c>
      <c r="C18" s="231"/>
      <c r="D18" s="219">
        <f t="shared" si="4"/>
        <v>146.19</v>
      </c>
      <c r="E18" s="219">
        <f t="shared" si="4"/>
        <v>44.73</v>
      </c>
      <c r="F18" s="221">
        <f t="shared" si="0"/>
        <v>50.68493150684931</v>
      </c>
      <c r="G18" s="219">
        <f t="shared" si="5"/>
        <v>0.77</v>
      </c>
      <c r="H18" s="232">
        <f t="shared" ref="H18" si="14">ROUND(H17*(1+$D73),2)</f>
        <v>0</v>
      </c>
      <c r="I18" s="221">
        <f t="shared" si="1"/>
        <v>51.454931506849313</v>
      </c>
      <c r="J18" s="221">
        <f t="shared" si="3"/>
        <v>193.82</v>
      </c>
      <c r="K18" s="219">
        <f t="shared" si="7"/>
        <v>0.67</v>
      </c>
      <c r="L18" s="210"/>
      <c r="P18" s="260">
        <f t="shared" si="8"/>
        <v>0</v>
      </c>
    </row>
    <row r="19" spans="2:17">
      <c r="B19" s="230">
        <f t="shared" si="2"/>
        <v>2025</v>
      </c>
      <c r="C19" s="231"/>
      <c r="D19" s="219">
        <f t="shared" si="4"/>
        <v>149.58000000000001</v>
      </c>
      <c r="E19" s="219">
        <f t="shared" si="4"/>
        <v>45.77</v>
      </c>
      <c r="F19" s="221">
        <f t="shared" si="0"/>
        <v>51.860996070935549</v>
      </c>
      <c r="G19" s="219">
        <f t="shared" si="5"/>
        <v>0.79</v>
      </c>
      <c r="H19" s="232">
        <f t="shared" ref="H19" si="15">ROUND(H18*(1+$D74),2)</f>
        <v>0</v>
      </c>
      <c r="I19" s="221">
        <f t="shared" si="1"/>
        <v>52.650996070935548</v>
      </c>
      <c r="J19" s="221">
        <f t="shared" si="3"/>
        <v>198.33</v>
      </c>
      <c r="K19" s="219">
        <f t="shared" si="7"/>
        <v>0.69</v>
      </c>
      <c r="L19" s="210"/>
      <c r="P19" s="260">
        <f t="shared" si="8"/>
        <v>0</v>
      </c>
    </row>
    <row r="20" spans="2:17">
      <c r="B20" s="230">
        <f t="shared" si="2"/>
        <v>2026</v>
      </c>
      <c r="C20" s="231"/>
      <c r="D20" s="219">
        <f t="shared" ref="D20:D28" si="16">ROUND(D19*(1+$G66),2)</f>
        <v>153.01</v>
      </c>
      <c r="E20" s="219">
        <f t="shared" ref="E20:E28" si="17">ROUND(E19*(1+$G66),2)</f>
        <v>46.82</v>
      </c>
      <c r="F20" s="221">
        <f t="shared" si="0"/>
        <v>53.050334501433575</v>
      </c>
      <c r="G20" s="219">
        <f t="shared" ref="G20:G28" si="18">ROUND(G19*(1+$G66),2)</f>
        <v>0.81</v>
      </c>
      <c r="H20" s="232">
        <f t="shared" ref="H20:H28" si="19">ROUND(H19*(1+$G66),2)</f>
        <v>0</v>
      </c>
      <c r="I20" s="221">
        <f t="shared" si="1"/>
        <v>53.860334501433577</v>
      </c>
      <c r="J20" s="221">
        <f t="shared" si="3"/>
        <v>202.88</v>
      </c>
      <c r="K20" s="219">
        <f t="shared" ref="K20:K28" si="20">ROUND(K19*(1+$G66),2)</f>
        <v>0.71</v>
      </c>
      <c r="L20" s="210"/>
      <c r="P20" s="260">
        <f t="shared" ref="P20:P28" si="21">ROUND(P19*(1+$G66),2)</f>
        <v>0</v>
      </c>
      <c r="Q20" s="261"/>
    </row>
    <row r="21" spans="2:17">
      <c r="B21" s="230">
        <f t="shared" si="2"/>
        <v>2027</v>
      </c>
      <c r="C21" s="231"/>
      <c r="D21" s="219">
        <f t="shared" si="16"/>
        <v>156.55000000000001</v>
      </c>
      <c r="E21" s="219">
        <f t="shared" si="17"/>
        <v>47.9</v>
      </c>
      <c r="F21" s="221">
        <f t="shared" si="0"/>
        <v>54.27683975788468</v>
      </c>
      <c r="G21" s="219">
        <f t="shared" si="18"/>
        <v>0.83</v>
      </c>
      <c r="H21" s="232">
        <f t="shared" si="19"/>
        <v>0</v>
      </c>
      <c r="I21" s="221">
        <f t="shared" si="1"/>
        <v>55.106839757884678</v>
      </c>
      <c r="J21" s="221">
        <f t="shared" si="3"/>
        <v>207.58</v>
      </c>
      <c r="K21" s="219">
        <f t="shared" si="20"/>
        <v>0.73</v>
      </c>
      <c r="L21" s="210"/>
      <c r="P21" s="260">
        <f t="shared" si="21"/>
        <v>0</v>
      </c>
    </row>
    <row r="22" spans="2:17">
      <c r="B22" s="230">
        <f t="shared" si="2"/>
        <v>2028</v>
      </c>
      <c r="C22" s="231"/>
      <c r="D22" s="219">
        <f t="shared" si="16"/>
        <v>160.19</v>
      </c>
      <c r="E22" s="219">
        <f t="shared" si="17"/>
        <v>49.01</v>
      </c>
      <c r="F22" s="221">
        <f t="shared" si="0"/>
        <v>55.537857067006478</v>
      </c>
      <c r="G22" s="219">
        <f t="shared" si="18"/>
        <v>0.85</v>
      </c>
      <c r="H22" s="232">
        <f t="shared" si="19"/>
        <v>0</v>
      </c>
      <c r="I22" s="221">
        <f t="shared" si="1"/>
        <v>56.387857067006479</v>
      </c>
      <c r="J22" s="221">
        <f t="shared" si="3"/>
        <v>212.4</v>
      </c>
      <c r="K22" s="219">
        <f t="shared" si="20"/>
        <v>0.75</v>
      </c>
      <c r="L22" s="210"/>
      <c r="P22" s="260">
        <f t="shared" si="21"/>
        <v>0</v>
      </c>
    </row>
    <row r="23" spans="2:17">
      <c r="B23" s="230">
        <f t="shared" si="2"/>
        <v>2029</v>
      </c>
      <c r="C23" s="231"/>
      <c r="D23" s="219">
        <f t="shared" si="16"/>
        <v>163.98</v>
      </c>
      <c r="E23" s="219">
        <f t="shared" si="17"/>
        <v>50.17</v>
      </c>
      <c r="F23" s="221">
        <f t="shared" si="0"/>
        <v>56.851969841775507</v>
      </c>
      <c r="G23" s="219">
        <f t="shared" si="18"/>
        <v>0.87</v>
      </c>
      <c r="H23" s="232">
        <f t="shared" si="19"/>
        <v>0</v>
      </c>
      <c r="I23" s="221">
        <f t="shared" si="1"/>
        <v>57.721969841775504</v>
      </c>
      <c r="J23" s="221">
        <f t="shared" si="3"/>
        <v>217.43</v>
      </c>
      <c r="K23" s="219">
        <f t="shared" si="20"/>
        <v>0.77</v>
      </c>
      <c r="L23" s="210"/>
      <c r="P23" s="260">
        <f t="shared" si="21"/>
        <v>0</v>
      </c>
    </row>
    <row r="24" spans="2:17">
      <c r="B24" s="230">
        <f t="shared" si="2"/>
        <v>2030</v>
      </c>
      <c r="C24" s="224"/>
      <c r="D24" s="225">
        <f t="shared" si="16"/>
        <v>167.88</v>
      </c>
      <c r="E24" s="225">
        <f t="shared" si="17"/>
        <v>51.36</v>
      </c>
      <c r="F24" s="226">
        <f t="shared" si="0"/>
        <v>58.203249442497615</v>
      </c>
      <c r="G24" s="225">
        <f t="shared" si="18"/>
        <v>0.89</v>
      </c>
      <c r="H24" s="225">
        <f t="shared" si="19"/>
        <v>0</v>
      </c>
      <c r="I24" s="226">
        <f t="shared" si="1"/>
        <v>59.093249442497616</v>
      </c>
      <c r="J24" s="226">
        <f t="shared" si="3"/>
        <v>222.59</v>
      </c>
      <c r="K24" s="225">
        <f t="shared" si="20"/>
        <v>0.79</v>
      </c>
      <c r="L24" s="210"/>
      <c r="P24" s="260">
        <f t="shared" si="21"/>
        <v>0</v>
      </c>
    </row>
    <row r="25" spans="2:17">
      <c r="B25" s="230">
        <f t="shared" si="2"/>
        <v>2031</v>
      </c>
      <c r="C25" s="231"/>
      <c r="D25" s="219">
        <f t="shared" si="16"/>
        <v>171.91</v>
      </c>
      <c r="E25" s="219">
        <f t="shared" si="17"/>
        <v>52.59</v>
      </c>
      <c r="F25" s="221">
        <f t="shared" si="0"/>
        <v>59.599660189019858</v>
      </c>
      <c r="G25" s="219">
        <f t="shared" si="18"/>
        <v>0.91</v>
      </c>
      <c r="H25" s="232">
        <f t="shared" si="19"/>
        <v>0</v>
      </c>
      <c r="I25" s="221">
        <f t="shared" si="1"/>
        <v>60.509660189019854</v>
      </c>
      <c r="J25" s="221">
        <f t="shared" si="3"/>
        <v>227.93</v>
      </c>
      <c r="K25" s="219">
        <f t="shared" si="20"/>
        <v>0.81</v>
      </c>
      <c r="L25" s="210"/>
      <c r="P25" s="260">
        <f t="shared" si="21"/>
        <v>0</v>
      </c>
    </row>
    <row r="26" spans="2:17">
      <c r="B26" s="230">
        <f t="shared" si="2"/>
        <v>2032</v>
      </c>
      <c r="C26" s="231"/>
      <c r="D26" s="219">
        <f t="shared" si="16"/>
        <v>176.05</v>
      </c>
      <c r="E26" s="219">
        <f t="shared" si="17"/>
        <v>53.86</v>
      </c>
      <c r="F26" s="221">
        <f t="shared" si="0"/>
        <v>61.035892534777538</v>
      </c>
      <c r="G26" s="219">
        <f t="shared" si="18"/>
        <v>0.93</v>
      </c>
      <c r="H26" s="232">
        <f t="shared" si="19"/>
        <v>0</v>
      </c>
      <c r="I26" s="221">
        <f t="shared" si="1"/>
        <v>61.965892534777538</v>
      </c>
      <c r="J26" s="221">
        <f t="shared" si="3"/>
        <v>233.41</v>
      </c>
      <c r="K26" s="219">
        <f t="shared" si="20"/>
        <v>0.83</v>
      </c>
      <c r="L26" s="210"/>
      <c r="P26" s="260">
        <f t="shared" si="21"/>
        <v>0</v>
      </c>
    </row>
    <row r="27" spans="2:17">
      <c r="B27" s="230">
        <f t="shared" si="2"/>
        <v>2033</v>
      </c>
      <c r="C27" s="231"/>
      <c r="D27" s="219">
        <f t="shared" si="16"/>
        <v>180.31</v>
      </c>
      <c r="E27" s="219">
        <f t="shared" si="17"/>
        <v>55.16</v>
      </c>
      <c r="F27" s="221">
        <f t="shared" si="0"/>
        <v>62.511946479770629</v>
      </c>
      <c r="G27" s="219">
        <f t="shared" si="18"/>
        <v>0.95</v>
      </c>
      <c r="H27" s="232">
        <f t="shared" si="19"/>
        <v>0</v>
      </c>
      <c r="I27" s="221">
        <f t="shared" si="1"/>
        <v>63.461946479770631</v>
      </c>
      <c r="J27" s="221">
        <f t="shared" si="3"/>
        <v>239.05</v>
      </c>
      <c r="K27" s="219">
        <f t="shared" si="20"/>
        <v>0.85</v>
      </c>
      <c r="L27" s="210"/>
      <c r="P27" s="260">
        <f t="shared" si="21"/>
        <v>0</v>
      </c>
    </row>
    <row r="28" spans="2:17">
      <c r="B28" s="230">
        <f t="shared" si="2"/>
        <v>2034</v>
      </c>
      <c r="C28" s="231"/>
      <c r="D28" s="219">
        <f t="shared" si="16"/>
        <v>184.68</v>
      </c>
      <c r="E28" s="219">
        <f t="shared" si="17"/>
        <v>56.5</v>
      </c>
      <c r="F28" s="221">
        <f t="shared" si="0"/>
        <v>64.02782202399915</v>
      </c>
      <c r="G28" s="219">
        <f t="shared" si="18"/>
        <v>0.97</v>
      </c>
      <c r="H28" s="232">
        <f t="shared" si="19"/>
        <v>0</v>
      </c>
      <c r="I28" s="221">
        <f t="shared" si="1"/>
        <v>64.997822023999149</v>
      </c>
      <c r="J28" s="221">
        <f t="shared" si="3"/>
        <v>244.83</v>
      </c>
      <c r="K28" s="219">
        <f t="shared" si="20"/>
        <v>0.87</v>
      </c>
      <c r="L28" s="210"/>
      <c r="P28" s="260">
        <f t="shared" si="21"/>
        <v>0</v>
      </c>
    </row>
    <row r="29" spans="2:17">
      <c r="B29" s="230">
        <f t="shared" si="2"/>
        <v>2035</v>
      </c>
      <c r="C29" s="231"/>
      <c r="D29" s="219">
        <f t="shared" ref="D29:E36" si="22">ROUND(D28*(1+$K66),2)</f>
        <v>189.14</v>
      </c>
      <c r="E29" s="219">
        <f t="shared" si="22"/>
        <v>57.87</v>
      </c>
      <c r="F29" s="221">
        <f t="shared" si="0"/>
        <v>65.575554847616019</v>
      </c>
      <c r="G29" s="219">
        <f>ROUND(G28*(1+$K66),2)</f>
        <v>0.99</v>
      </c>
      <c r="H29" s="232">
        <f>ROUND(H28*(1+$K66),2)</f>
        <v>0</v>
      </c>
      <c r="I29" s="221">
        <f t="shared" si="1"/>
        <v>66.565554847616013</v>
      </c>
      <c r="J29" s="221">
        <f t="shared" si="3"/>
        <v>250.74</v>
      </c>
      <c r="K29" s="219">
        <f>ROUND(K28*(1+$K66),2)</f>
        <v>0.89</v>
      </c>
      <c r="L29" s="210"/>
      <c r="P29" s="260">
        <f>ROUND(P28*(1+$K66),2)</f>
        <v>0</v>
      </c>
    </row>
    <row r="30" spans="2:17">
      <c r="B30" s="230">
        <f t="shared" si="2"/>
        <v>2036</v>
      </c>
      <c r="C30" s="231"/>
      <c r="D30" s="219">
        <f t="shared" si="22"/>
        <v>193.74</v>
      </c>
      <c r="E30" s="219">
        <f t="shared" si="22"/>
        <v>59.28</v>
      </c>
      <c r="F30" s="221">
        <f t="shared" si="0"/>
        <v>67.171073590315387</v>
      </c>
      <c r="G30" s="219">
        <f t="shared" ref="G30:G36" si="23">ROUND(G29*(1+$K67),2)</f>
        <v>1.01</v>
      </c>
      <c r="H30" s="232">
        <f t="shared" ref="H30" si="24">ROUND(H29*(1+$K67),2)</f>
        <v>0</v>
      </c>
      <c r="I30" s="221">
        <f t="shared" si="1"/>
        <v>68.181073590315393</v>
      </c>
      <c r="J30" s="221">
        <f t="shared" si="3"/>
        <v>256.82</v>
      </c>
      <c r="K30" s="219">
        <f t="shared" ref="K30:K36" si="25">ROUND(K29*(1+$K67),2)</f>
        <v>0.91</v>
      </c>
      <c r="L30" s="210"/>
      <c r="P30" s="260">
        <f t="shared" ref="P30:P36" si="26">ROUND(P29*(1+$K67),2)</f>
        <v>0</v>
      </c>
    </row>
    <row r="31" spans="2:17">
      <c r="B31" s="230">
        <f t="shared" si="2"/>
        <v>2037</v>
      </c>
      <c r="C31" s="231"/>
      <c r="D31" s="219">
        <f t="shared" si="22"/>
        <v>198.44</v>
      </c>
      <c r="E31" s="219">
        <f t="shared" si="22"/>
        <v>60.72</v>
      </c>
      <c r="F31" s="221">
        <f t="shared" si="0"/>
        <v>68.801104385685449</v>
      </c>
      <c r="G31" s="219">
        <f t="shared" si="23"/>
        <v>1.03</v>
      </c>
      <c r="H31" s="232">
        <f t="shared" ref="H31" si="27">ROUND(H30*(1+$K68),2)</f>
        <v>0</v>
      </c>
      <c r="I31" s="221">
        <f t="shared" si="1"/>
        <v>69.83110438568545</v>
      </c>
      <c r="J31" s="221">
        <f t="shared" si="3"/>
        <v>263.04000000000002</v>
      </c>
      <c r="K31" s="219">
        <f t="shared" si="25"/>
        <v>0.93</v>
      </c>
      <c r="L31" s="210"/>
      <c r="P31" s="260">
        <f t="shared" si="26"/>
        <v>0</v>
      </c>
    </row>
    <row r="32" spans="2:17">
      <c r="B32" s="230">
        <f t="shared" si="2"/>
        <v>2038</v>
      </c>
      <c r="C32" s="231"/>
      <c r="D32" s="219">
        <f t="shared" si="22"/>
        <v>203.29</v>
      </c>
      <c r="E32" s="219">
        <f t="shared" si="22"/>
        <v>62.2</v>
      </c>
      <c r="F32" s="221">
        <f t="shared" si="0"/>
        <v>70.481575873420411</v>
      </c>
      <c r="G32" s="219">
        <f t="shared" si="23"/>
        <v>1.06</v>
      </c>
      <c r="H32" s="232">
        <f t="shared" ref="H32" si="28">ROUND(H31*(1+$K69),2)</f>
        <v>0</v>
      </c>
      <c r="I32" s="221">
        <f t="shared" si="1"/>
        <v>71.541575873420413</v>
      </c>
      <c r="J32" s="221">
        <f t="shared" si="3"/>
        <v>269.48</v>
      </c>
      <c r="K32" s="219">
        <f t="shared" si="25"/>
        <v>0.95</v>
      </c>
      <c r="L32" s="210"/>
      <c r="P32" s="260">
        <f t="shared" si="26"/>
        <v>0</v>
      </c>
    </row>
    <row r="33" spans="2:16">
      <c r="B33" s="230">
        <f t="shared" si="2"/>
        <v>2039</v>
      </c>
      <c r="C33" s="231"/>
      <c r="D33" s="219">
        <f t="shared" si="22"/>
        <v>208.27</v>
      </c>
      <c r="E33" s="219">
        <f t="shared" si="22"/>
        <v>63.72</v>
      </c>
      <c r="F33" s="221">
        <f t="shared" si="0"/>
        <v>72.207178506955515</v>
      </c>
      <c r="G33" s="219">
        <f t="shared" si="23"/>
        <v>1.0900000000000001</v>
      </c>
      <c r="H33" s="232">
        <f t="shared" ref="H33" si="29">ROUND(H32*(1+$K70),2)</f>
        <v>0</v>
      </c>
      <c r="I33" s="221">
        <f t="shared" si="1"/>
        <v>73.297178506955518</v>
      </c>
      <c r="J33" s="221">
        <f t="shared" si="3"/>
        <v>276.10000000000002</v>
      </c>
      <c r="K33" s="219">
        <f t="shared" si="25"/>
        <v>0.97</v>
      </c>
      <c r="L33" s="210"/>
      <c r="P33" s="260">
        <f t="shared" si="26"/>
        <v>0</v>
      </c>
    </row>
    <row r="34" spans="2:16">
      <c r="B34" s="230">
        <f t="shared" si="2"/>
        <v>2040</v>
      </c>
      <c r="C34" s="231"/>
      <c r="D34" s="219">
        <f t="shared" si="22"/>
        <v>213.36</v>
      </c>
      <c r="E34" s="219">
        <f t="shared" si="22"/>
        <v>65.28</v>
      </c>
      <c r="F34" s="221">
        <f t="shared" si="0"/>
        <v>73.972602739726028</v>
      </c>
      <c r="G34" s="219">
        <f t="shared" si="23"/>
        <v>1.1200000000000001</v>
      </c>
      <c r="H34" s="232">
        <f t="shared" ref="H34" si="30">ROUND(H33*(1+$K71),2)</f>
        <v>0</v>
      </c>
      <c r="I34" s="221">
        <f t="shared" si="1"/>
        <v>75.092602739726033</v>
      </c>
      <c r="J34" s="221">
        <f t="shared" si="3"/>
        <v>282.86</v>
      </c>
      <c r="K34" s="219">
        <f t="shared" si="25"/>
        <v>0.99</v>
      </c>
      <c r="L34" s="210"/>
      <c r="P34" s="260">
        <f t="shared" si="26"/>
        <v>0</v>
      </c>
    </row>
    <row r="35" spans="2:16">
      <c r="B35" s="230">
        <f t="shared" si="2"/>
        <v>2041</v>
      </c>
      <c r="C35" s="231"/>
      <c r="D35" s="219">
        <f t="shared" si="22"/>
        <v>218.59</v>
      </c>
      <c r="E35" s="219">
        <f t="shared" si="22"/>
        <v>66.88</v>
      </c>
      <c r="F35" s="221">
        <f t="shared" si="0"/>
        <v>75.78581289157907</v>
      </c>
      <c r="G35" s="219">
        <f t="shared" si="23"/>
        <v>1.1499999999999999</v>
      </c>
      <c r="H35" s="232">
        <f t="shared" ref="H35" si="31">ROUND(H34*(1+$K72),2)</f>
        <v>0</v>
      </c>
      <c r="I35" s="221">
        <f t="shared" si="1"/>
        <v>76.935812891579076</v>
      </c>
      <c r="J35" s="221">
        <f t="shared" si="3"/>
        <v>289.8</v>
      </c>
      <c r="K35" s="219">
        <f t="shared" si="25"/>
        <v>1.01</v>
      </c>
      <c r="L35" s="210"/>
      <c r="P35" s="260">
        <f t="shared" si="26"/>
        <v>0</v>
      </c>
    </row>
    <row r="36" spans="2:16">
      <c r="B36" s="230">
        <f t="shared" si="2"/>
        <v>2042</v>
      </c>
      <c r="C36" s="231"/>
      <c r="D36" s="219">
        <f t="shared" si="22"/>
        <v>223.97</v>
      </c>
      <c r="E36" s="219">
        <f t="shared" si="22"/>
        <v>68.53</v>
      </c>
      <c r="F36" s="221">
        <f t="shared" si="0"/>
        <v>77.65211850907933</v>
      </c>
      <c r="G36" s="219">
        <f t="shared" si="23"/>
        <v>1.18</v>
      </c>
      <c r="H36" s="232">
        <f t="shared" ref="H36" si="32">ROUND(H35*(1+$K73),2)</f>
        <v>0</v>
      </c>
      <c r="I36" s="221">
        <f t="shared" si="1"/>
        <v>78.832118509079336</v>
      </c>
      <c r="J36" s="221">
        <f t="shared" si="3"/>
        <v>296.94</v>
      </c>
      <c r="K36" s="219">
        <f t="shared" si="25"/>
        <v>1.03</v>
      </c>
      <c r="L36" s="210"/>
      <c r="P36" s="260">
        <f t="shared" si="26"/>
        <v>0</v>
      </c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115</v>
      </c>
    </row>
    <row r="46" spans="2:16">
      <c r="C46" s="236" t="str">
        <f>D7</f>
        <v>(b)</v>
      </c>
      <c r="D46" s="221" t="str">
        <f>"= "&amp;C7&amp;" x "&amp;C62</f>
        <v>= (a) x 0.0706748586244695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43.0%)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(i)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116</v>
      </c>
      <c r="D53" s="242" t="s">
        <v>117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103</v>
      </c>
      <c r="C55" s="244">
        <v>1737.2476650701883</v>
      </c>
      <c r="D55" s="208" t="s">
        <v>115</v>
      </c>
      <c r="H55" s="208" t="s">
        <v>9</v>
      </c>
    </row>
    <row r="56" spans="2:24">
      <c r="B56" s="110" t="s">
        <v>103</v>
      </c>
      <c r="C56" s="245">
        <v>37.565582271006477</v>
      </c>
      <c r="D56" s="208" t="s">
        <v>118</v>
      </c>
      <c r="H56" s="208" t="s">
        <v>9</v>
      </c>
    </row>
    <row r="57" spans="2:24">
      <c r="B57" s="110" t="s">
        <v>103</v>
      </c>
      <c r="C57" s="250">
        <v>0.57299999999999995</v>
      </c>
      <c r="D57" s="208" t="s">
        <v>123</v>
      </c>
      <c r="H57" s="208" t="s">
        <v>120</v>
      </c>
    </row>
    <row r="58" spans="2:24">
      <c r="B58" s="110" t="s">
        <v>103</v>
      </c>
      <c r="C58" s="245">
        <v>0.65</v>
      </c>
      <c r="D58" s="208" t="s">
        <v>119</v>
      </c>
      <c r="H58" s="208" t="s">
        <v>120</v>
      </c>
      <c r="K58" s="210"/>
      <c r="L58" s="246"/>
      <c r="M58" s="68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103</v>
      </c>
      <c r="C59" s="258"/>
      <c r="D59" s="208" t="s">
        <v>121</v>
      </c>
      <c r="H59" s="208" t="s">
        <v>120</v>
      </c>
      <c r="K59" s="248"/>
      <c r="L59" s="248"/>
      <c r="M59" s="249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4">
      <c r="C63" s="257">
        <v>0.43</v>
      </c>
      <c r="D63" s="208" t="s">
        <v>55</v>
      </c>
    </row>
    <row r="64" spans="2:24" ht="13.5" thickBot="1">
      <c r="D64" s="251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1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1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1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1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1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</row>
    <row r="73" spans="3:11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</row>
    <row r="74" spans="3:11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3" sqref="B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4" width="9.33203125" style="208"/>
    <col min="15" max="15" width="13.1640625" style="208" customWidth="1"/>
    <col min="16" max="16" width="9.33203125" style="208" customWidth="1"/>
    <col min="17" max="16384" width="9.33203125" style="208"/>
  </cols>
  <sheetData>
    <row r="1" spans="2:18" ht="15.75">
      <c r="B1" s="206" t="s">
        <v>109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181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31%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  <c r="P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19" t="s">
        <v>73</v>
      </c>
      <c r="J5" s="19" t="s">
        <v>73</v>
      </c>
      <c r="K5" s="212" t="s">
        <v>112</v>
      </c>
      <c r="P5" s="272"/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Utah Solar Resource - 31%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1822.4072122157659</v>
      </c>
      <c r="D10" s="219">
        <f>C10*$C$62</f>
        <v>140.61107266637151</v>
      </c>
      <c r="E10" s="219">
        <f>C56</f>
        <v>19.693557659779859</v>
      </c>
      <c r="F10" s="220">
        <f t="shared" ref="F10:F33" si="0">(D10+E10)/(8.76*$C$63)</f>
        <v>58.84120686185063</v>
      </c>
      <c r="G10" s="220">
        <f>C58</f>
        <v>0</v>
      </c>
      <c r="H10" s="219">
        <f>C59</f>
        <v>-2.446131410134015</v>
      </c>
      <c r="I10" s="221">
        <f t="shared" ref="I10:I36" si="1">F10+H10+G10</f>
        <v>56.395075451716615</v>
      </c>
      <c r="J10" s="221">
        <f>ROUND(I10*$C$63*8.76,2)</f>
        <v>153.63999999999999</v>
      </c>
      <c r="K10" s="219">
        <f>$C$57</f>
        <v>0.60299999999999998</v>
      </c>
      <c r="N10" s="222"/>
      <c r="P10" s="260"/>
    </row>
    <row r="11" spans="2:18">
      <c r="B11" s="217">
        <f t="shared" ref="B11:B36" si="2">B10+1</f>
        <v>2017</v>
      </c>
      <c r="C11" s="223"/>
      <c r="D11" s="219">
        <f>ROUND(D10*(1+$D66),2)</f>
        <v>143.72</v>
      </c>
      <c r="E11" s="219">
        <f>ROUND(E10*(1+$D66),2)</f>
        <v>20.13</v>
      </c>
      <c r="F11" s="220">
        <f t="shared" si="0"/>
        <v>60.142565593387069</v>
      </c>
      <c r="G11" s="219">
        <f>ROUND(G10*(1+$D66),2)</f>
        <v>0</v>
      </c>
      <c r="H11" s="219">
        <f>ROUND(H10*(1+$D66),2)</f>
        <v>-2.5</v>
      </c>
      <c r="I11" s="221">
        <f t="shared" si="1"/>
        <v>57.642565593387069</v>
      </c>
      <c r="J11" s="221">
        <f t="shared" ref="J11:J36" si="3">ROUND(I11*$C$63*8.76,2)</f>
        <v>157.04</v>
      </c>
      <c r="K11" s="219">
        <f t="shared" ref="K11:K19" si="4">ROUND(K10*(1+$D66),2)</f>
        <v>0.62</v>
      </c>
      <c r="N11" s="222"/>
      <c r="P11" s="260"/>
    </row>
    <row r="12" spans="2:18">
      <c r="B12" s="230">
        <f t="shared" si="2"/>
        <v>2018</v>
      </c>
      <c r="C12" s="231"/>
      <c r="D12" s="219">
        <f t="shared" ref="D12:G19" si="5">ROUND(D11*(1+$D67),2)</f>
        <v>146.84</v>
      </c>
      <c r="E12" s="219">
        <f t="shared" si="5"/>
        <v>20.57</v>
      </c>
      <c r="F12" s="221">
        <f t="shared" si="0"/>
        <v>61.449294513206773</v>
      </c>
      <c r="G12" s="219">
        <f t="shared" si="5"/>
        <v>0</v>
      </c>
      <c r="H12" s="232">
        <f t="shared" ref="H12" si="6">ROUND(H11*(1+$D67),2)</f>
        <v>-2.5499999999999998</v>
      </c>
      <c r="I12" s="221">
        <f t="shared" si="1"/>
        <v>58.899294513206776</v>
      </c>
      <c r="J12" s="221">
        <f t="shared" si="3"/>
        <v>160.46</v>
      </c>
      <c r="K12" s="219">
        <f t="shared" si="4"/>
        <v>0.63</v>
      </c>
      <c r="L12" s="210"/>
      <c r="N12" s="222"/>
      <c r="P12" s="260"/>
    </row>
    <row r="13" spans="2:18">
      <c r="B13" s="230">
        <f t="shared" si="2"/>
        <v>2019</v>
      </c>
      <c r="C13" s="231"/>
      <c r="D13" s="219">
        <f t="shared" si="5"/>
        <v>149.78</v>
      </c>
      <c r="E13" s="219">
        <f t="shared" si="5"/>
        <v>20.98</v>
      </c>
      <c r="F13" s="221">
        <f t="shared" si="0"/>
        <v>62.678941109104521</v>
      </c>
      <c r="G13" s="219">
        <f t="shared" si="5"/>
        <v>0</v>
      </c>
      <c r="H13" s="232">
        <f t="shared" ref="H13" si="7">ROUND(H12*(1+$D68),2)</f>
        <v>-2.6</v>
      </c>
      <c r="I13" s="221">
        <f t="shared" si="1"/>
        <v>60.07894110910452</v>
      </c>
      <c r="J13" s="221">
        <f t="shared" si="3"/>
        <v>163.68</v>
      </c>
      <c r="K13" s="219">
        <f t="shared" si="4"/>
        <v>0.64</v>
      </c>
      <c r="L13" s="210"/>
      <c r="N13" s="222"/>
      <c r="P13" s="260"/>
    </row>
    <row r="14" spans="2:18">
      <c r="B14" s="230">
        <f t="shared" si="2"/>
        <v>2020</v>
      </c>
      <c r="C14" s="231"/>
      <c r="D14" s="219">
        <f t="shared" si="5"/>
        <v>152.99</v>
      </c>
      <c r="E14" s="219">
        <f t="shared" si="5"/>
        <v>21.43</v>
      </c>
      <c r="F14" s="221">
        <f t="shared" si="0"/>
        <v>64.022375897458488</v>
      </c>
      <c r="G14" s="219">
        <f t="shared" si="5"/>
        <v>0</v>
      </c>
      <c r="H14" s="232">
        <f t="shared" ref="H14" si="8">ROUND(H13*(1+$D69),2)</f>
        <v>-2.66</v>
      </c>
      <c r="I14" s="221">
        <f t="shared" si="1"/>
        <v>61.362375897458492</v>
      </c>
      <c r="J14" s="221">
        <f t="shared" si="3"/>
        <v>167.17</v>
      </c>
      <c r="K14" s="219">
        <f t="shared" si="4"/>
        <v>0.65</v>
      </c>
      <c r="L14" s="210"/>
      <c r="N14" s="222"/>
      <c r="O14" s="227"/>
      <c r="P14" s="260"/>
      <c r="Q14" s="228"/>
      <c r="R14" s="229"/>
    </row>
    <row r="15" spans="2:18">
      <c r="B15" s="230">
        <f t="shared" si="2"/>
        <v>2021</v>
      </c>
      <c r="C15" s="231"/>
      <c r="D15" s="219">
        <f t="shared" si="5"/>
        <v>156.41999999999999</v>
      </c>
      <c r="E15" s="219">
        <f t="shared" si="5"/>
        <v>21.91</v>
      </c>
      <c r="F15" s="221">
        <f t="shared" si="0"/>
        <v>65.457575357148102</v>
      </c>
      <c r="G15" s="219">
        <f t="shared" si="5"/>
        <v>0</v>
      </c>
      <c r="H15" s="232">
        <f t="shared" ref="H15" si="9">ROUND(H14*(1+$D70),2)</f>
        <v>-2.72</v>
      </c>
      <c r="I15" s="221">
        <f t="shared" si="1"/>
        <v>62.737575357148103</v>
      </c>
      <c r="J15" s="221">
        <f t="shared" si="3"/>
        <v>170.92</v>
      </c>
      <c r="K15" s="219">
        <f t="shared" si="4"/>
        <v>0.66</v>
      </c>
      <c r="L15" s="210"/>
      <c r="N15" s="228"/>
      <c r="O15" s="228"/>
      <c r="P15" s="260"/>
      <c r="Q15" s="228"/>
      <c r="R15" s="229"/>
    </row>
    <row r="16" spans="2:18">
      <c r="B16" s="230">
        <f t="shared" si="2"/>
        <v>2022</v>
      </c>
      <c r="C16" s="231"/>
      <c r="D16" s="219">
        <f t="shared" si="5"/>
        <v>159.94999999999999</v>
      </c>
      <c r="E16" s="219">
        <f t="shared" si="5"/>
        <v>22.4</v>
      </c>
      <c r="F16" s="221">
        <f t="shared" si="0"/>
        <v>66.933151272225402</v>
      </c>
      <c r="G16" s="219">
        <f t="shared" si="5"/>
        <v>0</v>
      </c>
      <c r="H16" s="232">
        <f t="shared" ref="H16" si="10">ROUND(H15*(1+$D71),2)</f>
        <v>-2.78</v>
      </c>
      <c r="I16" s="221">
        <f t="shared" si="1"/>
        <v>64.153151272225401</v>
      </c>
      <c r="J16" s="221">
        <f t="shared" si="3"/>
        <v>174.78</v>
      </c>
      <c r="K16" s="219">
        <f t="shared" si="4"/>
        <v>0.67</v>
      </c>
      <c r="L16" s="210"/>
      <c r="N16" s="222"/>
      <c r="P16" s="260"/>
    </row>
    <row r="17" spans="2:17">
      <c r="B17" s="230">
        <f t="shared" si="2"/>
        <v>2023</v>
      </c>
      <c r="C17" s="231"/>
      <c r="D17" s="219">
        <f t="shared" si="5"/>
        <v>163.63</v>
      </c>
      <c r="E17" s="219">
        <f t="shared" si="5"/>
        <v>22.92</v>
      </c>
      <c r="F17" s="221">
        <f t="shared" si="0"/>
        <v>68.474797750664379</v>
      </c>
      <c r="G17" s="219">
        <f t="shared" si="5"/>
        <v>0</v>
      </c>
      <c r="H17" s="232">
        <f t="shared" ref="H17" si="11">ROUND(H16*(1+$D72),2)</f>
        <v>-2.84</v>
      </c>
      <c r="I17" s="221">
        <f t="shared" si="1"/>
        <v>65.634797750664376</v>
      </c>
      <c r="J17" s="221">
        <f t="shared" si="3"/>
        <v>178.81</v>
      </c>
      <c r="K17" s="219">
        <f t="shared" si="4"/>
        <v>0.69</v>
      </c>
      <c r="L17" s="210"/>
      <c r="N17" s="222"/>
      <c r="O17" s="227"/>
      <c r="P17" s="260"/>
    </row>
    <row r="18" spans="2:17">
      <c r="B18" s="230">
        <f t="shared" si="2"/>
        <v>2024</v>
      </c>
      <c r="C18" s="231"/>
      <c r="D18" s="219">
        <f t="shared" si="5"/>
        <v>167.42</v>
      </c>
      <c r="E18" s="219">
        <f t="shared" si="5"/>
        <v>23.45</v>
      </c>
      <c r="F18" s="221">
        <f t="shared" si="0"/>
        <v>70.060491271344461</v>
      </c>
      <c r="G18" s="219">
        <f t="shared" si="5"/>
        <v>0</v>
      </c>
      <c r="H18" s="232">
        <f t="shared" ref="H18" si="12">ROUND(H17*(1+$D73),2)</f>
        <v>-2.91</v>
      </c>
      <c r="I18" s="221">
        <f t="shared" si="1"/>
        <v>67.150491271344464</v>
      </c>
      <c r="J18" s="221">
        <f t="shared" si="3"/>
        <v>182.94</v>
      </c>
      <c r="K18" s="219">
        <f t="shared" si="4"/>
        <v>0.71</v>
      </c>
      <c r="L18" s="210"/>
      <c r="P18" s="260"/>
    </row>
    <row r="19" spans="2:17">
      <c r="B19" s="230">
        <f t="shared" si="2"/>
        <v>2025</v>
      </c>
      <c r="C19" s="231"/>
      <c r="D19" s="219">
        <f t="shared" si="5"/>
        <v>171.3</v>
      </c>
      <c r="E19" s="219">
        <f t="shared" si="5"/>
        <v>23.99</v>
      </c>
      <c r="F19" s="221">
        <f t="shared" si="0"/>
        <v>71.682890660558826</v>
      </c>
      <c r="G19" s="219">
        <f t="shared" si="5"/>
        <v>0</v>
      </c>
      <c r="H19" s="232">
        <f t="shared" ref="H19" si="13">ROUND(H18*(1+$D74),2)</f>
        <v>-2.98</v>
      </c>
      <c r="I19" s="221">
        <f t="shared" si="1"/>
        <v>68.702890660558822</v>
      </c>
      <c r="J19" s="221">
        <f t="shared" si="3"/>
        <v>187.17</v>
      </c>
      <c r="K19" s="219">
        <f t="shared" si="4"/>
        <v>0.73</v>
      </c>
      <c r="L19" s="210"/>
      <c r="P19" s="260"/>
    </row>
    <row r="20" spans="2:17">
      <c r="B20" s="230">
        <f t="shared" si="2"/>
        <v>2026</v>
      </c>
      <c r="C20" s="231"/>
      <c r="D20" s="219">
        <f>ROUND(D19*(1+$G66),2)</f>
        <v>175.23</v>
      </c>
      <c r="E20" s="219">
        <f>ROUND(E19*(1+$G66),2)</f>
        <v>24.54</v>
      </c>
      <c r="F20" s="221">
        <f t="shared" si="0"/>
        <v>73.327313570893708</v>
      </c>
      <c r="G20" s="219">
        <f>ROUND(G19*(1+$G66),2)</f>
        <v>0</v>
      </c>
      <c r="H20" s="232">
        <f>ROUND(H19*(1+$G66),2)</f>
        <v>-3.05</v>
      </c>
      <c r="I20" s="221">
        <f t="shared" si="1"/>
        <v>70.27731357089371</v>
      </c>
      <c r="J20" s="221">
        <f t="shared" si="3"/>
        <v>191.46</v>
      </c>
      <c r="K20" s="219">
        <f t="shared" ref="K20:K28" si="14">ROUND(K19*(1+$G66),2)</f>
        <v>0.75</v>
      </c>
      <c r="L20" s="210"/>
      <c r="P20" s="260"/>
      <c r="Q20" s="261"/>
    </row>
    <row r="21" spans="2:17">
      <c r="B21" s="230">
        <f t="shared" si="2"/>
        <v>2027</v>
      </c>
      <c r="C21" s="231"/>
      <c r="D21" s="219">
        <f t="shared" ref="D21:G28" si="15">ROUND(D20*(1+$G67),2)</f>
        <v>179.29</v>
      </c>
      <c r="E21" s="219">
        <f t="shared" si="15"/>
        <v>25.11</v>
      </c>
      <c r="F21" s="221">
        <f t="shared" si="0"/>
        <v>75.026795284030001</v>
      </c>
      <c r="G21" s="219">
        <f t="shared" si="15"/>
        <v>0</v>
      </c>
      <c r="H21" s="232">
        <f t="shared" ref="H21" si="16">ROUND(H20*(1+$G67),2)</f>
        <v>-3.12</v>
      </c>
      <c r="I21" s="221">
        <f t="shared" si="1"/>
        <v>71.906795284029997</v>
      </c>
      <c r="J21" s="221">
        <f t="shared" si="3"/>
        <v>195.9</v>
      </c>
      <c r="K21" s="219">
        <f t="shared" si="14"/>
        <v>0.77</v>
      </c>
      <c r="L21" s="210"/>
      <c r="P21" s="260"/>
    </row>
    <row r="22" spans="2:17">
      <c r="B22" s="230">
        <f t="shared" si="2"/>
        <v>2028</v>
      </c>
      <c r="C22" s="231"/>
      <c r="D22" s="219">
        <f t="shared" si="15"/>
        <v>183.46</v>
      </c>
      <c r="E22" s="219">
        <f t="shared" si="15"/>
        <v>25.69</v>
      </c>
      <c r="F22" s="221">
        <f t="shared" si="0"/>
        <v>76.770324039407427</v>
      </c>
      <c r="G22" s="219">
        <f t="shared" si="15"/>
        <v>0</v>
      </c>
      <c r="H22" s="232">
        <f t="shared" ref="H22" si="17">ROUND(H21*(1+$G68),2)</f>
        <v>-3.19</v>
      </c>
      <c r="I22" s="221">
        <f t="shared" si="1"/>
        <v>73.580324039407429</v>
      </c>
      <c r="J22" s="221">
        <f t="shared" si="3"/>
        <v>200.46</v>
      </c>
      <c r="K22" s="219">
        <f t="shared" si="14"/>
        <v>0.79</v>
      </c>
      <c r="L22" s="210"/>
      <c r="P22" s="260"/>
    </row>
    <row r="23" spans="2:17">
      <c r="B23" s="230">
        <f t="shared" si="2"/>
        <v>2029</v>
      </c>
      <c r="C23" s="231"/>
      <c r="D23" s="219">
        <f t="shared" si="15"/>
        <v>187.8</v>
      </c>
      <c r="E23" s="219">
        <f t="shared" si="15"/>
        <v>26.3</v>
      </c>
      <c r="F23" s="221">
        <f t="shared" si="0"/>
        <v>78.587264531853364</v>
      </c>
      <c r="G23" s="219">
        <f t="shared" si="15"/>
        <v>0</v>
      </c>
      <c r="H23" s="232">
        <f t="shared" ref="H23" si="18">ROUND(H22*(1+$G69),2)</f>
        <v>-3.27</v>
      </c>
      <c r="I23" s="221">
        <f t="shared" si="1"/>
        <v>75.317264531853368</v>
      </c>
      <c r="J23" s="221">
        <f t="shared" si="3"/>
        <v>205.19</v>
      </c>
      <c r="K23" s="219">
        <f t="shared" si="14"/>
        <v>0.81</v>
      </c>
      <c r="L23" s="210"/>
      <c r="P23" s="260"/>
    </row>
    <row r="24" spans="2:17">
      <c r="B24" s="230">
        <f t="shared" si="2"/>
        <v>2030</v>
      </c>
      <c r="C24" s="224"/>
      <c r="D24" s="225">
        <f t="shared" si="15"/>
        <v>192.27</v>
      </c>
      <c r="E24" s="225">
        <f t="shared" si="15"/>
        <v>26.93</v>
      </c>
      <c r="F24" s="226">
        <f t="shared" si="0"/>
        <v>80.459263827100685</v>
      </c>
      <c r="G24" s="225">
        <f t="shared" si="15"/>
        <v>0</v>
      </c>
      <c r="H24" s="225">
        <f t="shared" ref="H24" si="19">ROUND(H23*(1+$G70),2)</f>
        <v>-3.35</v>
      </c>
      <c r="I24" s="226">
        <f t="shared" si="1"/>
        <v>77.10926382710069</v>
      </c>
      <c r="J24" s="226">
        <f t="shared" si="3"/>
        <v>210.07</v>
      </c>
      <c r="K24" s="225">
        <f t="shared" si="14"/>
        <v>0.83</v>
      </c>
      <c r="L24" s="210"/>
      <c r="P24" s="260"/>
    </row>
    <row r="25" spans="2:17">
      <c r="B25" s="230">
        <f t="shared" si="2"/>
        <v>2031</v>
      </c>
      <c r="C25" s="231"/>
      <c r="D25" s="219">
        <f t="shared" si="15"/>
        <v>196.89</v>
      </c>
      <c r="E25" s="219">
        <f t="shared" si="15"/>
        <v>27.58</v>
      </c>
      <c r="F25" s="221">
        <f t="shared" si="0"/>
        <v>82.393663098856237</v>
      </c>
      <c r="G25" s="219">
        <f t="shared" si="15"/>
        <v>0</v>
      </c>
      <c r="H25" s="232">
        <f t="shared" ref="H25" si="20">ROUND(H24*(1+$G71),2)</f>
        <v>-3.43</v>
      </c>
      <c r="I25" s="221">
        <f t="shared" si="1"/>
        <v>78.96366309885623</v>
      </c>
      <c r="J25" s="221">
        <f t="shared" si="3"/>
        <v>215.13</v>
      </c>
      <c r="K25" s="219">
        <f t="shared" si="14"/>
        <v>0.85</v>
      </c>
      <c r="L25" s="210"/>
      <c r="P25" s="260"/>
    </row>
    <row r="26" spans="2:17">
      <c r="B26" s="230">
        <f t="shared" si="2"/>
        <v>2032</v>
      </c>
      <c r="C26" s="231"/>
      <c r="D26" s="219">
        <f t="shared" si="15"/>
        <v>201.63</v>
      </c>
      <c r="E26" s="219">
        <f t="shared" si="15"/>
        <v>28.24</v>
      </c>
      <c r="F26" s="221">
        <f t="shared" si="0"/>
        <v>84.375779999706353</v>
      </c>
      <c r="G26" s="219">
        <f t="shared" si="15"/>
        <v>0</v>
      </c>
      <c r="H26" s="232">
        <f t="shared" ref="H26" si="21">ROUND(H25*(1+$G72),2)</f>
        <v>-3.51</v>
      </c>
      <c r="I26" s="221">
        <f t="shared" si="1"/>
        <v>80.865779999706348</v>
      </c>
      <c r="J26" s="221">
        <f t="shared" si="3"/>
        <v>220.31</v>
      </c>
      <c r="K26" s="219">
        <f t="shared" si="14"/>
        <v>0.87</v>
      </c>
      <c r="L26" s="210"/>
      <c r="P26" s="260"/>
    </row>
    <row r="27" spans="2:17">
      <c r="B27" s="230">
        <f t="shared" si="2"/>
        <v>2033</v>
      </c>
      <c r="C27" s="231"/>
      <c r="D27" s="219">
        <f t="shared" si="15"/>
        <v>206.51</v>
      </c>
      <c r="E27" s="219">
        <f t="shared" si="15"/>
        <v>28.92</v>
      </c>
      <c r="F27" s="221">
        <f t="shared" si="0"/>
        <v>86.416626290211283</v>
      </c>
      <c r="G27" s="219">
        <f t="shared" si="15"/>
        <v>0</v>
      </c>
      <c r="H27" s="232">
        <f t="shared" ref="H27" si="22">ROUND(H26*(1+$G73),2)</f>
        <v>-3.59</v>
      </c>
      <c r="I27" s="221">
        <f t="shared" si="1"/>
        <v>82.82662629021128</v>
      </c>
      <c r="J27" s="221">
        <f t="shared" si="3"/>
        <v>225.65</v>
      </c>
      <c r="K27" s="219">
        <f t="shared" si="14"/>
        <v>0.89</v>
      </c>
      <c r="L27" s="210"/>
      <c r="P27" s="260"/>
    </row>
    <row r="28" spans="2:17">
      <c r="B28" s="230">
        <f t="shared" si="2"/>
        <v>2034</v>
      </c>
      <c r="C28" s="231"/>
      <c r="D28" s="219">
        <f t="shared" si="15"/>
        <v>211.51</v>
      </c>
      <c r="E28" s="219">
        <f t="shared" si="15"/>
        <v>29.62</v>
      </c>
      <c r="F28" s="221">
        <f t="shared" si="0"/>
        <v>88.508860796664166</v>
      </c>
      <c r="G28" s="219">
        <f t="shared" si="15"/>
        <v>0</v>
      </c>
      <c r="H28" s="232">
        <f t="shared" ref="H28" si="23">ROUND(H27*(1+$G74),2)</f>
        <v>-3.68</v>
      </c>
      <c r="I28" s="221">
        <f t="shared" si="1"/>
        <v>84.828860796664159</v>
      </c>
      <c r="J28" s="221">
        <f t="shared" si="3"/>
        <v>231.1</v>
      </c>
      <c r="K28" s="219">
        <f t="shared" si="14"/>
        <v>0.91</v>
      </c>
      <c r="L28" s="210"/>
      <c r="P28" s="260"/>
    </row>
    <row r="29" spans="2:17">
      <c r="B29" s="230">
        <f t="shared" si="2"/>
        <v>2035</v>
      </c>
      <c r="C29" s="231"/>
      <c r="D29" s="219">
        <f t="shared" ref="D29:E36" si="24">ROUND(D28*(1+$K66),2)</f>
        <v>216.62</v>
      </c>
      <c r="E29" s="219">
        <f t="shared" si="24"/>
        <v>30.34</v>
      </c>
      <c r="F29" s="221">
        <f t="shared" si="0"/>
        <v>90.648812932211612</v>
      </c>
      <c r="G29" s="219">
        <f t="shared" ref="G29:H36" si="25">ROUND(G28*(1+$K66),2)</f>
        <v>0</v>
      </c>
      <c r="H29" s="232">
        <f t="shared" si="25"/>
        <v>-3.77</v>
      </c>
      <c r="I29" s="221">
        <f t="shared" si="1"/>
        <v>86.878812932211616</v>
      </c>
      <c r="J29" s="221">
        <f t="shared" si="3"/>
        <v>236.69</v>
      </c>
      <c r="K29" s="219">
        <f t="shared" ref="K29:K36" si="26">ROUND(K28*(1+$K66),2)</f>
        <v>0.93</v>
      </c>
      <c r="L29" s="210"/>
      <c r="P29" s="260"/>
    </row>
    <row r="30" spans="2:17">
      <c r="B30" s="230">
        <f t="shared" si="2"/>
        <v>2036</v>
      </c>
      <c r="C30" s="231"/>
      <c r="D30" s="219">
        <f t="shared" si="24"/>
        <v>221.89</v>
      </c>
      <c r="E30" s="219">
        <f t="shared" si="24"/>
        <v>31.08</v>
      </c>
      <c r="F30" s="221">
        <f t="shared" si="0"/>
        <v>92.854835631120693</v>
      </c>
      <c r="G30" s="219">
        <f t="shared" si="25"/>
        <v>0</v>
      </c>
      <c r="H30" s="232">
        <f t="shared" si="25"/>
        <v>-3.86</v>
      </c>
      <c r="I30" s="221">
        <f t="shared" si="1"/>
        <v>88.994835631120694</v>
      </c>
      <c r="J30" s="221">
        <f t="shared" si="3"/>
        <v>242.45</v>
      </c>
      <c r="K30" s="219">
        <f t="shared" si="26"/>
        <v>0.95</v>
      </c>
      <c r="L30" s="210"/>
      <c r="P30" s="260"/>
    </row>
    <row r="31" spans="2:17">
      <c r="B31" s="230">
        <f t="shared" si="2"/>
        <v>2037</v>
      </c>
      <c r="C31" s="231"/>
      <c r="D31" s="219">
        <f t="shared" si="24"/>
        <v>227.28</v>
      </c>
      <c r="E31" s="219">
        <f t="shared" si="24"/>
        <v>31.83</v>
      </c>
      <c r="F31" s="221">
        <f t="shared" si="0"/>
        <v>95.108575959124352</v>
      </c>
      <c r="G31" s="219">
        <f t="shared" si="25"/>
        <v>0</v>
      </c>
      <c r="H31" s="232">
        <f t="shared" si="25"/>
        <v>-3.95</v>
      </c>
      <c r="I31" s="221">
        <f t="shared" si="1"/>
        <v>91.158575959124349</v>
      </c>
      <c r="J31" s="221">
        <f t="shared" si="3"/>
        <v>248.35</v>
      </c>
      <c r="K31" s="219">
        <f t="shared" si="26"/>
        <v>0.97</v>
      </c>
      <c r="L31" s="210"/>
      <c r="P31" s="260"/>
    </row>
    <row r="32" spans="2:17">
      <c r="B32" s="230">
        <f t="shared" si="2"/>
        <v>2038</v>
      </c>
      <c r="C32" s="231"/>
      <c r="D32" s="219">
        <f t="shared" si="24"/>
        <v>232.83</v>
      </c>
      <c r="E32" s="219">
        <f t="shared" si="24"/>
        <v>32.61</v>
      </c>
      <c r="F32" s="221">
        <f t="shared" si="0"/>
        <v>97.43205743734309</v>
      </c>
      <c r="G32" s="219">
        <f t="shared" si="25"/>
        <v>0</v>
      </c>
      <c r="H32" s="232">
        <f t="shared" si="25"/>
        <v>-4.05</v>
      </c>
      <c r="I32" s="221">
        <f t="shared" si="1"/>
        <v>93.382057437343093</v>
      </c>
      <c r="J32" s="221">
        <f t="shared" si="3"/>
        <v>254.41</v>
      </c>
      <c r="K32" s="219">
        <f t="shared" si="26"/>
        <v>0.99</v>
      </c>
      <c r="L32" s="210"/>
      <c r="P32" s="260"/>
    </row>
    <row r="33" spans="2:16">
      <c r="B33" s="230">
        <f t="shared" si="2"/>
        <v>2039</v>
      </c>
      <c r="C33" s="231"/>
      <c r="D33" s="219">
        <f t="shared" si="24"/>
        <v>238.53</v>
      </c>
      <c r="E33" s="219">
        <f t="shared" si="24"/>
        <v>33.409999999999997</v>
      </c>
      <c r="F33" s="221">
        <f t="shared" si="0"/>
        <v>99.81793889207006</v>
      </c>
      <c r="G33" s="219">
        <f t="shared" si="25"/>
        <v>0</v>
      </c>
      <c r="H33" s="232">
        <f t="shared" si="25"/>
        <v>-4.1500000000000004</v>
      </c>
      <c r="I33" s="221">
        <f t="shared" si="1"/>
        <v>95.667938892070055</v>
      </c>
      <c r="J33" s="221">
        <f t="shared" si="3"/>
        <v>260.63</v>
      </c>
      <c r="K33" s="219">
        <f t="shared" si="26"/>
        <v>1.01</v>
      </c>
      <c r="L33" s="210"/>
      <c r="P33" s="260"/>
    </row>
    <row r="34" spans="2:16">
      <c r="B34" s="230">
        <f t="shared" si="2"/>
        <v>2040</v>
      </c>
      <c r="C34" s="231"/>
      <c r="D34" s="219">
        <f t="shared" si="24"/>
        <v>244.36</v>
      </c>
      <c r="E34" s="219">
        <f t="shared" si="24"/>
        <v>34.229999999999997</v>
      </c>
      <c r="F34" s="221">
        <f t="shared" ref="F34:F36" si="27">(D34+E34)/(8.76*$C$63)</f>
        <v>102.25887914959846</v>
      </c>
      <c r="G34" s="219">
        <f t="shared" si="25"/>
        <v>0</v>
      </c>
      <c r="H34" s="232">
        <f t="shared" si="25"/>
        <v>-4.25</v>
      </c>
      <c r="I34" s="221">
        <f t="shared" si="1"/>
        <v>98.008879149598457</v>
      </c>
      <c r="J34" s="221">
        <f t="shared" si="3"/>
        <v>267.01</v>
      </c>
      <c r="K34" s="219">
        <f t="shared" si="26"/>
        <v>1.03</v>
      </c>
      <c r="L34" s="210"/>
      <c r="P34" s="260"/>
    </row>
    <row r="35" spans="2:16">
      <c r="B35" s="230">
        <f t="shared" si="2"/>
        <v>2041</v>
      </c>
      <c r="C35" s="231"/>
      <c r="D35" s="219">
        <f t="shared" si="24"/>
        <v>250.35</v>
      </c>
      <c r="E35" s="219">
        <f t="shared" si="24"/>
        <v>35.07</v>
      </c>
      <c r="F35" s="221">
        <f t="shared" si="27"/>
        <v>104.76588997048849</v>
      </c>
      <c r="G35" s="219">
        <f t="shared" si="25"/>
        <v>0</v>
      </c>
      <c r="H35" s="232">
        <f t="shared" si="25"/>
        <v>-4.3499999999999996</v>
      </c>
      <c r="I35" s="221">
        <f t="shared" si="1"/>
        <v>100.41588997048849</v>
      </c>
      <c r="J35" s="221">
        <f t="shared" si="3"/>
        <v>273.57</v>
      </c>
      <c r="K35" s="219">
        <f t="shared" si="26"/>
        <v>1.06</v>
      </c>
      <c r="L35" s="210"/>
      <c r="P35" s="260"/>
    </row>
    <row r="36" spans="2:16">
      <c r="B36" s="230">
        <f t="shared" si="2"/>
        <v>2042</v>
      </c>
      <c r="C36" s="231"/>
      <c r="D36" s="219">
        <f t="shared" si="24"/>
        <v>256.52</v>
      </c>
      <c r="E36" s="219">
        <f t="shared" si="24"/>
        <v>35.93</v>
      </c>
      <c r="F36" s="221">
        <f t="shared" si="27"/>
        <v>107.34631252844704</v>
      </c>
      <c r="G36" s="219">
        <f t="shared" si="25"/>
        <v>0</v>
      </c>
      <c r="H36" s="232">
        <f t="shared" si="25"/>
        <v>-4.46</v>
      </c>
      <c r="I36" s="221">
        <f t="shared" si="1"/>
        <v>102.88631252844705</v>
      </c>
      <c r="J36" s="221">
        <f t="shared" si="3"/>
        <v>280.3</v>
      </c>
      <c r="K36" s="219">
        <f t="shared" si="26"/>
        <v>1.0900000000000001</v>
      </c>
      <c r="L36" s="210"/>
      <c r="P36" s="260"/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115</v>
      </c>
    </row>
    <row r="46" spans="2:16">
      <c r="C46" s="236" t="str">
        <f>D7</f>
        <v>(b)</v>
      </c>
      <c r="D46" s="221" t="str">
        <f>"= "&amp;C7&amp;" x "&amp;C62</f>
        <v>= (a) x 0.0771567801772526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31.1%)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116</v>
      </c>
      <c r="D53" s="242" t="s">
        <v>117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103</v>
      </c>
      <c r="C55" s="244">
        <v>1822.4072122157659</v>
      </c>
      <c r="D55" s="208" t="s">
        <v>115</v>
      </c>
      <c r="H55" s="208" t="s">
        <v>9</v>
      </c>
    </row>
    <row r="56" spans="2:24">
      <c r="B56" s="110" t="s">
        <v>103</v>
      </c>
      <c r="C56" s="245">
        <v>19.693557659779859</v>
      </c>
      <c r="D56" s="208" t="s">
        <v>118</v>
      </c>
      <c r="H56" s="208" t="s">
        <v>9</v>
      </c>
    </row>
    <row r="57" spans="2:24">
      <c r="B57" s="110" t="s">
        <v>103</v>
      </c>
      <c r="C57" s="250">
        <v>0.60299999999999998</v>
      </c>
      <c r="D57" s="208" t="s">
        <v>123</v>
      </c>
      <c r="H57" s="208" t="s">
        <v>120</v>
      </c>
    </row>
    <row r="58" spans="2:24">
      <c r="B58" s="110" t="s">
        <v>103</v>
      </c>
      <c r="C58" s="245">
        <v>0</v>
      </c>
      <c r="D58" s="208" t="s">
        <v>119</v>
      </c>
      <c r="H58" s="208" t="s">
        <v>120</v>
      </c>
      <c r="K58" s="210"/>
      <c r="L58" s="246"/>
      <c r="M58" s="68"/>
      <c r="N58" s="247" t="s">
        <v>126</v>
      </c>
      <c r="O58" s="68" t="s">
        <v>125</v>
      </c>
      <c r="P58" s="249" t="s">
        <v>127</v>
      </c>
      <c r="Q58" s="68"/>
      <c r="S58" s="210"/>
      <c r="T58" s="210"/>
      <c r="U58" s="210"/>
      <c r="V58" s="210"/>
      <c r="W58" s="210"/>
      <c r="X58" s="210"/>
    </row>
    <row r="59" spans="2:24">
      <c r="B59" s="110" t="s">
        <v>103</v>
      </c>
      <c r="C59" s="258">
        <f>P63</f>
        <v>-2.446131410134015</v>
      </c>
      <c r="D59" s="208" t="s">
        <v>121</v>
      </c>
      <c r="H59" s="208" t="s">
        <v>120</v>
      </c>
      <c r="K59" s="248"/>
      <c r="L59" s="248"/>
      <c r="M59" s="249"/>
      <c r="N59" s="248">
        <f>C55</f>
        <v>1822.4072122157659</v>
      </c>
      <c r="O59" s="268">
        <v>6.910504691716815E-2</v>
      </c>
      <c r="P59" s="262">
        <f>O59*N59/8760/$C$63*1000-O60*N60/8760/$C$63*1000</f>
        <v>-5.386049113925985</v>
      </c>
      <c r="Q59" s="269"/>
      <c r="R59" s="25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48">
        <f>N59</f>
        <v>1822.4072122157659</v>
      </c>
      <c r="O60" s="268">
        <v>7.7156780177252568E-2</v>
      </c>
      <c r="P60" s="210"/>
      <c r="Q60" s="269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55"/>
      <c r="O61" s="255"/>
      <c r="S61" s="210"/>
      <c r="T61" s="210"/>
      <c r="U61" s="210"/>
      <c r="V61" s="210"/>
      <c r="W61" s="210"/>
      <c r="X61" s="210"/>
    </row>
    <row r="62" spans="2:24">
      <c r="C62" s="253">
        <v>7.7156780177252568E-2</v>
      </c>
      <c r="D62" s="208" t="s">
        <v>54</v>
      </c>
      <c r="K62" s="254"/>
      <c r="L62" s="255"/>
      <c r="M62" s="255"/>
      <c r="N62" s="247" t="s">
        <v>126</v>
      </c>
      <c r="O62" s="68" t="s">
        <v>125</v>
      </c>
      <c r="P62" s="249" t="s">
        <v>128</v>
      </c>
    </row>
    <row r="63" spans="2:24">
      <c r="C63" s="259">
        <v>0.311</v>
      </c>
      <c r="D63" s="208" t="s">
        <v>55</v>
      </c>
      <c r="N63" s="248">
        <f>N59</f>
        <v>1822.4072122157659</v>
      </c>
      <c r="O63" s="270">
        <v>7.3499999999999996E-2</v>
      </c>
      <c r="P63" s="262">
        <f>O63*N63/8760/$C$63*1000-O64*N64/8760/$C$63*1000</f>
        <v>-2.446131410134015</v>
      </c>
      <c r="R63" s="271" t="s">
        <v>176</v>
      </c>
    </row>
    <row r="64" spans="2:24" ht="13.5" thickBot="1">
      <c r="D64" s="251"/>
      <c r="N64" s="248">
        <f>N59</f>
        <v>1822.4072122157659</v>
      </c>
      <c r="O64" s="268">
        <v>7.7156780177252568E-2</v>
      </c>
      <c r="P64" s="210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28">C66+1</f>
        <v>2018</v>
      </c>
      <c r="D67" s="57">
        <v>2.1684070430924685E-2</v>
      </c>
      <c r="E67" s="110"/>
      <c r="F67" s="135">
        <f t="shared" ref="F67:F74" si="29">F66+1</f>
        <v>2027</v>
      </c>
      <c r="G67" s="57">
        <v>2.3164081218836952E-2</v>
      </c>
      <c r="H67" s="110"/>
      <c r="I67" s="135">
        <f t="shared" ref="I67:I74" si="30">I66+1</f>
        <v>2036</v>
      </c>
      <c r="J67" s="135"/>
      <c r="K67" s="57">
        <v>2.4311492116604327E-2</v>
      </c>
    </row>
    <row r="68" spans="3:11">
      <c r="C68" s="135">
        <f t="shared" si="28"/>
        <v>2019</v>
      </c>
      <c r="D68" s="57">
        <v>2.0023445288848141E-2</v>
      </c>
      <c r="E68" s="110"/>
      <c r="F68" s="135">
        <f t="shared" si="29"/>
        <v>2028</v>
      </c>
      <c r="G68" s="57">
        <v>2.3269517424980624E-2</v>
      </c>
      <c r="H68" s="110"/>
      <c r="I68" s="135">
        <f t="shared" si="30"/>
        <v>2037</v>
      </c>
      <c r="J68" s="135"/>
      <c r="K68" s="57">
        <v>2.4277391473133791E-2</v>
      </c>
    </row>
    <row r="69" spans="3:11">
      <c r="C69" s="135">
        <f t="shared" si="28"/>
        <v>2020</v>
      </c>
      <c r="D69" s="57">
        <v>2.1423649370385656E-2</v>
      </c>
      <c r="E69" s="110"/>
      <c r="F69" s="135">
        <f t="shared" si="29"/>
        <v>2029</v>
      </c>
      <c r="G69" s="57">
        <v>2.3660062349176059E-2</v>
      </c>
      <c r="H69" s="110"/>
      <c r="I69" s="135">
        <f t="shared" si="30"/>
        <v>2038</v>
      </c>
      <c r="J69" s="135"/>
      <c r="K69" s="57">
        <v>2.4418737348747444E-2</v>
      </c>
    </row>
    <row r="70" spans="3:11">
      <c r="C70" s="135">
        <f t="shared" si="28"/>
        <v>2021</v>
      </c>
      <c r="D70" s="57">
        <v>2.2444603435442634E-2</v>
      </c>
      <c r="E70" s="110"/>
      <c r="F70" s="135">
        <f t="shared" si="29"/>
        <v>2030</v>
      </c>
      <c r="G70" s="57">
        <v>2.3797996946838929E-2</v>
      </c>
      <c r="H70" s="110"/>
      <c r="I70" s="135">
        <f t="shared" si="30"/>
        <v>2039</v>
      </c>
      <c r="J70" s="135"/>
      <c r="K70" s="57">
        <v>2.4490791911648602E-2</v>
      </c>
    </row>
    <row r="71" spans="3:11">
      <c r="C71" s="135">
        <f t="shared" si="28"/>
        <v>2022</v>
      </c>
      <c r="D71" s="57">
        <v>2.2559296067847567E-2</v>
      </c>
      <c r="E71" s="110"/>
      <c r="F71" s="135">
        <f t="shared" si="29"/>
        <v>2031</v>
      </c>
      <c r="G71" s="57">
        <v>2.4014000123530499E-2</v>
      </c>
      <c r="H71" s="110"/>
      <c r="I71" s="135">
        <f t="shared" si="30"/>
        <v>2040</v>
      </c>
      <c r="J71" s="135"/>
      <c r="K71" s="57">
        <v>2.442458536688985E-2</v>
      </c>
    </row>
    <row r="72" spans="3:11" s="210" customFormat="1">
      <c r="C72" s="135">
        <f t="shared" si="28"/>
        <v>2023</v>
      </c>
      <c r="D72" s="57">
        <v>2.3031082544693549E-2</v>
      </c>
      <c r="E72" s="112"/>
      <c r="F72" s="135">
        <f t="shared" si="29"/>
        <v>2032</v>
      </c>
      <c r="G72" s="57">
        <v>2.4075090077113837E-2</v>
      </c>
      <c r="H72" s="112"/>
      <c r="I72" s="135">
        <f t="shared" si="30"/>
        <v>2041</v>
      </c>
      <c r="J72" s="135"/>
      <c r="K72" s="57">
        <v>2.4530694634797623E-2</v>
      </c>
    </row>
    <row r="73" spans="3:11" s="210" customFormat="1">
      <c r="C73" s="135">
        <f t="shared" si="28"/>
        <v>2024</v>
      </c>
      <c r="D73" s="57">
        <v>2.3134274986934988E-2</v>
      </c>
      <c r="E73" s="112"/>
      <c r="F73" s="135">
        <f t="shared" si="29"/>
        <v>2033</v>
      </c>
      <c r="G73" s="57">
        <v>2.4191075903759129E-2</v>
      </c>
      <c r="H73" s="112"/>
      <c r="I73" s="135">
        <f t="shared" si="30"/>
        <v>2042</v>
      </c>
      <c r="J73" s="135"/>
      <c r="K73" s="57">
        <v>2.4630996146588036E-2</v>
      </c>
    </row>
    <row r="74" spans="3:11" s="210" customFormat="1">
      <c r="C74" s="135">
        <f t="shared" si="28"/>
        <v>2025</v>
      </c>
      <c r="D74" s="57">
        <v>2.3159080336675242E-2</v>
      </c>
      <c r="E74" s="112"/>
      <c r="F74" s="135">
        <f t="shared" si="29"/>
        <v>2034</v>
      </c>
      <c r="G74" s="57">
        <v>2.4219456505286896E-2</v>
      </c>
      <c r="H74" s="112"/>
      <c r="I74" s="135">
        <f t="shared" si="30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3" sqref="B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2" width="9.33203125" style="208"/>
    <col min="13" max="13" width="9.6640625" style="208" bestFit="1" customWidth="1"/>
    <col min="14" max="15" width="17" style="208" customWidth="1"/>
    <col min="16" max="16" width="9.33203125" style="208" customWidth="1"/>
    <col min="17" max="16384" width="9.33203125" style="208"/>
  </cols>
  <sheetData>
    <row r="1" spans="2:18" ht="15.75">
      <c r="B1" s="206" t="s">
        <v>109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180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25%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212" t="s">
        <v>124</v>
      </c>
      <c r="J5" s="19" t="s">
        <v>73</v>
      </c>
      <c r="K5" s="212" t="s">
        <v>112</v>
      </c>
      <c r="P5" s="212"/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Yakima Solar Resource - 25%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1761.8947998896474</v>
      </c>
      <c r="D10" s="219">
        <f>C10*$C$62</f>
        <v>135.94212977052993</v>
      </c>
      <c r="E10" s="219">
        <f>C56</f>
        <v>18.739825346529312</v>
      </c>
      <c r="F10" s="220">
        <f t="shared" ref="F10:F36" si="0">(D10+E10)/(8.76*$C$63)</f>
        <v>70.914688487768075</v>
      </c>
      <c r="G10" s="220">
        <f>C58</f>
        <v>0</v>
      </c>
      <c r="H10" s="219">
        <f>C59</f>
        <v>-2.9537611535827537</v>
      </c>
      <c r="I10" s="221">
        <f t="shared" ref="I10:I36" si="1">F10+H10+G10</f>
        <v>67.960927334185328</v>
      </c>
      <c r="J10" s="221">
        <f>ROUND(I10*$C$63*8.76,2)</f>
        <v>148.24</v>
      </c>
      <c r="K10" s="219">
        <f>$C$57</f>
        <v>0.60299999999999998</v>
      </c>
      <c r="N10" s="222"/>
      <c r="P10" s="260"/>
    </row>
    <row r="11" spans="2:18">
      <c r="B11" s="217">
        <f t="shared" ref="B11:B36" si="2">B10+1</f>
        <v>2017</v>
      </c>
      <c r="C11" s="223"/>
      <c r="D11" s="219">
        <f t="shared" ref="D11:D19" si="3">ROUND(D10*(1+$D66),2)</f>
        <v>138.94999999999999</v>
      </c>
      <c r="E11" s="219">
        <f t="shared" ref="E11:E19" si="4">ROUND(E10*(1+$D66),2)</f>
        <v>19.149999999999999</v>
      </c>
      <c r="F11" s="220">
        <f t="shared" si="0"/>
        <v>72.481707652527916</v>
      </c>
      <c r="G11" s="219">
        <f t="shared" ref="G11:G19" si="5">ROUND(G10*(1+$D66),2)</f>
        <v>0</v>
      </c>
      <c r="H11" s="219">
        <f t="shared" ref="H11:H19" si="6">ROUND(H10*(1+$D66),2)</f>
        <v>-3.02</v>
      </c>
      <c r="I11" s="221">
        <f t="shared" si="1"/>
        <v>69.46170765252792</v>
      </c>
      <c r="J11" s="221">
        <f t="shared" ref="J11:J36" si="7">ROUND(I11*$C$63*8.76,2)</f>
        <v>151.51</v>
      </c>
      <c r="K11" s="219">
        <f t="shared" ref="K11:K19" si="8">ROUND(K10*(1+$D66),2)</f>
        <v>0.62</v>
      </c>
      <c r="N11" s="222"/>
      <c r="P11" s="260"/>
    </row>
    <row r="12" spans="2:18">
      <c r="B12" s="230">
        <f t="shared" si="2"/>
        <v>2018</v>
      </c>
      <c r="C12" s="231"/>
      <c r="D12" s="219">
        <f t="shared" si="3"/>
        <v>141.96</v>
      </c>
      <c r="E12" s="219">
        <f t="shared" si="4"/>
        <v>19.57</v>
      </c>
      <c r="F12" s="221">
        <f t="shared" si="0"/>
        <v>74.054207698373403</v>
      </c>
      <c r="G12" s="219">
        <f t="shared" si="5"/>
        <v>0</v>
      </c>
      <c r="H12" s="232">
        <f t="shared" si="6"/>
        <v>-3.09</v>
      </c>
      <c r="I12" s="221">
        <f t="shared" si="1"/>
        <v>70.9642076983734</v>
      </c>
      <c r="J12" s="221">
        <f t="shared" si="7"/>
        <v>154.79</v>
      </c>
      <c r="K12" s="219">
        <f t="shared" si="8"/>
        <v>0.63</v>
      </c>
      <c r="L12" s="210"/>
      <c r="N12" s="222"/>
      <c r="P12" s="260"/>
    </row>
    <row r="13" spans="2:18">
      <c r="B13" s="230">
        <f t="shared" si="2"/>
        <v>2019</v>
      </c>
      <c r="C13" s="231"/>
      <c r="D13" s="219">
        <f t="shared" si="3"/>
        <v>144.80000000000001</v>
      </c>
      <c r="E13" s="219">
        <f t="shared" si="4"/>
        <v>19.96</v>
      </c>
      <c r="F13" s="221">
        <f t="shared" si="0"/>
        <v>75.535016779446565</v>
      </c>
      <c r="G13" s="219">
        <f t="shared" si="5"/>
        <v>0</v>
      </c>
      <c r="H13" s="232">
        <f t="shared" si="6"/>
        <v>-3.15</v>
      </c>
      <c r="I13" s="221">
        <f t="shared" si="1"/>
        <v>72.385016779446559</v>
      </c>
      <c r="J13" s="221">
        <f t="shared" si="7"/>
        <v>157.88999999999999</v>
      </c>
      <c r="K13" s="219">
        <f t="shared" si="8"/>
        <v>0.64</v>
      </c>
      <c r="L13" s="210"/>
      <c r="N13" s="222"/>
      <c r="P13" s="260"/>
    </row>
    <row r="14" spans="2:18">
      <c r="B14" s="230">
        <f t="shared" si="2"/>
        <v>2020</v>
      </c>
      <c r="C14" s="231"/>
      <c r="D14" s="219">
        <f t="shared" si="3"/>
        <v>147.9</v>
      </c>
      <c r="E14" s="219">
        <f t="shared" si="4"/>
        <v>20.39</v>
      </c>
      <c r="F14" s="221">
        <f t="shared" si="0"/>
        <v>77.153362307678222</v>
      </c>
      <c r="G14" s="219">
        <f t="shared" si="5"/>
        <v>0</v>
      </c>
      <c r="H14" s="232">
        <f t="shared" si="6"/>
        <v>-3.22</v>
      </c>
      <c r="I14" s="221">
        <f t="shared" si="1"/>
        <v>73.933362307678223</v>
      </c>
      <c r="J14" s="221">
        <f t="shared" si="7"/>
        <v>161.27000000000001</v>
      </c>
      <c r="K14" s="219">
        <f t="shared" si="8"/>
        <v>0.65</v>
      </c>
      <c r="L14" s="210"/>
      <c r="N14" s="222"/>
      <c r="O14" s="227"/>
      <c r="P14" s="260"/>
      <c r="Q14" s="228"/>
      <c r="R14" s="229"/>
    </row>
    <row r="15" spans="2:18">
      <c r="B15" s="230">
        <f t="shared" si="2"/>
        <v>2021</v>
      </c>
      <c r="C15" s="231"/>
      <c r="D15" s="219">
        <f t="shared" si="3"/>
        <v>151.22</v>
      </c>
      <c r="E15" s="219">
        <f t="shared" si="4"/>
        <v>20.85</v>
      </c>
      <c r="F15" s="221">
        <f t="shared" si="0"/>
        <v>78.886321541875262</v>
      </c>
      <c r="G15" s="219">
        <f t="shared" si="5"/>
        <v>0</v>
      </c>
      <c r="H15" s="232">
        <f t="shared" si="6"/>
        <v>-3.29</v>
      </c>
      <c r="I15" s="221">
        <f t="shared" si="1"/>
        <v>75.596321541875255</v>
      </c>
      <c r="J15" s="221">
        <f t="shared" si="7"/>
        <v>164.89</v>
      </c>
      <c r="K15" s="219">
        <f t="shared" si="8"/>
        <v>0.66</v>
      </c>
      <c r="L15" s="210"/>
      <c r="N15" s="228"/>
      <c r="O15" s="228"/>
      <c r="P15" s="260"/>
      <c r="Q15" s="228"/>
      <c r="R15" s="229"/>
    </row>
    <row r="16" spans="2:18">
      <c r="B16" s="230">
        <f t="shared" si="2"/>
        <v>2022</v>
      </c>
      <c r="C16" s="231"/>
      <c r="D16" s="219">
        <f t="shared" si="3"/>
        <v>154.63</v>
      </c>
      <c r="E16" s="219">
        <f t="shared" si="4"/>
        <v>21.32</v>
      </c>
      <c r="F16" s="221">
        <f t="shared" si="0"/>
        <v>80.665126258458486</v>
      </c>
      <c r="G16" s="219">
        <f t="shared" si="5"/>
        <v>0</v>
      </c>
      <c r="H16" s="232">
        <f t="shared" si="6"/>
        <v>-3.36</v>
      </c>
      <c r="I16" s="221">
        <f t="shared" si="1"/>
        <v>77.305126258458486</v>
      </c>
      <c r="J16" s="221">
        <f t="shared" si="7"/>
        <v>168.62</v>
      </c>
      <c r="K16" s="219">
        <f t="shared" si="8"/>
        <v>0.67</v>
      </c>
      <c r="L16" s="210"/>
      <c r="N16" s="222"/>
      <c r="P16" s="260"/>
    </row>
    <row r="17" spans="2:17">
      <c r="B17" s="230">
        <f t="shared" si="2"/>
        <v>2023</v>
      </c>
      <c r="C17" s="231"/>
      <c r="D17" s="219">
        <f t="shared" si="3"/>
        <v>158.19</v>
      </c>
      <c r="E17" s="219">
        <f t="shared" si="4"/>
        <v>21.81</v>
      </c>
      <c r="F17" s="221">
        <f t="shared" si="0"/>
        <v>82.521868295098201</v>
      </c>
      <c r="G17" s="219">
        <f t="shared" si="5"/>
        <v>0</v>
      </c>
      <c r="H17" s="232">
        <f t="shared" si="6"/>
        <v>-3.44</v>
      </c>
      <c r="I17" s="221">
        <f t="shared" si="1"/>
        <v>79.081868295098204</v>
      </c>
      <c r="J17" s="221">
        <f t="shared" si="7"/>
        <v>172.5</v>
      </c>
      <c r="K17" s="219">
        <f t="shared" si="8"/>
        <v>0.69</v>
      </c>
      <c r="L17" s="210"/>
      <c r="N17" s="222"/>
      <c r="O17" s="227"/>
      <c r="P17" s="260"/>
    </row>
    <row r="18" spans="2:17">
      <c r="B18" s="230">
        <f t="shared" si="2"/>
        <v>2024</v>
      </c>
      <c r="C18" s="231"/>
      <c r="D18" s="219">
        <f t="shared" si="3"/>
        <v>161.85</v>
      </c>
      <c r="E18" s="219">
        <f t="shared" si="4"/>
        <v>22.31</v>
      </c>
      <c r="F18" s="221">
        <f t="shared" si="0"/>
        <v>84.429040362362699</v>
      </c>
      <c r="G18" s="219">
        <f t="shared" si="5"/>
        <v>0</v>
      </c>
      <c r="H18" s="232">
        <f t="shared" si="6"/>
        <v>-3.52</v>
      </c>
      <c r="I18" s="221">
        <f t="shared" si="1"/>
        <v>80.909040362362703</v>
      </c>
      <c r="J18" s="221">
        <f t="shared" si="7"/>
        <v>176.48</v>
      </c>
      <c r="K18" s="219">
        <f t="shared" si="8"/>
        <v>0.71</v>
      </c>
      <c r="L18" s="210"/>
      <c r="P18" s="260"/>
    </row>
    <row r="19" spans="2:17">
      <c r="B19" s="230">
        <f t="shared" si="2"/>
        <v>2025</v>
      </c>
      <c r="C19" s="231"/>
      <c r="D19" s="219">
        <f t="shared" si="3"/>
        <v>165.6</v>
      </c>
      <c r="E19" s="219">
        <f t="shared" si="4"/>
        <v>22.83</v>
      </c>
      <c r="F19" s="221">
        <f t="shared" si="0"/>
        <v>86.386642460251977</v>
      </c>
      <c r="G19" s="219">
        <f t="shared" si="5"/>
        <v>0</v>
      </c>
      <c r="H19" s="232">
        <f t="shared" si="6"/>
        <v>-3.6</v>
      </c>
      <c r="I19" s="221">
        <f t="shared" si="1"/>
        <v>82.786642460251983</v>
      </c>
      <c r="J19" s="221">
        <f t="shared" si="7"/>
        <v>180.58</v>
      </c>
      <c r="K19" s="219">
        <f t="shared" si="8"/>
        <v>0.73</v>
      </c>
      <c r="L19" s="210"/>
      <c r="P19" s="260"/>
    </row>
    <row r="20" spans="2:17">
      <c r="B20" s="230">
        <f t="shared" si="2"/>
        <v>2026</v>
      </c>
      <c r="C20" s="231"/>
      <c r="D20" s="219">
        <f t="shared" ref="D20:D28" si="9">ROUND(D19*(1+$G66),2)</f>
        <v>169.4</v>
      </c>
      <c r="E20" s="219">
        <f t="shared" ref="E20:E28" si="10">ROUND(E19*(1+$G66),2)</f>
        <v>23.35</v>
      </c>
      <c r="F20" s="221">
        <f t="shared" si="0"/>
        <v>88.367167299334326</v>
      </c>
      <c r="G20" s="219">
        <f t="shared" ref="G20:G28" si="11">ROUND(G19*(1+$G66),2)</f>
        <v>0</v>
      </c>
      <c r="H20" s="232">
        <f t="shared" ref="H20:H28" si="12">ROUND(H19*(1+$G66),2)</f>
        <v>-3.68</v>
      </c>
      <c r="I20" s="221">
        <f t="shared" si="1"/>
        <v>84.68716729933432</v>
      </c>
      <c r="J20" s="221">
        <f t="shared" si="7"/>
        <v>184.72</v>
      </c>
      <c r="K20" s="219">
        <f t="shared" ref="K20:K28" si="13">ROUND(K19*(1+$G66),2)</f>
        <v>0.75</v>
      </c>
      <c r="L20" s="210"/>
      <c r="P20" s="260"/>
      <c r="Q20" s="261"/>
    </row>
    <row r="21" spans="2:17">
      <c r="B21" s="230">
        <f t="shared" si="2"/>
        <v>2027</v>
      </c>
      <c r="C21" s="231"/>
      <c r="D21" s="219">
        <f t="shared" si="9"/>
        <v>173.32</v>
      </c>
      <c r="E21" s="219">
        <f t="shared" si="10"/>
        <v>23.89</v>
      </c>
      <c r="F21" s="221">
        <f t="shared" si="0"/>
        <v>90.411875813757305</v>
      </c>
      <c r="G21" s="219">
        <f t="shared" si="11"/>
        <v>0</v>
      </c>
      <c r="H21" s="232">
        <f t="shared" si="12"/>
        <v>-3.77</v>
      </c>
      <c r="I21" s="221">
        <f t="shared" si="1"/>
        <v>86.641875813757309</v>
      </c>
      <c r="J21" s="221">
        <f t="shared" si="7"/>
        <v>188.99</v>
      </c>
      <c r="K21" s="219">
        <f t="shared" si="13"/>
        <v>0.77</v>
      </c>
      <c r="L21" s="210"/>
      <c r="P21" s="260"/>
    </row>
    <row r="22" spans="2:17">
      <c r="B22" s="230">
        <f t="shared" si="2"/>
        <v>2028</v>
      </c>
      <c r="C22" s="231"/>
      <c r="D22" s="225">
        <f t="shared" si="9"/>
        <v>177.35</v>
      </c>
      <c r="E22" s="225">
        <f t="shared" si="10"/>
        <v>24.45</v>
      </c>
      <c r="F22" s="226">
        <f t="shared" si="0"/>
        <v>92.516183455282317</v>
      </c>
      <c r="G22" s="225">
        <f t="shared" si="11"/>
        <v>0</v>
      </c>
      <c r="H22" s="225">
        <f t="shared" si="12"/>
        <v>-3.86</v>
      </c>
      <c r="I22" s="226">
        <f t="shared" si="1"/>
        <v>88.656183455282317</v>
      </c>
      <c r="J22" s="226">
        <f t="shared" si="7"/>
        <v>193.38</v>
      </c>
      <c r="K22" s="225">
        <f t="shared" si="13"/>
        <v>0.79</v>
      </c>
      <c r="L22" s="210"/>
      <c r="P22" s="260"/>
    </row>
    <row r="23" spans="2:17">
      <c r="B23" s="230">
        <f t="shared" si="2"/>
        <v>2029</v>
      </c>
      <c r="C23" s="231"/>
      <c r="D23" s="219">
        <f t="shared" si="9"/>
        <v>181.55</v>
      </c>
      <c r="E23" s="219">
        <f t="shared" si="10"/>
        <v>25.03</v>
      </c>
      <c r="F23" s="221">
        <f t="shared" si="0"/>
        <v>94.707597513341042</v>
      </c>
      <c r="G23" s="219">
        <f t="shared" si="11"/>
        <v>0</v>
      </c>
      <c r="H23" s="232">
        <f t="shared" si="12"/>
        <v>-3.95</v>
      </c>
      <c r="I23" s="221">
        <f t="shared" si="1"/>
        <v>90.75759751334104</v>
      </c>
      <c r="J23" s="221">
        <f t="shared" si="7"/>
        <v>197.96</v>
      </c>
      <c r="K23" s="219">
        <f t="shared" si="13"/>
        <v>0.81</v>
      </c>
      <c r="L23" s="210"/>
      <c r="P23" s="260"/>
    </row>
    <row r="24" spans="2:17">
      <c r="B24" s="230">
        <f t="shared" si="2"/>
        <v>2030</v>
      </c>
      <c r="C24" s="231"/>
      <c r="D24" s="219">
        <f t="shared" si="9"/>
        <v>185.87</v>
      </c>
      <c r="E24" s="219">
        <f t="shared" si="10"/>
        <v>25.63</v>
      </c>
      <c r="F24" s="221">
        <f t="shared" si="0"/>
        <v>96.963195246740398</v>
      </c>
      <c r="G24" s="219">
        <f t="shared" si="11"/>
        <v>0</v>
      </c>
      <c r="H24" s="232">
        <f t="shared" si="12"/>
        <v>-4.04</v>
      </c>
      <c r="I24" s="221">
        <f t="shared" si="1"/>
        <v>92.923195246740391</v>
      </c>
      <c r="J24" s="221">
        <f t="shared" si="7"/>
        <v>202.69</v>
      </c>
      <c r="K24" s="219">
        <f t="shared" si="13"/>
        <v>0.83</v>
      </c>
      <c r="L24" s="210"/>
      <c r="P24" s="260"/>
    </row>
    <row r="25" spans="2:17">
      <c r="B25" s="230">
        <f t="shared" si="2"/>
        <v>2031</v>
      </c>
      <c r="C25" s="231"/>
      <c r="D25" s="219">
        <f t="shared" si="9"/>
        <v>190.33</v>
      </c>
      <c r="E25" s="219">
        <f t="shared" si="10"/>
        <v>26.25</v>
      </c>
      <c r="F25" s="221">
        <f t="shared" si="0"/>
        <v>99.292145751957619</v>
      </c>
      <c r="G25" s="219">
        <f t="shared" si="11"/>
        <v>0</v>
      </c>
      <c r="H25" s="232">
        <f t="shared" si="12"/>
        <v>-4.1399999999999997</v>
      </c>
      <c r="I25" s="221">
        <f t="shared" si="1"/>
        <v>95.152145751957619</v>
      </c>
      <c r="J25" s="221">
        <f t="shared" si="7"/>
        <v>207.55</v>
      </c>
      <c r="K25" s="219">
        <f t="shared" si="13"/>
        <v>0.85</v>
      </c>
      <c r="L25" s="210"/>
      <c r="P25" s="260"/>
    </row>
    <row r="26" spans="2:17">
      <c r="B26" s="230">
        <f t="shared" si="2"/>
        <v>2032</v>
      </c>
      <c r="C26" s="231"/>
      <c r="D26" s="219">
        <f t="shared" si="9"/>
        <v>194.91</v>
      </c>
      <c r="E26" s="219">
        <f t="shared" si="10"/>
        <v>26.88</v>
      </c>
      <c r="F26" s="221">
        <f t="shared" si="0"/>
        <v>101.68069538427683</v>
      </c>
      <c r="G26" s="219">
        <f t="shared" si="11"/>
        <v>0</v>
      </c>
      <c r="H26" s="232">
        <f t="shared" si="12"/>
        <v>-4.24</v>
      </c>
      <c r="I26" s="221">
        <f t="shared" si="1"/>
        <v>97.440695384276836</v>
      </c>
      <c r="J26" s="221">
        <f t="shared" si="7"/>
        <v>212.54</v>
      </c>
      <c r="K26" s="219">
        <f t="shared" si="13"/>
        <v>0.87</v>
      </c>
      <c r="L26" s="210"/>
      <c r="P26" s="260"/>
    </row>
    <row r="27" spans="2:17">
      <c r="B27" s="230">
        <f t="shared" si="2"/>
        <v>2033</v>
      </c>
      <c r="C27" s="231"/>
      <c r="D27" s="219">
        <f t="shared" si="9"/>
        <v>199.63</v>
      </c>
      <c r="E27" s="219">
        <f t="shared" si="10"/>
        <v>27.53</v>
      </c>
      <c r="F27" s="221">
        <f t="shared" si="0"/>
        <v>104.14259778841394</v>
      </c>
      <c r="G27" s="219">
        <f t="shared" si="11"/>
        <v>0</v>
      </c>
      <c r="H27" s="232">
        <f t="shared" si="12"/>
        <v>-4.34</v>
      </c>
      <c r="I27" s="221">
        <f t="shared" si="1"/>
        <v>99.802597788413934</v>
      </c>
      <c r="J27" s="221">
        <f t="shared" si="7"/>
        <v>217.69</v>
      </c>
      <c r="K27" s="219">
        <f t="shared" si="13"/>
        <v>0.89</v>
      </c>
      <c r="L27" s="210"/>
      <c r="P27" s="260"/>
    </row>
    <row r="28" spans="2:17">
      <c r="B28" s="230">
        <f t="shared" si="2"/>
        <v>2034</v>
      </c>
      <c r="C28" s="231"/>
      <c r="D28" s="219">
        <f t="shared" si="9"/>
        <v>204.46</v>
      </c>
      <c r="E28" s="219">
        <f t="shared" si="10"/>
        <v>28.2</v>
      </c>
      <c r="F28" s="221">
        <f t="shared" si="0"/>
        <v>106.66409931965305</v>
      </c>
      <c r="G28" s="219">
        <f t="shared" si="11"/>
        <v>0</v>
      </c>
      <c r="H28" s="232">
        <f t="shared" si="12"/>
        <v>-4.45</v>
      </c>
      <c r="I28" s="221">
        <f t="shared" si="1"/>
        <v>102.21409931965304</v>
      </c>
      <c r="J28" s="221">
        <f t="shared" si="7"/>
        <v>222.95</v>
      </c>
      <c r="K28" s="219">
        <f t="shared" si="13"/>
        <v>0.91</v>
      </c>
      <c r="L28" s="210"/>
      <c r="P28" s="260"/>
    </row>
    <row r="29" spans="2:17">
      <c r="B29" s="230">
        <f t="shared" si="2"/>
        <v>2035</v>
      </c>
      <c r="C29" s="231"/>
      <c r="D29" s="219">
        <f t="shared" ref="D29:E36" si="14">ROUND(D28*(1+$K66),2)</f>
        <v>209.4</v>
      </c>
      <c r="E29" s="219">
        <f t="shared" si="14"/>
        <v>28.88</v>
      </c>
      <c r="F29" s="221">
        <f t="shared" si="0"/>
        <v>109.24061542975556</v>
      </c>
      <c r="G29" s="219">
        <f t="shared" ref="G29:H36" si="15">ROUND(G28*(1+$K66),2)</f>
        <v>0</v>
      </c>
      <c r="H29" s="232">
        <f t="shared" si="15"/>
        <v>-4.5599999999999996</v>
      </c>
      <c r="I29" s="221">
        <f t="shared" si="1"/>
        <v>104.68061542975556</v>
      </c>
      <c r="J29" s="221">
        <f t="shared" si="7"/>
        <v>228.33</v>
      </c>
      <c r="K29" s="219">
        <f>ROUND(K28*(1+$K66),2)</f>
        <v>0.93</v>
      </c>
      <c r="L29" s="210"/>
      <c r="P29" s="260"/>
    </row>
    <row r="30" spans="2:17">
      <c r="B30" s="230">
        <f t="shared" si="2"/>
        <v>2036</v>
      </c>
      <c r="C30" s="231"/>
      <c r="D30" s="219">
        <f t="shared" si="14"/>
        <v>214.49</v>
      </c>
      <c r="E30" s="219">
        <f t="shared" si="14"/>
        <v>29.58</v>
      </c>
      <c r="F30" s="221">
        <f t="shared" si="0"/>
        <v>111.89506885991455</v>
      </c>
      <c r="G30" s="219">
        <f t="shared" si="15"/>
        <v>0</v>
      </c>
      <c r="H30" s="232">
        <f t="shared" si="15"/>
        <v>-4.67</v>
      </c>
      <c r="I30" s="221">
        <f t="shared" si="1"/>
        <v>107.22506885991454</v>
      </c>
      <c r="J30" s="221">
        <f t="shared" si="7"/>
        <v>233.88</v>
      </c>
      <c r="K30" s="219">
        <f t="shared" ref="K30:K36" si="16">ROUND(K29*(1+$K67),2)</f>
        <v>0.95</v>
      </c>
      <c r="L30" s="210"/>
      <c r="P30" s="260"/>
    </row>
    <row r="31" spans="2:17">
      <c r="B31" s="230">
        <f t="shared" si="2"/>
        <v>2037</v>
      </c>
      <c r="C31" s="231"/>
      <c r="D31" s="219">
        <f t="shared" si="14"/>
        <v>219.7</v>
      </c>
      <c r="E31" s="219">
        <f t="shared" si="14"/>
        <v>30.3</v>
      </c>
      <c r="F31" s="221">
        <f t="shared" si="0"/>
        <v>114.61370596541417</v>
      </c>
      <c r="G31" s="219">
        <f t="shared" si="15"/>
        <v>0</v>
      </c>
      <c r="H31" s="232">
        <f t="shared" si="15"/>
        <v>-4.78</v>
      </c>
      <c r="I31" s="221">
        <f t="shared" si="1"/>
        <v>109.83370596541417</v>
      </c>
      <c r="J31" s="221">
        <f t="shared" si="7"/>
        <v>239.57</v>
      </c>
      <c r="K31" s="219">
        <f t="shared" si="16"/>
        <v>0.97</v>
      </c>
      <c r="L31" s="210"/>
      <c r="P31" s="260"/>
    </row>
    <row r="32" spans="2:17">
      <c r="B32" s="230">
        <f t="shared" si="2"/>
        <v>2038</v>
      </c>
      <c r="C32" s="231"/>
      <c r="D32" s="219">
        <f t="shared" si="14"/>
        <v>225.06</v>
      </c>
      <c r="E32" s="219">
        <f t="shared" si="14"/>
        <v>31.04</v>
      </c>
      <c r="F32" s="221">
        <f t="shared" si="0"/>
        <v>117.41028039097029</v>
      </c>
      <c r="G32" s="219">
        <f t="shared" si="15"/>
        <v>0</v>
      </c>
      <c r="H32" s="232">
        <f t="shared" si="15"/>
        <v>-4.9000000000000004</v>
      </c>
      <c r="I32" s="221">
        <f t="shared" si="1"/>
        <v>112.51028039097028</v>
      </c>
      <c r="J32" s="221">
        <f t="shared" si="7"/>
        <v>245.41</v>
      </c>
      <c r="K32" s="219">
        <f t="shared" si="16"/>
        <v>0.99</v>
      </c>
      <c r="L32" s="210"/>
      <c r="P32" s="260"/>
    </row>
    <row r="33" spans="2:16">
      <c r="B33" s="230">
        <f t="shared" si="2"/>
        <v>2039</v>
      </c>
      <c r="C33" s="231"/>
      <c r="D33" s="219">
        <f t="shared" si="14"/>
        <v>230.57</v>
      </c>
      <c r="E33" s="219">
        <f t="shared" si="14"/>
        <v>31.8</v>
      </c>
      <c r="F33" s="221">
        <f t="shared" si="0"/>
        <v>120.28479213658287</v>
      </c>
      <c r="G33" s="219">
        <f t="shared" si="15"/>
        <v>0</v>
      </c>
      <c r="H33" s="232">
        <f t="shared" si="15"/>
        <v>-5.0199999999999996</v>
      </c>
      <c r="I33" s="221">
        <f t="shared" si="1"/>
        <v>115.26479213658287</v>
      </c>
      <c r="J33" s="221">
        <f t="shared" si="7"/>
        <v>251.42</v>
      </c>
      <c r="K33" s="219">
        <f t="shared" si="16"/>
        <v>1.01</v>
      </c>
      <c r="L33" s="210"/>
      <c r="P33" s="260"/>
    </row>
    <row r="34" spans="2:16">
      <c r="B34" s="230">
        <f t="shared" si="2"/>
        <v>2040</v>
      </c>
      <c r="C34" s="231"/>
      <c r="D34" s="219">
        <f t="shared" si="14"/>
        <v>236.2</v>
      </c>
      <c r="E34" s="219">
        <f t="shared" si="14"/>
        <v>32.58</v>
      </c>
      <c r="F34" s="221">
        <f t="shared" si="0"/>
        <v>123.22348755753607</v>
      </c>
      <c r="G34" s="219">
        <f t="shared" si="15"/>
        <v>0</v>
      </c>
      <c r="H34" s="232">
        <f t="shared" si="15"/>
        <v>-5.14</v>
      </c>
      <c r="I34" s="221">
        <f t="shared" si="1"/>
        <v>118.08348755753607</v>
      </c>
      <c r="J34" s="221">
        <f t="shared" si="7"/>
        <v>257.57</v>
      </c>
      <c r="K34" s="219">
        <f t="shared" si="16"/>
        <v>1.03</v>
      </c>
      <c r="L34" s="210"/>
      <c r="P34" s="260"/>
    </row>
    <row r="35" spans="2:16">
      <c r="B35" s="230">
        <f t="shared" si="2"/>
        <v>2041</v>
      </c>
      <c r="C35" s="231"/>
      <c r="D35" s="219">
        <f t="shared" si="14"/>
        <v>241.99</v>
      </c>
      <c r="E35" s="219">
        <f t="shared" si="14"/>
        <v>33.380000000000003</v>
      </c>
      <c r="F35" s="221">
        <f t="shared" si="0"/>
        <v>126.24470484678442</v>
      </c>
      <c r="G35" s="219">
        <f t="shared" si="15"/>
        <v>0</v>
      </c>
      <c r="H35" s="232">
        <f t="shared" si="15"/>
        <v>-5.27</v>
      </c>
      <c r="I35" s="221">
        <f t="shared" si="1"/>
        <v>120.97470484678442</v>
      </c>
      <c r="J35" s="221">
        <f t="shared" si="7"/>
        <v>263.87</v>
      </c>
      <c r="K35" s="219">
        <f t="shared" si="16"/>
        <v>1.06</v>
      </c>
      <c r="L35" s="210"/>
      <c r="P35" s="260"/>
    </row>
    <row r="36" spans="2:16">
      <c r="B36" s="230">
        <f t="shared" si="2"/>
        <v>2042</v>
      </c>
      <c r="C36" s="231"/>
      <c r="D36" s="219">
        <f t="shared" si="14"/>
        <v>247.95</v>
      </c>
      <c r="E36" s="219">
        <f t="shared" si="14"/>
        <v>34.200000000000003</v>
      </c>
      <c r="F36" s="221">
        <f t="shared" si="0"/>
        <v>129.35302855256643</v>
      </c>
      <c r="G36" s="219">
        <f t="shared" si="15"/>
        <v>0</v>
      </c>
      <c r="H36" s="232">
        <f t="shared" si="15"/>
        <v>-5.4</v>
      </c>
      <c r="I36" s="221">
        <f t="shared" si="1"/>
        <v>123.95302855256642</v>
      </c>
      <c r="J36" s="221">
        <f t="shared" si="7"/>
        <v>270.37</v>
      </c>
      <c r="K36" s="219">
        <f t="shared" si="16"/>
        <v>1.0900000000000001</v>
      </c>
      <c r="L36" s="210"/>
      <c r="P36" s="260"/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115</v>
      </c>
    </row>
    <row r="46" spans="2:16">
      <c r="C46" s="236" t="str">
        <f>D7</f>
        <v>(b)</v>
      </c>
      <c r="D46" s="221" t="str">
        <f>"= "&amp;C7&amp;" x "&amp;C62</f>
        <v>= (a) x 0.0771567801772526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24.9%)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122</v>
      </c>
      <c r="D53" s="242" t="s">
        <v>117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103</v>
      </c>
      <c r="C55" s="244">
        <v>1761.8947998896474</v>
      </c>
      <c r="D55" s="208" t="s">
        <v>115</v>
      </c>
      <c r="H55" s="208" t="s">
        <v>9</v>
      </c>
    </row>
    <row r="56" spans="2:24">
      <c r="B56" s="110" t="s">
        <v>103</v>
      </c>
      <c r="C56" s="245">
        <v>18.739825346529312</v>
      </c>
      <c r="D56" s="208" t="s">
        <v>118</v>
      </c>
      <c r="H56" s="208" t="s">
        <v>9</v>
      </c>
    </row>
    <row r="57" spans="2:24">
      <c r="B57" s="110" t="s">
        <v>103</v>
      </c>
      <c r="C57" s="250">
        <v>0.60299999999999998</v>
      </c>
      <c r="D57" s="208" t="s">
        <v>123</v>
      </c>
      <c r="H57" s="208" t="s">
        <v>120</v>
      </c>
    </row>
    <row r="58" spans="2:24">
      <c r="B58" s="110" t="s">
        <v>103</v>
      </c>
      <c r="C58" s="245">
        <v>0</v>
      </c>
      <c r="D58" s="208" t="s">
        <v>119</v>
      </c>
      <c r="H58" s="208" t="s">
        <v>120</v>
      </c>
      <c r="K58" s="210"/>
      <c r="L58" s="246"/>
      <c r="M58" s="68"/>
      <c r="N58" s="247" t="s">
        <v>126</v>
      </c>
      <c r="O58" s="68" t="s">
        <v>125</v>
      </c>
      <c r="P58" s="249" t="s">
        <v>127</v>
      </c>
      <c r="Q58" s="68"/>
      <c r="S58" s="210"/>
      <c r="T58" s="210"/>
      <c r="U58" s="210"/>
      <c r="V58" s="210"/>
      <c r="W58" s="210"/>
      <c r="X58" s="210"/>
    </row>
    <row r="59" spans="2:24">
      <c r="B59" s="110" t="s">
        <v>103</v>
      </c>
      <c r="C59" s="258">
        <f>$P$63</f>
        <v>-2.9537611535827537</v>
      </c>
      <c r="D59" s="208" t="s">
        <v>121</v>
      </c>
      <c r="H59" s="208" t="s">
        <v>120</v>
      </c>
      <c r="K59" s="248"/>
      <c r="L59" s="248"/>
      <c r="N59" s="248">
        <f>C55</f>
        <v>1761.8947998896474</v>
      </c>
      <c r="O59" s="268">
        <v>6.910504691716815E-2</v>
      </c>
      <c r="P59" s="262">
        <f>O59*N59/8760/$C$63*1000-O60*N60/8760/$C$63*1000</f>
        <v>-6.5037808590715613</v>
      </c>
      <c r="Q59" s="269"/>
      <c r="R59" s="250"/>
      <c r="S59" s="210"/>
      <c r="T59" s="210"/>
      <c r="U59" s="210"/>
      <c r="V59" s="210"/>
      <c r="W59" s="210"/>
      <c r="X59" s="210"/>
    </row>
    <row r="60" spans="2:24">
      <c r="K60" s="248"/>
      <c r="N60" s="248">
        <f>N59</f>
        <v>1761.8947998896474</v>
      </c>
      <c r="O60" s="268">
        <v>7.7156780177252568E-2</v>
      </c>
      <c r="P60" s="210"/>
      <c r="Q60" s="269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N61" s="255"/>
      <c r="O61" s="255"/>
      <c r="S61" s="210"/>
      <c r="T61" s="210"/>
      <c r="U61" s="210"/>
      <c r="V61" s="210"/>
      <c r="W61" s="210"/>
      <c r="X61" s="210"/>
    </row>
    <row r="62" spans="2:24">
      <c r="C62" s="253">
        <v>7.7156780177252568E-2</v>
      </c>
      <c r="D62" s="208" t="s">
        <v>54</v>
      </c>
      <c r="K62" s="254"/>
      <c r="N62" s="247" t="s">
        <v>126</v>
      </c>
      <c r="O62" s="68" t="s">
        <v>125</v>
      </c>
      <c r="P62" s="249" t="s">
        <v>128</v>
      </c>
    </row>
    <row r="63" spans="2:24">
      <c r="C63" s="259">
        <v>0.249</v>
      </c>
      <c r="D63" s="208" t="s">
        <v>55</v>
      </c>
      <c r="N63" s="248">
        <f>N59</f>
        <v>1761.8947998896474</v>
      </c>
      <c r="O63" s="268">
        <v>7.3499999999999996E-2</v>
      </c>
      <c r="P63" s="262">
        <f>O63*N63/8760/$C$63*1000-O64*N64/8760/$C$63*1000</f>
        <v>-2.9537611535827537</v>
      </c>
      <c r="R63" s="208" t="s">
        <v>176</v>
      </c>
    </row>
    <row r="64" spans="2:24" ht="13.5" thickBot="1">
      <c r="D64" s="251"/>
      <c r="N64" s="248">
        <f>N59</f>
        <v>1761.8947998896474</v>
      </c>
      <c r="O64" s="268">
        <v>7.7156780177252568E-2</v>
      </c>
      <c r="P64" s="210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17">C66+1</f>
        <v>2018</v>
      </c>
      <c r="D67" s="57">
        <v>2.1684070430924685E-2</v>
      </c>
      <c r="E67" s="110"/>
      <c r="F67" s="135">
        <f t="shared" ref="F67:F74" si="18">F66+1</f>
        <v>2027</v>
      </c>
      <c r="G67" s="57">
        <v>2.3164081218836952E-2</v>
      </c>
      <c r="H67" s="110"/>
      <c r="I67" s="135">
        <f t="shared" ref="I67:I74" si="19">I66+1</f>
        <v>2036</v>
      </c>
      <c r="J67" s="135"/>
      <c r="K67" s="57">
        <v>2.4311492116604327E-2</v>
      </c>
    </row>
    <row r="68" spans="3:11">
      <c r="C68" s="135">
        <f t="shared" si="17"/>
        <v>2019</v>
      </c>
      <c r="D68" s="57">
        <v>2.0023445288848141E-2</v>
      </c>
      <c r="E68" s="110"/>
      <c r="F68" s="135">
        <f t="shared" si="18"/>
        <v>2028</v>
      </c>
      <c r="G68" s="57">
        <v>2.3269517424980624E-2</v>
      </c>
      <c r="H68" s="110"/>
      <c r="I68" s="135">
        <f t="shared" si="19"/>
        <v>2037</v>
      </c>
      <c r="J68" s="135"/>
      <c r="K68" s="57">
        <v>2.4277391473133791E-2</v>
      </c>
    </row>
    <row r="69" spans="3:11">
      <c r="C69" s="135">
        <f t="shared" si="17"/>
        <v>2020</v>
      </c>
      <c r="D69" s="57">
        <v>2.1423649370385656E-2</v>
      </c>
      <c r="E69" s="110"/>
      <c r="F69" s="135">
        <f t="shared" si="18"/>
        <v>2029</v>
      </c>
      <c r="G69" s="57">
        <v>2.3660062349176059E-2</v>
      </c>
      <c r="H69" s="110"/>
      <c r="I69" s="135">
        <f t="shared" si="19"/>
        <v>2038</v>
      </c>
      <c r="J69" s="135"/>
      <c r="K69" s="57">
        <v>2.4418737348747444E-2</v>
      </c>
    </row>
    <row r="70" spans="3:11">
      <c r="C70" s="135">
        <f t="shared" si="17"/>
        <v>2021</v>
      </c>
      <c r="D70" s="57">
        <v>2.2444603435442634E-2</v>
      </c>
      <c r="E70" s="110"/>
      <c r="F70" s="135">
        <f t="shared" si="18"/>
        <v>2030</v>
      </c>
      <c r="G70" s="57">
        <v>2.3797996946838929E-2</v>
      </c>
      <c r="H70" s="110"/>
      <c r="I70" s="135">
        <f t="shared" si="19"/>
        <v>2039</v>
      </c>
      <c r="J70" s="135"/>
      <c r="K70" s="57">
        <v>2.4490791911648602E-2</v>
      </c>
    </row>
    <row r="71" spans="3:11">
      <c r="C71" s="135">
        <f t="shared" si="17"/>
        <v>2022</v>
      </c>
      <c r="D71" s="57">
        <v>2.2559296067847567E-2</v>
      </c>
      <c r="E71" s="110"/>
      <c r="F71" s="135">
        <f t="shared" si="18"/>
        <v>2031</v>
      </c>
      <c r="G71" s="57">
        <v>2.4014000123530499E-2</v>
      </c>
      <c r="H71" s="110"/>
      <c r="I71" s="135">
        <f t="shared" si="19"/>
        <v>2040</v>
      </c>
      <c r="J71" s="135"/>
      <c r="K71" s="57">
        <v>2.442458536688985E-2</v>
      </c>
    </row>
    <row r="72" spans="3:11" s="210" customFormat="1">
      <c r="C72" s="135">
        <f t="shared" si="17"/>
        <v>2023</v>
      </c>
      <c r="D72" s="57">
        <v>2.3031082544693549E-2</v>
      </c>
      <c r="E72" s="112"/>
      <c r="F72" s="135">
        <f t="shared" si="18"/>
        <v>2032</v>
      </c>
      <c r="G72" s="57">
        <v>2.4075090077113837E-2</v>
      </c>
      <c r="H72" s="112"/>
      <c r="I72" s="135">
        <f t="shared" si="19"/>
        <v>2041</v>
      </c>
      <c r="J72" s="135"/>
      <c r="K72" s="57">
        <v>2.4530694634797623E-2</v>
      </c>
    </row>
    <row r="73" spans="3:11" s="210" customFormat="1">
      <c r="C73" s="135">
        <f t="shared" si="17"/>
        <v>2024</v>
      </c>
      <c r="D73" s="57">
        <v>2.3134274986934988E-2</v>
      </c>
      <c r="E73" s="112"/>
      <c r="F73" s="135">
        <f t="shared" si="18"/>
        <v>2033</v>
      </c>
      <c r="G73" s="57">
        <v>2.4191075903759129E-2</v>
      </c>
      <c r="H73" s="112"/>
      <c r="I73" s="135">
        <f t="shared" si="19"/>
        <v>2042</v>
      </c>
      <c r="J73" s="135"/>
      <c r="K73" s="57">
        <v>2.4630996146588036E-2</v>
      </c>
    </row>
    <row r="74" spans="3:11" s="210" customFormat="1">
      <c r="C74" s="135">
        <f t="shared" si="17"/>
        <v>2025</v>
      </c>
      <c r="D74" s="57">
        <v>2.3159080336675242E-2</v>
      </c>
      <c r="E74" s="112"/>
      <c r="F74" s="135">
        <f t="shared" si="18"/>
        <v>2034</v>
      </c>
      <c r="G74" s="57">
        <v>2.4219456505286896E-2</v>
      </c>
      <c r="H74" s="112"/>
      <c r="I74" s="135">
        <f t="shared" si="19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2" sqref="B2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9" width="12.5" style="208" customWidth="1"/>
    <col min="10" max="10" width="11.6640625" style="208" customWidth="1"/>
    <col min="11" max="12" width="9.33203125" style="208"/>
    <col min="13" max="13" width="17.5" style="208" customWidth="1"/>
    <col min="14" max="14" width="4.83203125" style="208" customWidth="1"/>
    <col min="15" max="15" width="11.5" style="208" customWidth="1"/>
    <col min="16" max="16" width="12.5" style="208" customWidth="1"/>
    <col min="17" max="16384" width="9.33203125" style="208"/>
  </cols>
  <sheetData>
    <row r="1" spans="2:19" ht="15.75">
      <c r="B1" s="206" t="s">
        <v>109</v>
      </c>
      <c r="C1" s="207"/>
      <c r="D1" s="207"/>
      <c r="E1" s="207"/>
      <c r="F1" s="207"/>
      <c r="G1" s="207"/>
      <c r="H1" s="207"/>
      <c r="I1" s="207"/>
    </row>
    <row r="2" spans="2:19" ht="15.75">
      <c r="B2" s="206" t="s">
        <v>179</v>
      </c>
      <c r="C2" s="207"/>
      <c r="D2" s="207"/>
      <c r="E2" s="207"/>
      <c r="F2" s="207"/>
      <c r="G2" s="207"/>
      <c r="H2" s="207"/>
      <c r="I2" s="207"/>
    </row>
    <row r="3" spans="2:19" ht="15.75">
      <c r="B3" s="206" t="str">
        <f>TEXT($C$63,"0%")&amp;" Capacity Factor"</f>
        <v>90% Capacity Factor</v>
      </c>
      <c r="C3" s="207"/>
      <c r="D3" s="207"/>
      <c r="E3" s="207"/>
      <c r="F3" s="207"/>
      <c r="G3" s="207"/>
      <c r="H3" s="207"/>
      <c r="I3" s="207"/>
    </row>
    <row r="4" spans="2:19">
      <c r="B4" s="209"/>
      <c r="C4" s="209"/>
      <c r="D4" s="209"/>
      <c r="E4" s="209"/>
      <c r="F4" s="209"/>
      <c r="G4" s="209"/>
      <c r="H4" s="209"/>
      <c r="I4" s="210"/>
      <c r="J4" s="210"/>
    </row>
    <row r="5" spans="2:19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212" t="s">
        <v>124</v>
      </c>
      <c r="J5" s="19" t="s">
        <v>73</v>
      </c>
      <c r="K5"/>
      <c r="Q5" s="272"/>
    </row>
    <row r="6" spans="2:19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/>
      <c r="N6" s="274"/>
      <c r="O6" s="274"/>
      <c r="P6" s="69"/>
      <c r="Q6" s="69"/>
      <c r="R6" s="69"/>
    </row>
    <row r="7" spans="2:19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/>
      <c r="N7" s="69"/>
      <c r="O7" s="69"/>
      <c r="P7" s="69"/>
      <c r="Q7" s="69"/>
      <c r="R7" s="69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210"/>
      <c r="E9" s="210"/>
      <c r="F9" s="210"/>
      <c r="G9" s="210"/>
      <c r="H9" s="210"/>
      <c r="I9" s="210"/>
      <c r="J9" s="210"/>
      <c r="K9"/>
    </row>
    <row r="10" spans="2:19">
      <c r="B10" s="217">
        <v>2016</v>
      </c>
      <c r="C10" s="218">
        <f>C55</f>
        <v>0</v>
      </c>
      <c r="D10" s="219">
        <f>C10*$C$62</f>
        <v>0</v>
      </c>
      <c r="E10" s="219">
        <f>C56</f>
        <v>0</v>
      </c>
      <c r="F10" s="220">
        <f t="shared" ref="F10:F36" si="0">(D10+E10)/(8.76*$C$63)</f>
        <v>0</v>
      </c>
      <c r="G10" s="220">
        <f>$C$58</f>
        <v>77.34</v>
      </c>
      <c r="H10" s="267">
        <f>C59</f>
        <v>0</v>
      </c>
      <c r="I10" s="221">
        <f>F10+H10+G10</f>
        <v>77.34</v>
      </c>
      <c r="J10" s="221">
        <f>ROUND(I10*$C$63*8.76,2)</f>
        <v>611.44000000000005</v>
      </c>
      <c r="K10"/>
      <c r="N10" s="69"/>
      <c r="O10" s="69"/>
      <c r="P10" s="69"/>
      <c r="Q10" s="273"/>
      <c r="R10" s="69"/>
    </row>
    <row r="11" spans="2:19">
      <c r="B11" s="217">
        <f t="shared" ref="B11:B36" si="1">B10+1</f>
        <v>2017</v>
      </c>
      <c r="C11" s="223"/>
      <c r="D11" s="219">
        <f>ROUND(D10*(1+$D66),2)</f>
        <v>0</v>
      </c>
      <c r="E11" s="219">
        <f>ROUND(E10*(1+$D66),2)</f>
        <v>0</v>
      </c>
      <c r="F11" s="220">
        <f t="shared" si="0"/>
        <v>0</v>
      </c>
      <c r="G11" s="115">
        <f>ROUND(G10*(1+$D66),2)</f>
        <v>79.05</v>
      </c>
      <c r="H11" s="219">
        <f>ROUND(H10*(1+$D66),2)</f>
        <v>0</v>
      </c>
      <c r="I11" s="221">
        <f>F11+H11+G11</f>
        <v>79.05</v>
      </c>
      <c r="J11" s="221">
        <f t="shared" ref="J11:J36" si="2">ROUND(I11*$C$63*8.76,2)</f>
        <v>624.96</v>
      </c>
      <c r="K11"/>
      <c r="N11" s="69"/>
      <c r="O11" s="69"/>
      <c r="P11" s="69"/>
      <c r="Q11" s="273"/>
      <c r="R11" s="69"/>
    </row>
    <row r="12" spans="2:19">
      <c r="B12" s="230">
        <f t="shared" si="1"/>
        <v>2018</v>
      </c>
      <c r="C12" s="231"/>
      <c r="D12" s="219">
        <f t="shared" ref="D12:E19" si="3">ROUND(D11*(1+$D67),2)</f>
        <v>0</v>
      </c>
      <c r="E12" s="219">
        <f t="shared" si="3"/>
        <v>0</v>
      </c>
      <c r="F12" s="221">
        <f t="shared" si="0"/>
        <v>0</v>
      </c>
      <c r="G12" s="219">
        <f t="shared" ref="G12:G19" si="4">ROUND(G11*(1+$D67),2)</f>
        <v>80.760000000000005</v>
      </c>
      <c r="H12" s="232">
        <f t="shared" ref="H12" si="5">ROUND(H11*(1+$D67),2)</f>
        <v>0</v>
      </c>
      <c r="I12" s="221">
        <f t="shared" ref="I12:I36" si="6">F12+H12+G12</f>
        <v>80.760000000000005</v>
      </c>
      <c r="J12" s="221">
        <f t="shared" si="2"/>
        <v>638.48</v>
      </c>
      <c r="K12"/>
      <c r="L12" s="210"/>
      <c r="N12" s="69"/>
      <c r="O12" s="69"/>
      <c r="P12" s="69"/>
      <c r="Q12" s="273"/>
      <c r="R12" s="69"/>
    </row>
    <row r="13" spans="2:19">
      <c r="B13" s="230">
        <f t="shared" si="1"/>
        <v>2019</v>
      </c>
      <c r="C13" s="231"/>
      <c r="D13" s="219">
        <f t="shared" si="3"/>
        <v>0</v>
      </c>
      <c r="E13" s="219">
        <f t="shared" si="3"/>
        <v>0</v>
      </c>
      <c r="F13" s="221">
        <f t="shared" si="0"/>
        <v>0</v>
      </c>
      <c r="G13" s="219">
        <f t="shared" si="4"/>
        <v>82.38</v>
      </c>
      <c r="H13" s="232">
        <f t="shared" ref="H13" si="7">ROUND(H12*(1+$D68),2)</f>
        <v>0</v>
      </c>
      <c r="I13" s="221">
        <f t="shared" si="6"/>
        <v>82.38</v>
      </c>
      <c r="J13" s="221">
        <f t="shared" si="2"/>
        <v>651.29</v>
      </c>
      <c r="K13"/>
      <c r="L13" s="210"/>
      <c r="N13" s="69"/>
      <c r="O13" s="69"/>
      <c r="P13" s="69"/>
      <c r="Q13" s="273"/>
      <c r="R13" s="69"/>
    </row>
    <row r="14" spans="2:19">
      <c r="B14" s="230">
        <f t="shared" si="1"/>
        <v>2020</v>
      </c>
      <c r="C14" s="231"/>
      <c r="D14" s="219">
        <f t="shared" si="3"/>
        <v>0</v>
      </c>
      <c r="E14" s="219">
        <f t="shared" si="3"/>
        <v>0</v>
      </c>
      <c r="F14" s="221">
        <f t="shared" si="0"/>
        <v>0</v>
      </c>
      <c r="G14" s="219">
        <f t="shared" si="4"/>
        <v>84.14</v>
      </c>
      <c r="H14" s="232">
        <f t="shared" ref="H14" si="8">ROUND(H13*(1+$D69),2)</f>
        <v>0</v>
      </c>
      <c r="I14" s="221">
        <f t="shared" si="6"/>
        <v>84.14</v>
      </c>
      <c r="J14" s="221">
        <f t="shared" si="2"/>
        <v>665.2</v>
      </c>
      <c r="K14"/>
      <c r="L14" s="210"/>
      <c r="N14" s="69"/>
      <c r="O14" s="69"/>
      <c r="P14" s="69"/>
      <c r="Q14" s="273"/>
      <c r="R14" s="69"/>
      <c r="S14" s="229"/>
    </row>
    <row r="15" spans="2:19">
      <c r="B15" s="230">
        <f t="shared" si="1"/>
        <v>2021</v>
      </c>
      <c r="C15" s="231"/>
      <c r="D15" s="219">
        <f t="shared" si="3"/>
        <v>0</v>
      </c>
      <c r="E15" s="219">
        <f t="shared" si="3"/>
        <v>0</v>
      </c>
      <c r="F15" s="221">
        <f t="shared" si="0"/>
        <v>0</v>
      </c>
      <c r="G15" s="219">
        <f t="shared" si="4"/>
        <v>86.03</v>
      </c>
      <c r="H15" s="232">
        <f t="shared" ref="H15" si="9">ROUND(H14*(1+$D70),2)</f>
        <v>0</v>
      </c>
      <c r="I15" s="221">
        <f t="shared" si="6"/>
        <v>86.03</v>
      </c>
      <c r="J15" s="221">
        <f t="shared" si="2"/>
        <v>680.14</v>
      </c>
      <c r="K15"/>
      <c r="L15" s="210"/>
      <c r="N15" s="69"/>
      <c r="O15" s="69"/>
      <c r="P15" s="69"/>
      <c r="Q15" s="273"/>
      <c r="R15" s="69"/>
      <c r="S15" s="229"/>
    </row>
    <row r="16" spans="2:19">
      <c r="B16" s="230">
        <f t="shared" si="1"/>
        <v>2022</v>
      </c>
      <c r="C16" s="231"/>
      <c r="D16" s="219">
        <f t="shared" si="3"/>
        <v>0</v>
      </c>
      <c r="E16" s="219">
        <f t="shared" si="3"/>
        <v>0</v>
      </c>
      <c r="F16" s="221">
        <f t="shared" si="0"/>
        <v>0</v>
      </c>
      <c r="G16" s="219">
        <f t="shared" si="4"/>
        <v>87.97</v>
      </c>
      <c r="H16" s="232">
        <f t="shared" ref="H16" si="10">ROUND(H15*(1+$D71),2)</f>
        <v>0</v>
      </c>
      <c r="I16" s="221">
        <f t="shared" si="6"/>
        <v>87.97</v>
      </c>
      <c r="J16" s="221">
        <f t="shared" si="2"/>
        <v>695.48</v>
      </c>
      <c r="K16"/>
      <c r="L16" s="210"/>
      <c r="N16" s="69"/>
      <c r="O16" s="69"/>
      <c r="P16" s="69"/>
      <c r="Q16" s="273"/>
      <c r="R16" s="69"/>
    </row>
    <row r="17" spans="2:19">
      <c r="B17" s="230">
        <f t="shared" si="1"/>
        <v>2023</v>
      </c>
      <c r="C17" s="231"/>
      <c r="D17" s="219">
        <f t="shared" si="3"/>
        <v>0</v>
      </c>
      <c r="E17" s="219">
        <f t="shared" si="3"/>
        <v>0</v>
      </c>
      <c r="F17" s="221">
        <f t="shared" si="0"/>
        <v>0</v>
      </c>
      <c r="G17" s="219">
        <f t="shared" si="4"/>
        <v>90</v>
      </c>
      <c r="H17" s="232">
        <f t="shared" ref="H17" si="11">ROUND(H16*(1+$D72),2)</f>
        <v>0</v>
      </c>
      <c r="I17" s="221">
        <f t="shared" si="6"/>
        <v>90</v>
      </c>
      <c r="J17" s="221">
        <f t="shared" si="2"/>
        <v>711.53</v>
      </c>
      <c r="K17"/>
      <c r="L17" s="210"/>
      <c r="N17" s="69"/>
      <c r="O17" s="69"/>
      <c r="P17" s="69"/>
      <c r="Q17" s="273"/>
      <c r="R17" s="69"/>
    </row>
    <row r="18" spans="2:19">
      <c r="B18" s="230">
        <f t="shared" si="1"/>
        <v>2024</v>
      </c>
      <c r="C18" s="231"/>
      <c r="D18" s="219">
        <f t="shared" si="3"/>
        <v>0</v>
      </c>
      <c r="E18" s="219">
        <f t="shared" si="3"/>
        <v>0</v>
      </c>
      <c r="F18" s="221">
        <f t="shared" si="0"/>
        <v>0</v>
      </c>
      <c r="G18" s="219">
        <f t="shared" si="4"/>
        <v>92.08</v>
      </c>
      <c r="H18" s="232">
        <f t="shared" ref="H18" si="12">ROUND(H17*(1+$D73),2)</f>
        <v>0</v>
      </c>
      <c r="I18" s="221">
        <f t="shared" si="6"/>
        <v>92.08</v>
      </c>
      <c r="J18" s="221">
        <f t="shared" si="2"/>
        <v>727.98</v>
      </c>
      <c r="K18"/>
      <c r="L18" s="210"/>
      <c r="N18" s="69"/>
      <c r="O18" s="69"/>
      <c r="P18" s="69"/>
      <c r="Q18" s="273"/>
      <c r="R18" s="69"/>
    </row>
    <row r="19" spans="2:19">
      <c r="B19" s="230">
        <f t="shared" si="1"/>
        <v>2025</v>
      </c>
      <c r="C19" s="231"/>
      <c r="D19" s="219">
        <f t="shared" si="3"/>
        <v>0</v>
      </c>
      <c r="E19" s="219">
        <f t="shared" si="3"/>
        <v>0</v>
      </c>
      <c r="F19" s="221">
        <f t="shared" si="0"/>
        <v>0</v>
      </c>
      <c r="G19" s="219">
        <f t="shared" si="4"/>
        <v>94.21</v>
      </c>
      <c r="H19" s="232">
        <f t="shared" ref="H19" si="13">ROUND(H18*(1+$D74),2)</f>
        <v>0</v>
      </c>
      <c r="I19" s="221">
        <f t="shared" si="6"/>
        <v>94.21</v>
      </c>
      <c r="J19" s="221">
        <f t="shared" si="2"/>
        <v>744.81</v>
      </c>
      <c r="K19"/>
      <c r="L19" s="210"/>
      <c r="N19" s="69"/>
      <c r="O19" s="69"/>
      <c r="P19" s="69"/>
      <c r="Q19" s="273"/>
      <c r="R19" s="69"/>
    </row>
    <row r="20" spans="2:19">
      <c r="B20" s="230">
        <f t="shared" si="1"/>
        <v>2026</v>
      </c>
      <c r="C20" s="231"/>
      <c r="D20" s="219">
        <f>ROUND(D19*(1+$G66),2)</f>
        <v>0</v>
      </c>
      <c r="E20" s="219">
        <f>ROUND(E19*(1+$G66),2)</f>
        <v>0</v>
      </c>
      <c r="F20" s="221">
        <f t="shared" si="0"/>
        <v>0</v>
      </c>
      <c r="G20" s="219">
        <f>ROUND(G19*(1+$G66),2)</f>
        <v>96.37</v>
      </c>
      <c r="H20" s="232">
        <f>ROUND(H19*(1+$G66),2)</f>
        <v>0</v>
      </c>
      <c r="I20" s="221">
        <f t="shared" si="6"/>
        <v>96.37</v>
      </c>
      <c r="J20" s="221">
        <f t="shared" si="2"/>
        <v>761.89</v>
      </c>
      <c r="K20"/>
      <c r="L20" s="210"/>
      <c r="N20" s="69"/>
      <c r="O20" s="69"/>
      <c r="P20" s="69"/>
      <c r="Q20" s="273"/>
      <c r="R20" s="69"/>
    </row>
    <row r="21" spans="2:19">
      <c r="B21" s="230">
        <f t="shared" si="1"/>
        <v>2027</v>
      </c>
      <c r="C21" s="231"/>
      <c r="D21" s="219">
        <f t="shared" ref="D21:E28" si="14">ROUND(D20*(1+$G67),2)</f>
        <v>0</v>
      </c>
      <c r="E21" s="219">
        <f t="shared" si="14"/>
        <v>0</v>
      </c>
      <c r="F21" s="221">
        <f t="shared" si="0"/>
        <v>0</v>
      </c>
      <c r="G21" s="219">
        <f t="shared" ref="G21:G28" si="15">ROUND(G20*(1+$G67),2)</f>
        <v>98.6</v>
      </c>
      <c r="H21" s="232">
        <f t="shared" ref="H21" si="16">ROUND(H20*(1+$G67),2)</f>
        <v>0</v>
      </c>
      <c r="I21" s="221">
        <f t="shared" si="6"/>
        <v>98.6</v>
      </c>
      <c r="J21" s="221">
        <f t="shared" si="2"/>
        <v>779.52</v>
      </c>
      <c r="K21"/>
      <c r="L21" s="210"/>
      <c r="N21" s="69"/>
      <c r="O21" s="69"/>
      <c r="P21" s="69"/>
      <c r="Q21" s="273"/>
      <c r="R21" s="69"/>
    </row>
    <row r="22" spans="2:19">
      <c r="B22" s="230">
        <f t="shared" si="1"/>
        <v>2028</v>
      </c>
      <c r="C22" s="231"/>
      <c r="D22" s="225">
        <f t="shared" si="14"/>
        <v>0</v>
      </c>
      <c r="E22" s="225">
        <f t="shared" si="14"/>
        <v>0</v>
      </c>
      <c r="F22" s="226">
        <f t="shared" si="0"/>
        <v>0</v>
      </c>
      <c r="G22" s="225">
        <f t="shared" si="15"/>
        <v>100.89</v>
      </c>
      <c r="H22" s="225">
        <f t="shared" ref="H22" si="17">ROUND(H21*(1+$G68),2)</f>
        <v>0</v>
      </c>
      <c r="I22" s="226">
        <f t="shared" si="6"/>
        <v>100.89</v>
      </c>
      <c r="J22" s="226">
        <f t="shared" si="2"/>
        <v>797.63</v>
      </c>
      <c r="K22"/>
      <c r="L22" s="210"/>
      <c r="N22" s="69"/>
      <c r="O22" s="69"/>
      <c r="P22" s="69"/>
      <c r="Q22" s="273"/>
      <c r="R22" s="69"/>
    </row>
    <row r="23" spans="2:19">
      <c r="B23" s="230">
        <f t="shared" si="1"/>
        <v>2029</v>
      </c>
      <c r="C23" s="231"/>
      <c r="D23" s="219">
        <f t="shared" si="14"/>
        <v>0</v>
      </c>
      <c r="E23" s="219">
        <f t="shared" si="14"/>
        <v>0</v>
      </c>
      <c r="F23" s="221">
        <f t="shared" si="0"/>
        <v>0</v>
      </c>
      <c r="G23" s="219">
        <f t="shared" si="15"/>
        <v>103.28</v>
      </c>
      <c r="H23" s="232">
        <f t="shared" ref="H23" si="18">ROUND(H22*(1+$G69),2)</f>
        <v>0</v>
      </c>
      <c r="I23" s="221">
        <f t="shared" si="6"/>
        <v>103.28</v>
      </c>
      <c r="J23" s="221">
        <f t="shared" si="2"/>
        <v>816.52</v>
      </c>
      <c r="K23"/>
      <c r="L23" s="210"/>
      <c r="N23" s="69"/>
      <c r="O23" s="69"/>
      <c r="P23" s="273"/>
      <c r="Q23" s="273"/>
      <c r="R23" s="219"/>
      <c r="S23" s="250"/>
    </row>
    <row r="24" spans="2:19">
      <c r="B24" s="230">
        <f t="shared" si="1"/>
        <v>2030</v>
      </c>
      <c r="C24" s="231"/>
      <c r="D24" s="219">
        <f t="shared" si="14"/>
        <v>0</v>
      </c>
      <c r="E24" s="219">
        <f t="shared" si="14"/>
        <v>0</v>
      </c>
      <c r="F24" s="221">
        <f t="shared" si="0"/>
        <v>0</v>
      </c>
      <c r="G24" s="219">
        <f t="shared" si="15"/>
        <v>105.74</v>
      </c>
      <c r="H24" s="232">
        <f t="shared" ref="H24" si="19">ROUND(H23*(1+$G70),2)</f>
        <v>0</v>
      </c>
      <c r="I24" s="221">
        <f t="shared" si="6"/>
        <v>105.74</v>
      </c>
      <c r="J24" s="221">
        <f t="shared" si="2"/>
        <v>835.97</v>
      </c>
      <c r="K24"/>
      <c r="L24" s="210"/>
      <c r="N24" s="69"/>
      <c r="O24" s="69"/>
      <c r="P24" s="273"/>
      <c r="Q24" s="273"/>
      <c r="R24" s="219"/>
      <c r="S24" s="250"/>
    </row>
    <row r="25" spans="2:19">
      <c r="B25" s="230">
        <f t="shared" si="1"/>
        <v>2031</v>
      </c>
      <c r="C25" s="231"/>
      <c r="D25" s="219">
        <f t="shared" si="14"/>
        <v>0</v>
      </c>
      <c r="E25" s="219">
        <f t="shared" si="14"/>
        <v>0</v>
      </c>
      <c r="F25" s="221">
        <f t="shared" si="0"/>
        <v>0</v>
      </c>
      <c r="G25" s="219">
        <f t="shared" si="15"/>
        <v>108.28</v>
      </c>
      <c r="H25" s="232">
        <f t="shared" ref="H25" si="20">ROUND(H24*(1+$G71),2)</f>
        <v>0</v>
      </c>
      <c r="I25" s="221">
        <f t="shared" si="6"/>
        <v>108.28</v>
      </c>
      <c r="J25" s="221">
        <f t="shared" si="2"/>
        <v>856.05</v>
      </c>
      <c r="K25"/>
      <c r="L25" s="210"/>
      <c r="N25" s="69"/>
      <c r="O25" s="69"/>
      <c r="P25" s="273"/>
      <c r="Q25" s="273"/>
      <c r="R25" s="219"/>
      <c r="S25" s="250"/>
    </row>
    <row r="26" spans="2:19">
      <c r="B26" s="230">
        <f t="shared" si="1"/>
        <v>2032</v>
      </c>
      <c r="C26" s="231"/>
      <c r="D26" s="219">
        <f t="shared" si="14"/>
        <v>0</v>
      </c>
      <c r="E26" s="219">
        <f t="shared" si="14"/>
        <v>0</v>
      </c>
      <c r="F26" s="221">
        <f t="shared" si="0"/>
        <v>0</v>
      </c>
      <c r="G26" s="219">
        <f t="shared" si="15"/>
        <v>110.89</v>
      </c>
      <c r="H26" s="232">
        <f t="shared" ref="H26" si="21">ROUND(H25*(1+$G72),2)</f>
        <v>0</v>
      </c>
      <c r="I26" s="221">
        <f t="shared" si="6"/>
        <v>110.89</v>
      </c>
      <c r="J26" s="221">
        <f t="shared" si="2"/>
        <v>876.69</v>
      </c>
      <c r="K26"/>
      <c r="L26" s="210"/>
      <c r="N26" s="69"/>
      <c r="O26" s="69"/>
      <c r="P26" s="273"/>
      <c r="Q26" s="273"/>
      <c r="R26" s="219"/>
      <c r="S26" s="250"/>
    </row>
    <row r="27" spans="2:19">
      <c r="B27" s="230">
        <f t="shared" si="1"/>
        <v>2033</v>
      </c>
      <c r="C27" s="231"/>
      <c r="D27" s="219">
        <f t="shared" si="14"/>
        <v>0</v>
      </c>
      <c r="E27" s="219">
        <f t="shared" si="14"/>
        <v>0</v>
      </c>
      <c r="F27" s="221">
        <f t="shared" si="0"/>
        <v>0</v>
      </c>
      <c r="G27" s="219">
        <f t="shared" si="15"/>
        <v>113.57</v>
      </c>
      <c r="H27" s="232">
        <f t="shared" ref="H27" si="22">ROUND(H26*(1+$G73),2)</f>
        <v>0</v>
      </c>
      <c r="I27" s="221">
        <f t="shared" si="6"/>
        <v>113.57</v>
      </c>
      <c r="J27" s="221">
        <f t="shared" si="2"/>
        <v>897.87</v>
      </c>
      <c r="K27"/>
      <c r="L27" s="210"/>
      <c r="N27" s="69"/>
      <c r="O27" s="69"/>
      <c r="P27" s="273"/>
      <c r="Q27" s="273"/>
      <c r="R27" s="219"/>
      <c r="S27" s="250"/>
    </row>
    <row r="28" spans="2:19">
      <c r="B28" s="230">
        <f t="shared" si="1"/>
        <v>2034</v>
      </c>
      <c r="C28" s="231"/>
      <c r="D28" s="219">
        <f t="shared" si="14"/>
        <v>0</v>
      </c>
      <c r="E28" s="219">
        <f t="shared" si="14"/>
        <v>0</v>
      </c>
      <c r="F28" s="221">
        <f t="shared" si="0"/>
        <v>0</v>
      </c>
      <c r="G28" s="219">
        <f t="shared" si="15"/>
        <v>116.32</v>
      </c>
      <c r="H28" s="232">
        <f t="shared" ref="H28" si="23">ROUND(H27*(1+$G74),2)</f>
        <v>0</v>
      </c>
      <c r="I28" s="221">
        <f t="shared" si="6"/>
        <v>116.32</v>
      </c>
      <c r="J28" s="221">
        <f t="shared" si="2"/>
        <v>919.61</v>
      </c>
      <c r="K28"/>
      <c r="L28" s="210"/>
      <c r="N28" s="69"/>
      <c r="O28" s="69"/>
      <c r="P28" s="273"/>
      <c r="Q28" s="273"/>
      <c r="R28" s="219"/>
      <c r="S28" s="250"/>
    </row>
    <row r="29" spans="2:19">
      <c r="B29" s="230">
        <f t="shared" si="1"/>
        <v>2035</v>
      </c>
      <c r="C29" s="231"/>
      <c r="D29" s="219">
        <f>ROUND(D28*(1+$J66),2)</f>
        <v>0</v>
      </c>
      <c r="E29" s="219">
        <f>ROUND(E28*(1+$J66),2)</f>
        <v>0</v>
      </c>
      <c r="F29" s="221">
        <f t="shared" si="0"/>
        <v>0</v>
      </c>
      <c r="G29" s="219">
        <f>ROUND(G28*(1+$J66),2)</f>
        <v>119.13</v>
      </c>
      <c r="H29" s="232">
        <f>ROUND(H28*(1+$J66),2)</f>
        <v>0</v>
      </c>
      <c r="I29" s="221">
        <f t="shared" si="6"/>
        <v>119.13</v>
      </c>
      <c r="J29" s="221">
        <f t="shared" si="2"/>
        <v>941.83</v>
      </c>
      <c r="K29"/>
      <c r="L29" s="210"/>
      <c r="N29" s="69"/>
      <c r="O29" s="69"/>
      <c r="P29" s="273"/>
      <c r="Q29" s="273"/>
      <c r="R29" s="219"/>
      <c r="S29" s="250"/>
    </row>
    <row r="30" spans="2:19">
      <c r="B30" s="230">
        <f t="shared" si="1"/>
        <v>2036</v>
      </c>
      <c r="C30" s="231"/>
      <c r="D30" s="219">
        <f t="shared" ref="D30:E36" si="24">ROUND(D29*(1+$J67),2)</f>
        <v>0</v>
      </c>
      <c r="E30" s="219">
        <f t="shared" si="24"/>
        <v>0</v>
      </c>
      <c r="F30" s="221">
        <f t="shared" si="0"/>
        <v>0</v>
      </c>
      <c r="G30" s="219">
        <f t="shared" ref="G30:G36" si="25">ROUND(G29*(1+$J67),2)</f>
        <v>122.03</v>
      </c>
      <c r="H30" s="232">
        <f t="shared" ref="H30" si="26">ROUND(H29*(1+$J67),2)</f>
        <v>0</v>
      </c>
      <c r="I30" s="221">
        <f t="shared" si="6"/>
        <v>122.03</v>
      </c>
      <c r="J30" s="221">
        <f t="shared" si="2"/>
        <v>964.76</v>
      </c>
      <c r="K30"/>
      <c r="L30" s="210"/>
      <c r="N30" s="69"/>
      <c r="O30" s="69"/>
      <c r="P30" s="273"/>
      <c r="Q30" s="273"/>
      <c r="R30" s="219"/>
      <c r="S30" s="250"/>
    </row>
    <row r="31" spans="2:19">
      <c r="B31" s="230">
        <f t="shared" si="1"/>
        <v>2037</v>
      </c>
      <c r="C31" s="231"/>
      <c r="D31" s="219">
        <f t="shared" si="24"/>
        <v>0</v>
      </c>
      <c r="E31" s="219">
        <f t="shared" si="24"/>
        <v>0</v>
      </c>
      <c r="F31" s="221">
        <f t="shared" si="0"/>
        <v>0</v>
      </c>
      <c r="G31" s="219">
        <f t="shared" si="25"/>
        <v>124.99</v>
      </c>
      <c r="H31" s="232">
        <f t="shared" ref="H31" si="27">ROUND(H30*(1+$J68),2)</f>
        <v>0</v>
      </c>
      <c r="I31" s="221">
        <f t="shared" si="6"/>
        <v>124.99</v>
      </c>
      <c r="J31" s="221">
        <f t="shared" si="2"/>
        <v>988.16</v>
      </c>
      <c r="K31"/>
      <c r="L31" s="210"/>
      <c r="N31" s="69"/>
      <c r="O31" s="69"/>
      <c r="P31" s="69"/>
      <c r="Q31" s="273"/>
      <c r="R31" s="219"/>
      <c r="S31" s="219"/>
    </row>
    <row r="32" spans="2:19">
      <c r="B32" s="230">
        <f t="shared" si="1"/>
        <v>2038</v>
      </c>
      <c r="C32" s="231"/>
      <c r="D32" s="219">
        <f t="shared" si="24"/>
        <v>0</v>
      </c>
      <c r="E32" s="219">
        <f t="shared" si="24"/>
        <v>0</v>
      </c>
      <c r="F32" s="221">
        <f t="shared" si="0"/>
        <v>0</v>
      </c>
      <c r="G32" s="219">
        <f t="shared" si="25"/>
        <v>128.04</v>
      </c>
      <c r="H32" s="232">
        <f t="shared" ref="H32" si="28">ROUND(H31*(1+$J69),2)</f>
        <v>0</v>
      </c>
      <c r="I32" s="221">
        <f t="shared" si="6"/>
        <v>128.04</v>
      </c>
      <c r="J32" s="221">
        <f t="shared" si="2"/>
        <v>1012.27</v>
      </c>
      <c r="K32"/>
      <c r="L32" s="210"/>
      <c r="N32" s="69"/>
      <c r="O32" s="69"/>
      <c r="Q32" s="260"/>
      <c r="R32" s="219"/>
      <c r="S32" s="219"/>
    </row>
    <row r="33" spans="2:19">
      <c r="B33" s="230">
        <f t="shared" si="1"/>
        <v>2039</v>
      </c>
      <c r="C33" s="231"/>
      <c r="D33" s="219">
        <f t="shared" si="24"/>
        <v>0</v>
      </c>
      <c r="E33" s="219">
        <f t="shared" si="24"/>
        <v>0</v>
      </c>
      <c r="F33" s="221">
        <f t="shared" si="0"/>
        <v>0</v>
      </c>
      <c r="G33" s="219">
        <f t="shared" si="25"/>
        <v>131.18</v>
      </c>
      <c r="H33" s="232">
        <f t="shared" ref="H33" si="29">ROUND(H32*(1+$J70),2)</f>
        <v>0</v>
      </c>
      <c r="I33" s="221">
        <f t="shared" si="6"/>
        <v>131.18</v>
      </c>
      <c r="J33" s="221">
        <f t="shared" si="2"/>
        <v>1037.0999999999999</v>
      </c>
      <c r="K33"/>
      <c r="L33" s="210"/>
      <c r="N33" s="69"/>
      <c r="O33" s="69"/>
      <c r="Q33" s="260"/>
      <c r="R33" s="219"/>
      <c r="S33" s="219"/>
    </row>
    <row r="34" spans="2:19">
      <c r="B34" s="230">
        <f t="shared" si="1"/>
        <v>2040</v>
      </c>
      <c r="C34" s="231"/>
      <c r="D34" s="219">
        <f t="shared" si="24"/>
        <v>0</v>
      </c>
      <c r="E34" s="219">
        <f t="shared" si="24"/>
        <v>0</v>
      </c>
      <c r="F34" s="221">
        <f t="shared" si="0"/>
        <v>0</v>
      </c>
      <c r="G34" s="219">
        <f t="shared" si="25"/>
        <v>134.38</v>
      </c>
      <c r="H34" s="232">
        <f t="shared" ref="H34" si="30">ROUND(H33*(1+$J71),2)</f>
        <v>0</v>
      </c>
      <c r="I34" s="221">
        <f t="shared" si="6"/>
        <v>134.38</v>
      </c>
      <c r="J34" s="221">
        <f t="shared" si="2"/>
        <v>1062.3900000000001</v>
      </c>
      <c r="K34"/>
      <c r="L34" s="210"/>
      <c r="N34" s="69"/>
      <c r="O34" s="69"/>
      <c r="Q34" s="260"/>
      <c r="R34" s="219"/>
      <c r="S34" s="219"/>
    </row>
    <row r="35" spans="2:19">
      <c r="B35" s="230">
        <f t="shared" si="1"/>
        <v>2041</v>
      </c>
      <c r="C35" s="231"/>
      <c r="D35" s="219">
        <f t="shared" si="24"/>
        <v>0</v>
      </c>
      <c r="E35" s="219">
        <f t="shared" si="24"/>
        <v>0</v>
      </c>
      <c r="F35" s="221">
        <f t="shared" si="0"/>
        <v>0</v>
      </c>
      <c r="G35" s="219">
        <f t="shared" si="25"/>
        <v>137.68</v>
      </c>
      <c r="H35" s="232">
        <f t="shared" ref="H35" si="31">ROUND(H34*(1+$J72),2)</f>
        <v>0</v>
      </c>
      <c r="I35" s="221">
        <f t="shared" si="6"/>
        <v>137.68</v>
      </c>
      <c r="J35" s="221">
        <f t="shared" si="2"/>
        <v>1088.48</v>
      </c>
      <c r="K35"/>
      <c r="L35" s="210"/>
      <c r="N35" s="69"/>
      <c r="O35" s="69"/>
      <c r="Q35" s="260"/>
      <c r="R35" s="219"/>
      <c r="S35" s="219"/>
    </row>
    <row r="36" spans="2:19">
      <c r="B36" s="230">
        <f t="shared" si="1"/>
        <v>2042</v>
      </c>
      <c r="C36" s="231"/>
      <c r="D36" s="219">
        <f t="shared" si="24"/>
        <v>0</v>
      </c>
      <c r="E36" s="219">
        <f t="shared" si="24"/>
        <v>0</v>
      </c>
      <c r="F36" s="221">
        <f t="shared" si="0"/>
        <v>0</v>
      </c>
      <c r="G36" s="219">
        <f t="shared" si="25"/>
        <v>141.07</v>
      </c>
      <c r="H36" s="232">
        <f t="shared" ref="H36" si="32">ROUND(H35*(1+$J73),2)</f>
        <v>0</v>
      </c>
      <c r="I36" s="221">
        <f t="shared" si="6"/>
        <v>141.07</v>
      </c>
      <c r="J36" s="221">
        <f t="shared" si="2"/>
        <v>1115.29</v>
      </c>
      <c r="K36"/>
      <c r="L36" s="210"/>
      <c r="N36" s="69"/>
      <c r="O36" s="69"/>
      <c r="Q36" s="260"/>
      <c r="R36" s="219"/>
      <c r="S36" s="219"/>
    </row>
    <row r="37" spans="2:19">
      <c r="B37" s="230"/>
      <c r="C37" s="223"/>
      <c r="D37" s="219"/>
      <c r="E37" s="219"/>
      <c r="F37" s="220"/>
      <c r="G37" s="219"/>
      <c r="H37" s="219"/>
      <c r="I37" s="221"/>
      <c r="J37" s="233"/>
    </row>
    <row r="38" spans="2:19">
      <c r="B38" s="217"/>
      <c r="C38" s="223"/>
      <c r="D38" s="219"/>
      <c r="E38" s="219"/>
      <c r="F38" s="220"/>
      <c r="G38" s="219"/>
      <c r="H38" s="219"/>
      <c r="I38" s="221"/>
      <c r="J38" s="233"/>
    </row>
    <row r="39" spans="2:19">
      <c r="B39" s="217"/>
      <c r="C39" s="223"/>
      <c r="D39" s="219"/>
      <c r="E39" s="219"/>
      <c r="F39" s="220"/>
      <c r="G39" s="219"/>
      <c r="H39" s="219"/>
      <c r="I39" s="221"/>
      <c r="J39" s="233"/>
    </row>
    <row r="40" spans="2:19">
      <c r="B40" s="217"/>
      <c r="C40" s="223"/>
      <c r="D40" s="219"/>
      <c r="E40" s="219"/>
      <c r="F40" s="220"/>
      <c r="G40" s="219"/>
      <c r="H40" s="219"/>
      <c r="I40" s="221"/>
      <c r="J40" s="233"/>
    </row>
    <row r="42" spans="2:19" ht="14.25">
      <c r="B42" s="234" t="s">
        <v>31</v>
      </c>
      <c r="C42" s="235"/>
      <c r="D42" s="235"/>
      <c r="E42" s="235"/>
      <c r="F42" s="235"/>
      <c r="G42" s="235"/>
      <c r="H42" s="235"/>
    </row>
    <row r="44" spans="2:19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9">
      <c r="C45" s="236" t="str">
        <f>C7</f>
        <v>(a)</v>
      </c>
      <c r="D45" s="208" t="s">
        <v>115</v>
      </c>
    </row>
    <row r="46" spans="2:19">
      <c r="C46" s="236" t="str">
        <f>D7</f>
        <v>(b)</v>
      </c>
      <c r="D46" s="221" t="str">
        <f>"= "&amp;C7&amp;" x "&amp;C62</f>
        <v>= (a) x 0.0631141369791985</v>
      </c>
    </row>
    <row r="47" spans="2:19">
      <c r="C47" s="236" t="str">
        <f>F7</f>
        <v>(d)</v>
      </c>
      <c r="D47" s="221" t="str">
        <f>"= ("&amp;$D$7&amp;" + "&amp;$E$7&amp;") /  (8.76 x "&amp;TEXT(C63,"0.0%")&amp;")"</f>
        <v>= ((b) + (c)) /  (8.76 x 90.3%)</v>
      </c>
    </row>
    <row r="48" spans="2:19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J7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38"/>
      <c r="E52" s="238"/>
      <c r="F52" s="238"/>
      <c r="G52" s="238"/>
      <c r="H52" s="238"/>
      <c r="I52" s="239"/>
      <c r="J52" s="240"/>
    </row>
    <row r="53" spans="2:24" ht="13.5" thickBot="1">
      <c r="C53" s="241" t="s">
        <v>122</v>
      </c>
      <c r="D53" s="242" t="s">
        <v>117</v>
      </c>
      <c r="E53" s="242"/>
      <c r="F53" s="242"/>
      <c r="G53" s="242"/>
      <c r="H53" s="243"/>
      <c r="I53" s="239"/>
      <c r="J53" s="240"/>
    </row>
    <row r="55" spans="2:24">
      <c r="B55" s="110" t="s">
        <v>103</v>
      </c>
      <c r="C55" s="244">
        <v>0</v>
      </c>
      <c r="D55" s="208" t="s">
        <v>115</v>
      </c>
      <c r="H55" s="208" t="s">
        <v>9</v>
      </c>
    </row>
    <row r="56" spans="2:24">
      <c r="B56" s="110" t="s">
        <v>103</v>
      </c>
      <c r="C56" s="245">
        <v>0</v>
      </c>
      <c r="D56" s="208" t="s">
        <v>118</v>
      </c>
      <c r="H56" s="208" t="s">
        <v>9</v>
      </c>
    </row>
    <row r="57" spans="2:24">
      <c r="B57" s="110" t="s">
        <v>103</v>
      </c>
      <c r="C57" s="250">
        <v>0</v>
      </c>
      <c r="D57" s="208" t="s">
        <v>123</v>
      </c>
      <c r="H57" s="208" t="s">
        <v>120</v>
      </c>
    </row>
    <row r="58" spans="2:24">
      <c r="B58" s="110" t="s">
        <v>103</v>
      </c>
      <c r="C58" s="245">
        <v>77.34</v>
      </c>
      <c r="D58" s="208" t="s">
        <v>119</v>
      </c>
      <c r="H58" s="208" t="s">
        <v>120</v>
      </c>
      <c r="J58" s="210"/>
      <c r="K58" s="246"/>
      <c r="L58" s="68"/>
      <c r="M58" s="247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103</v>
      </c>
      <c r="C59" s="258">
        <v>0</v>
      </c>
      <c r="D59" s="208" t="s">
        <v>121</v>
      </c>
      <c r="H59" s="208" t="s">
        <v>120</v>
      </c>
      <c r="J59" s="248"/>
      <c r="K59" s="248"/>
      <c r="L59" s="249"/>
      <c r="M59" s="250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J60" s="248"/>
      <c r="K60" s="248"/>
      <c r="L60" s="248"/>
      <c r="M60" s="210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J61" s="248"/>
      <c r="K61" s="248"/>
      <c r="L61" s="248"/>
      <c r="M61" s="210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6.3114136979198515E-2</v>
      </c>
      <c r="D62" s="208" t="s">
        <v>54</v>
      </c>
      <c r="J62" s="254"/>
      <c r="K62" s="255"/>
      <c r="L62" s="255"/>
      <c r="O62" s="256"/>
    </row>
    <row r="63" spans="2:24">
      <c r="C63" s="259">
        <v>0.90249999999999997</v>
      </c>
      <c r="D63" s="208" t="s">
        <v>55</v>
      </c>
    </row>
    <row r="64" spans="2:24" ht="13.5" thickBot="1">
      <c r="D64" s="251"/>
    </row>
    <row r="65" spans="3:10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40"/>
    </row>
    <row r="66" spans="3:10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57">
        <v>2.4174683944208519E-2</v>
      </c>
    </row>
    <row r="67" spans="3:10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57">
        <v>2.4311492116604327E-2</v>
      </c>
    </row>
    <row r="68" spans="3:10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57">
        <v>2.4277391473133791E-2</v>
      </c>
    </row>
    <row r="69" spans="3:10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57">
        <v>2.4418737348747444E-2</v>
      </c>
    </row>
    <row r="70" spans="3:10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57">
        <v>2.4490791911648602E-2</v>
      </c>
    </row>
    <row r="71" spans="3:10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57">
        <v>2.442458536688985E-2</v>
      </c>
    </row>
    <row r="72" spans="3:10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57">
        <v>2.4530694634797623E-2</v>
      </c>
    </row>
    <row r="73" spans="3:10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57">
        <v>2.4630996146588036E-2</v>
      </c>
    </row>
    <row r="74" spans="3:10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57">
        <v>2.4704209858992465E-2</v>
      </c>
    </row>
    <row r="75" spans="3:10" s="210" customFormat="1"/>
    <row r="76" spans="3:10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42</vt:i4>
      </vt:variant>
    </vt:vector>
  </HeadingPairs>
  <TitlesOfParts>
    <vt:vector size="56" baseType="lpstr">
      <vt:lpstr>Table 1</vt:lpstr>
      <vt:lpstr>Table 2</vt:lpstr>
      <vt:lpstr>Table 4</vt:lpstr>
      <vt:lpstr>Table 5</vt:lpstr>
      <vt:lpstr>Table 3 WY Wind 2021</vt:lpstr>
      <vt:lpstr>Table 3 DJ Wind 2031</vt:lpstr>
      <vt:lpstr>Table 3 UT Solar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_200_SCCT_UtahN</vt:lpstr>
      <vt:lpstr>_200_SCCT_WYNE</vt:lpstr>
      <vt:lpstr>_30_Geo_West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'Table 2'!Print_Titles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2016-12-15T21:28:57Z</cp:lastPrinted>
  <dcterms:created xsi:type="dcterms:W3CDTF">2001-03-19T15:45:46Z</dcterms:created>
  <dcterms:modified xsi:type="dcterms:W3CDTF">2017-05-31T14:12:57Z</dcterms:modified>
</cp:coreProperties>
</file>