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-45" windowWidth="12000" windowHeight="5280" tabRatio="917"/>
  </bookViews>
  <sheets>
    <sheet name="Table 1" sheetId="25" r:id="rId1"/>
    <sheet name="Table 2" sheetId="47" r:id="rId2"/>
    <sheet name="Table 4" sheetId="28" r:id="rId3"/>
    <sheet name="Table 5" sheetId="31" r:id="rId4"/>
    <sheet name="Table 3 WY Wind 2021" sheetId="43" r:id="rId5"/>
    <sheet name="Table 3 DJ Wind 2031" sheetId="42" r:id="rId6"/>
    <sheet name="Table 3 UT Solar 2031" sheetId="40" r:id="rId7"/>
    <sheet name="Table 3 Yakima Solar 2028" sheetId="41" r:id="rId8"/>
    <sheet name="Table 3 30 MW Geoth 2029" sheetId="46" r:id="rId9"/>
    <sheet name="Table 3 200 MW (UT N) 2029)" sheetId="29" r:id="rId10"/>
    <sheet name="Table 3 436MW (West M) 2030" sheetId="36" r:id="rId11"/>
    <sheet name="Table 3 477 MW (Wyo) 2033" sheetId="37" r:id="rId12"/>
    <sheet name="Table 3 200 MW (Wyo) 2033" sheetId="39" r:id="rId13"/>
    <sheet name="Table 3 ID Wind 2036" sheetId="4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 localSheetId="1">'Table 1'!$I$19</definedName>
    <definedName name="_200_SCCT_UtahN">'Table 1'!$I$19</definedName>
    <definedName name="_200_SCCT_WYNE">'Table 1'!$I$21</definedName>
    <definedName name="_30_Geo_West" localSheetId="1">'Table 1'!$I$17</definedName>
    <definedName name="_30_Geo_West">'Table 1'!$I$17</definedName>
    <definedName name="_436_CCCT_WestMain" localSheetId="1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1'!$I$35</definedName>
    <definedName name="Discount_Rate">'Table 1'!$I$42</definedName>
    <definedName name="Discount_Rate_2015_IRP" localSheetId="8">'[3]Table 7 to 8'!$AE$43</definedName>
    <definedName name="Discount_Rate_2015_IRP" localSheetId="5">'[3]Table 7 to 8'!$AE$43</definedName>
    <definedName name="Discount_Rate_2015_IRP" localSheetId="13">'[3]Table 7 to 8'!$AE$43</definedName>
    <definedName name="Discount_Rate_2015_IRP" localSheetId="6">'[3]Table 7 to 8'!$AE$43</definedName>
    <definedName name="Discount_Rate_2015_IRP" localSheetId="4">'[3]Table 7 to 8'!$AE$43</definedName>
    <definedName name="Discount_Rate_2015_IRP" localSheetId="7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5">'[5]OFPC Source'!$J$8:$M$295</definedName>
    <definedName name="Market" localSheetId="13">'[5]OFPC Source'!$J$8:$M$295</definedName>
    <definedName name="Market" localSheetId="6">'[5]OFPC Source'!$J$8:$M$295</definedName>
    <definedName name="Market" localSheetId="4">'[5]OFPC Source'!$J$8:$M$295</definedName>
    <definedName name="Market" localSheetId="7">'[5]OFPC Source'!$J$8:$M$295</definedName>
    <definedName name="Market">'[4]OFPC Source'!$J$8:$M$295</definedName>
    <definedName name="MidC_Flat" localSheetId="8">[6]Market_Price!#REF!</definedName>
    <definedName name="MidC_Flat" localSheetId="5">[6]Market_Price!#REF!</definedName>
    <definedName name="MidC_Flat" localSheetId="13">[6]Market_Price!#REF!</definedName>
    <definedName name="MidC_Flat" localSheetId="6">[6]Market_Price!#REF!</definedName>
    <definedName name="MidC_Flat" localSheetId="4">[6]Market_Price!#REF!</definedName>
    <definedName name="MidC_Flat" localSheetId="7">[6]Market_Price!#REF!</definedName>
    <definedName name="MidC_Flat">[6]Market_Price!#REF!</definedName>
    <definedName name="OR_AC_price" localSheetId="8">#REF!</definedName>
    <definedName name="OR_AC_price" localSheetId="5">#REF!</definedName>
    <definedName name="OR_AC_price" localSheetId="13">#REF!</definedName>
    <definedName name="OR_AC_price" localSheetId="6">#REF!</definedName>
    <definedName name="OR_AC_price" localSheetId="4">#REF!</definedName>
    <definedName name="OR_AC_price" localSheetId="7">#REF!</definedName>
    <definedName name="OR_AC_price">#REF!</definedName>
    <definedName name="_xlnm.Print_Area" localSheetId="0">'Table 1'!$A$1:$H$56</definedName>
    <definedName name="_xlnm.Print_Area" localSheetId="1">'Table 2'!$B$1:$P$36</definedName>
    <definedName name="_xlnm.Print_Area" localSheetId="9">'Table 3 200 MW (UT N) 2029)'!$A$1:$K$91</definedName>
    <definedName name="_xlnm.Print_Area" localSheetId="12">'Table 3 200 MW (Wyo) 2033'!$A$1:$K$91</definedName>
    <definedName name="_xlnm.Print_Area" localSheetId="8">'Table 3 30 MW Geoth 2029'!$A$1:$J$74</definedName>
    <definedName name="_xlnm.Print_Area" localSheetId="10">'Table 3 436MW (West M) 2030'!$A$1:$K$91</definedName>
    <definedName name="_xlnm.Print_Area" localSheetId="11">'Table 3 477 MW (Wyo) 2033'!$A$1:$K$91</definedName>
    <definedName name="_xlnm.Print_Area" localSheetId="5">'Table 3 DJ Wind 2031'!$A$1:$K$74</definedName>
    <definedName name="_xlnm.Print_Area" localSheetId="13">'Table 3 ID Wind 2036'!$A$1:$K$74</definedName>
    <definedName name="_xlnm.Print_Area" localSheetId="6">'Table 3 UT Solar 2031'!$A$1:$K$73</definedName>
    <definedName name="_xlnm.Print_Area" localSheetId="4">'Table 3 WY Wind 2021'!$A$1:$K$74</definedName>
    <definedName name="_xlnm.Print_Area" localSheetId="7">'Table 3 Yakima Solar 2028'!$A$1:$K$74</definedName>
    <definedName name="_xlnm.Print_Area" localSheetId="2">'Table 4'!$A$1:$E$42</definedName>
    <definedName name="_xlnm.Print_Area" localSheetId="3">'Table 5'!$A$1:$H$273</definedName>
    <definedName name="_xlnm.Print_Titles" localSheetId="1">'Table 2'!$1:$9</definedName>
    <definedName name="_xlnm.Print_Titles" localSheetId="9">'Table 3 200 MW (UT N) 2029)'!$1:$6</definedName>
    <definedName name="_xlnm.Print_Titles" localSheetId="12">'Table 3 200 MW (Wyo) 2033'!$1:$6</definedName>
    <definedName name="_xlnm.Print_Titles" localSheetId="10">'Table 3 436MW (West M) 2030'!$1:$6</definedName>
    <definedName name="_xlnm.Print_Titles" localSheetId="11">'Table 3 477 MW (Wyo) 2033'!$1:$6</definedName>
    <definedName name="RenewableMarketShape" localSheetId="8">'[5]OFPC Source'!$P$5:$U$28</definedName>
    <definedName name="RenewableMarketShape" localSheetId="5">'[5]OFPC Source'!$P$5:$U$28</definedName>
    <definedName name="RenewableMarketShape" localSheetId="13">'[5]OFPC Source'!$P$5:$U$28</definedName>
    <definedName name="RenewableMarketShape" localSheetId="6">'[5]OFPC Source'!$P$5:$U$28</definedName>
    <definedName name="RenewableMarketShape" localSheetId="4">'[5]OFPC Source'!$P$5:$U$28</definedName>
    <definedName name="RenewableMarketShape" localSheetId="7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8">'[5]OFPC Source'!$U$47</definedName>
    <definedName name="Solar_HLH" localSheetId="5">'[5]OFPC Source'!$U$47</definedName>
    <definedName name="Solar_HLH" localSheetId="13">'[5]OFPC Source'!$U$47</definedName>
    <definedName name="Solar_HLH" localSheetId="6">'[5]OFPC Source'!$U$47</definedName>
    <definedName name="Solar_HLH" localSheetId="4">'[5]OFPC Source'!$U$47</definedName>
    <definedName name="Solar_HLH" localSheetId="7">'[5]OFPC Source'!$U$47</definedName>
    <definedName name="Solar_HLH">'[4]OFPC Source'!$U$48</definedName>
    <definedName name="Solar_LLH" localSheetId="8">'[5]OFPC Source'!$V$47</definedName>
    <definedName name="Solar_LLH" localSheetId="5">'[5]OFPC Source'!$V$47</definedName>
    <definedName name="Solar_LLH" localSheetId="13">'[5]OFPC Source'!$V$47</definedName>
    <definedName name="Solar_LLH" localSheetId="6">'[5]OFPC Source'!$V$47</definedName>
    <definedName name="Solar_LLH" localSheetId="4">'[5]OFPC Source'!$V$47</definedName>
    <definedName name="Solar_LLH" localSheetId="7">'[5]OFPC Source'!$V$47</definedName>
    <definedName name="Solar_LLH">'[4]OFPC Source'!$V$48</definedName>
    <definedName name="Solar_Tracking_integr_cost">'[7]Table 10'!$B$45</definedName>
    <definedName name="Study_Cap_Adj" localSheetId="1">'[1]Table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8">[2]ImportData!$D$7</definedName>
    <definedName name="Study_Name" localSheetId="5">[2]ImportData!$D$7</definedName>
    <definedName name="Study_Name" localSheetId="13">[2]ImportData!$D$7</definedName>
    <definedName name="Study_Name" localSheetId="6">[2]ImportData!$D$7</definedName>
    <definedName name="Study_Name" localSheetId="4">[2]ImportData!$D$7</definedName>
    <definedName name="Study_Name" localSheetId="7">[2]ImportData!$D$7</definedName>
    <definedName name="ValuationDate" localSheetId="8">#REF!</definedName>
    <definedName name="ValuationDate" localSheetId="5">#REF!</definedName>
    <definedName name="ValuationDate" localSheetId="13">#REF!</definedName>
    <definedName name="ValuationDate" localSheetId="6">#REF!</definedName>
    <definedName name="ValuationDate" localSheetId="4">#REF!</definedName>
    <definedName name="ValuationDate" localSheetId="7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 calcOnSave="0"/>
</workbook>
</file>

<file path=xl/calcChain.xml><?xml version="1.0" encoding="utf-8"?>
<calcChain xmlns="http://schemas.openxmlformats.org/spreadsheetml/2006/main">
  <c r="L21" i="31" l="1"/>
  <c r="L20" i="31"/>
  <c r="B20" i="31"/>
  <c r="B12" i="25" l="1"/>
  <c r="C12" i="25" l="1"/>
  <c r="D12" i="25"/>
  <c r="B14" i="31"/>
  <c r="B15" i="31" s="1"/>
  <c r="B16" i="31" l="1"/>
  <c r="B17" i="31" s="1"/>
  <c r="B18" i="31" l="1"/>
  <c r="B19" i="31" l="1"/>
  <c r="B5" i="47" l="1"/>
  <c r="C10" i="25" l="1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K13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1" i="44"/>
  <c r="K21" i="44"/>
  <c r="E20" i="43"/>
  <c r="K20" i="43"/>
  <c r="F69" i="44"/>
  <c r="F70" i="46"/>
  <c r="E23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H31" i="43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7" i="25" l="1"/>
  <c r="B58" i="2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J20" i="31"/>
  <c r="B13" i="25" s="1"/>
  <c r="L23" i="31"/>
  <c r="L24" i="31" l="1"/>
  <c r="L25" i="31" s="1"/>
  <c r="L26" i="31" s="1"/>
  <c r="L27" i="31" s="1"/>
  <c r="L28" i="31" s="1"/>
  <c r="L29" i="31" s="1"/>
  <c r="L30" i="31" s="1"/>
  <c r="L31" i="31" s="1"/>
  <c r="L32" i="31" s="1"/>
  <c r="L33" i="31" s="1"/>
  <c r="D13" i="25"/>
  <c r="O13" i="25"/>
  <c r="B14" i="25"/>
  <c r="J21" i="31"/>
  <c r="B22" i="31"/>
  <c r="O14" i="25" l="1"/>
  <c r="B15" i="25"/>
  <c r="D14" i="25"/>
  <c r="AH13" i="25"/>
  <c r="AE13" i="25"/>
  <c r="AF13" i="25"/>
  <c r="AR13" i="25"/>
  <c r="AO13" i="25"/>
  <c r="AU13" i="25"/>
  <c r="AC13" i="25"/>
  <c r="AJ13" i="25"/>
  <c r="AT13" i="25"/>
  <c r="AN13" i="25"/>
  <c r="AD13" i="25"/>
  <c r="AK13" i="25"/>
  <c r="AB13" i="25"/>
  <c r="AV13" i="25"/>
  <c r="AS13" i="25"/>
  <c r="AW13" i="25"/>
  <c r="AG13" i="25"/>
  <c r="AP13" i="25"/>
  <c r="AQ13" i="25"/>
  <c r="AI13" i="25"/>
  <c r="B23" i="31"/>
  <c r="J22" i="31"/>
  <c r="L34" i="31"/>
  <c r="B24" i="31" l="1"/>
  <c r="J23" i="31"/>
  <c r="BG13" i="25"/>
  <c r="BI13" i="25"/>
  <c r="BH13" i="25"/>
  <c r="AJ14" i="25"/>
  <c r="AK14" i="25"/>
  <c r="AH14" i="25"/>
  <c r="AS14" i="25"/>
  <c r="AP14" i="25"/>
  <c r="AN14" i="25"/>
  <c r="AF14" i="25"/>
  <c r="AG14" i="25"/>
  <c r="AQ14" i="25"/>
  <c r="AR14" i="25"/>
  <c r="AV14" i="25"/>
  <c r="AB14" i="25"/>
  <c r="AC14" i="25"/>
  <c r="AO14" i="25"/>
  <c r="AT14" i="25"/>
  <c r="AI14" i="25"/>
  <c r="AE14" i="25"/>
  <c r="AU14" i="25"/>
  <c r="AW14" i="25"/>
  <c r="AD14" i="25"/>
  <c r="BB13" i="25"/>
  <c r="BA13" i="25"/>
  <c r="BD13" i="25"/>
  <c r="L35" i="31"/>
  <c r="BC13" i="25"/>
  <c r="BE13" i="25"/>
  <c r="AZ13" i="25"/>
  <c r="BF13" i="25"/>
  <c r="B16" i="25"/>
  <c r="O15" i="25"/>
  <c r="D15" i="25"/>
  <c r="BC14" i="25" l="1"/>
  <c r="BE14" i="25"/>
  <c r="BF14" i="25"/>
  <c r="AZ14" i="25"/>
  <c r="BB14" i="25"/>
  <c r="BD14" i="25"/>
  <c r="BI14" i="25"/>
  <c r="BA14" i="25"/>
  <c r="BH14" i="25"/>
  <c r="BJ13" i="25"/>
  <c r="C13" i="25" s="1"/>
  <c r="BG14" i="25"/>
  <c r="B17" i="25"/>
  <c r="O16" i="25"/>
  <c r="D16" i="25"/>
  <c r="L36" i="31"/>
  <c r="B25" i="31"/>
  <c r="J24" i="31"/>
  <c r="AH15" i="25"/>
  <c r="AE15" i="25"/>
  <c r="AJ15" i="25"/>
  <c r="AP15" i="25"/>
  <c r="AN15" i="25"/>
  <c r="AD15" i="25"/>
  <c r="AF15" i="25"/>
  <c r="AG15" i="25"/>
  <c r="AC15" i="25"/>
  <c r="AU15" i="25"/>
  <c r="AS15" i="25"/>
  <c r="AV15" i="25"/>
  <c r="AI15" i="25"/>
  <c r="AB15" i="25"/>
  <c r="AR15" i="25"/>
  <c r="BD15" i="25" s="1"/>
  <c r="AQ15" i="25"/>
  <c r="AT15" i="25"/>
  <c r="BF15" i="25" s="1"/>
  <c r="AK15" i="25"/>
  <c r="AW15" i="25"/>
  <c r="AO15" i="25"/>
  <c r="BI15" i="25" l="1"/>
  <c r="BC15" i="25"/>
  <c r="BB15" i="25"/>
  <c r="BH15" i="25"/>
  <c r="AZ15" i="25"/>
  <c r="BJ14" i="25"/>
  <c r="C14" i="25" s="1"/>
  <c r="BA15" i="25"/>
  <c r="BE15" i="25"/>
  <c r="BG15" i="25"/>
  <c r="L37" i="31"/>
  <c r="AJ16" i="25"/>
  <c r="AK16" i="25"/>
  <c r="AH16" i="25"/>
  <c r="AQ16" i="25"/>
  <c r="AS16" i="25"/>
  <c r="AV16" i="25"/>
  <c r="AF16" i="25"/>
  <c r="AG16" i="25"/>
  <c r="AN16" i="25"/>
  <c r="AR16" i="25"/>
  <c r="AB16" i="25"/>
  <c r="AC16" i="25"/>
  <c r="AT16" i="25"/>
  <c r="AO16" i="25"/>
  <c r="AI16" i="25"/>
  <c r="AE16" i="25"/>
  <c r="AU16" i="25"/>
  <c r="AP16" i="25"/>
  <c r="AD16" i="25"/>
  <c r="AW16" i="25"/>
  <c r="B26" i="31"/>
  <c r="J25" i="31"/>
  <c r="B18" i="25"/>
  <c r="O17" i="25"/>
  <c r="D17" i="25"/>
  <c r="BF16" i="25" l="1"/>
  <c r="BG16" i="25"/>
  <c r="AZ16" i="25"/>
  <c r="BI16" i="25"/>
  <c r="BD16" i="25"/>
  <c r="BH16" i="25"/>
  <c r="BJ15" i="25"/>
  <c r="C15" i="25" s="1"/>
  <c r="BC16" i="25"/>
  <c r="BB16" i="25"/>
  <c r="BA16" i="25"/>
  <c r="BE16" i="25"/>
  <c r="AH17" i="25"/>
  <c r="AI17" i="25"/>
  <c r="AB17" i="25"/>
  <c r="AP17" i="25"/>
  <c r="AE17" i="25"/>
  <c r="AT17" i="25"/>
  <c r="AK17" i="25"/>
  <c r="AG17" i="25"/>
  <c r="AW17" i="25"/>
  <c r="AR17" i="25"/>
  <c r="AN17" i="25"/>
  <c r="AC17" i="25"/>
  <c r="AJ17" i="25"/>
  <c r="AQ17" i="25"/>
  <c r="AU17" i="25"/>
  <c r="AS17" i="25"/>
  <c r="AD17" i="25"/>
  <c r="AF17" i="25"/>
  <c r="AO17" i="25"/>
  <c r="AV17" i="25"/>
  <c r="B19" i="25"/>
  <c r="O18" i="25"/>
  <c r="D18" i="25"/>
  <c r="J26" i="31"/>
  <c r="B27" i="31"/>
  <c r="L38" i="31"/>
  <c r="BG17" i="25" l="1"/>
  <c r="AZ17" i="25"/>
  <c r="BE17" i="25"/>
  <c r="BC17" i="25"/>
  <c r="BF17" i="25"/>
  <c r="BJ16" i="25"/>
  <c r="C16" i="25" s="1"/>
  <c r="BH17" i="25"/>
  <c r="BA17" i="25"/>
  <c r="BD17" i="25"/>
  <c r="BI17" i="25"/>
  <c r="BB17" i="25"/>
  <c r="J27" i="31"/>
  <c r="B28" i="31"/>
  <c r="L39" i="31"/>
  <c r="AJ18" i="25"/>
  <c r="AK18" i="25"/>
  <c r="AH18" i="25"/>
  <c r="AW18" i="25"/>
  <c r="AS18" i="25"/>
  <c r="AF18" i="25"/>
  <c r="AD18" i="25"/>
  <c r="AU18" i="25"/>
  <c r="AB18" i="25"/>
  <c r="AC18" i="25"/>
  <c r="AO18" i="25"/>
  <c r="AP18" i="25"/>
  <c r="AR18" i="25"/>
  <c r="AE18" i="25"/>
  <c r="AI18" i="25"/>
  <c r="AQ18" i="25"/>
  <c r="AT18" i="25"/>
  <c r="AV18" i="25"/>
  <c r="AG18" i="25"/>
  <c r="AN18" i="25"/>
  <c r="O19" i="25"/>
  <c r="B20" i="25"/>
  <c r="D19" i="25"/>
  <c r="BH18" i="25" l="1"/>
  <c r="BA18" i="25"/>
  <c r="BJ17" i="25"/>
  <c r="C17" i="25" s="1"/>
  <c r="BF18" i="25"/>
  <c r="BD18" i="25"/>
  <c r="BE18" i="25"/>
  <c r="AZ18" i="25"/>
  <c r="BC18" i="25"/>
  <c r="BB18" i="25"/>
  <c r="BG18" i="25"/>
  <c r="BI18" i="25"/>
  <c r="AH19" i="25"/>
  <c r="AE19" i="25"/>
  <c r="AJ19" i="25"/>
  <c r="AQ19" i="25"/>
  <c r="AO19" i="25"/>
  <c r="AP19" i="25"/>
  <c r="AD19" i="25"/>
  <c r="AK19" i="25"/>
  <c r="AW19" i="25"/>
  <c r="AV19" i="25"/>
  <c r="AG19" i="25"/>
  <c r="AC19" i="25"/>
  <c r="AS19" i="25"/>
  <c r="AT19" i="25"/>
  <c r="AI19" i="25"/>
  <c r="AB19" i="25"/>
  <c r="AR19" i="25"/>
  <c r="AU19" i="25"/>
  <c r="AF19" i="25"/>
  <c r="AN19" i="25"/>
  <c r="B29" i="31"/>
  <c r="J28" i="31"/>
  <c r="B21" i="25"/>
  <c r="O20" i="25"/>
  <c r="D20" i="25"/>
  <c r="L40" i="31"/>
  <c r="AZ19" i="25" l="1"/>
  <c r="BH19" i="25"/>
  <c r="BF19" i="25"/>
  <c r="BG19" i="25"/>
  <c r="BB19" i="25"/>
  <c r="BI19" i="25"/>
  <c r="BD19" i="25"/>
  <c r="BE19" i="25"/>
  <c r="BA19" i="25"/>
  <c r="BJ18" i="25"/>
  <c r="C18" i="25" s="1"/>
  <c r="M16" i="28" s="1"/>
  <c r="BC19" i="25"/>
  <c r="L41" i="31"/>
  <c r="J29" i="31"/>
  <c r="B30" i="31"/>
  <c r="AJ20" i="25"/>
  <c r="AK20" i="25"/>
  <c r="AD20" i="25"/>
  <c r="AV20" i="25"/>
  <c r="AT20" i="25"/>
  <c r="AS20" i="25"/>
  <c r="AF20" i="25"/>
  <c r="AG20" i="25"/>
  <c r="AO20" i="25"/>
  <c r="AN20" i="25"/>
  <c r="AQ20" i="25"/>
  <c r="AB20" i="25"/>
  <c r="AC20" i="25"/>
  <c r="AU20" i="25"/>
  <c r="AR20" i="25"/>
  <c r="BD20" i="25" s="1"/>
  <c r="AI20" i="25"/>
  <c r="AE20" i="25"/>
  <c r="AP20" i="25"/>
  <c r="AW20" i="25"/>
  <c r="AH20" i="25"/>
  <c r="O21" i="25"/>
  <c r="B22" i="25"/>
  <c r="D21" i="25"/>
  <c r="C9" i="28" l="1"/>
  <c r="BB20" i="25"/>
  <c r="BG20" i="25"/>
  <c r="AZ20" i="25"/>
  <c r="BE20" i="25"/>
  <c r="BJ19" i="25"/>
  <c r="C19" i="25" s="1"/>
  <c r="BA20" i="25"/>
  <c r="BF20" i="25"/>
  <c r="BH20" i="25"/>
  <c r="BI20" i="25"/>
  <c r="BC20" i="25"/>
  <c r="O22" i="25"/>
  <c r="D22" i="25"/>
  <c r="B23" i="25"/>
  <c r="AH21" i="25"/>
  <c r="AI21" i="25"/>
  <c r="AJ21" i="25"/>
  <c r="AS21" i="25"/>
  <c r="AR21" i="25"/>
  <c r="AE21" i="25"/>
  <c r="AP21" i="25"/>
  <c r="AQ21" i="25"/>
  <c r="AK21" i="25"/>
  <c r="AG21" i="25"/>
  <c r="AU21" i="25"/>
  <c r="AO21" i="25"/>
  <c r="AN21" i="25"/>
  <c r="AC21" i="25"/>
  <c r="AB21" i="25"/>
  <c r="AV21" i="25"/>
  <c r="AT21" i="25"/>
  <c r="BF21" i="25" s="1"/>
  <c r="AW21" i="25"/>
  <c r="AD21" i="25"/>
  <c r="AF21" i="25"/>
  <c r="B31" i="31"/>
  <c r="J30" i="31"/>
  <c r="L42" i="31"/>
  <c r="BG21" i="25" l="1"/>
  <c r="BH21" i="25"/>
  <c r="BA21" i="25"/>
  <c r="BC21" i="25"/>
  <c r="BE21" i="25"/>
  <c r="BJ20" i="25"/>
  <c r="C20" i="25" s="1"/>
  <c r="BI21" i="25"/>
  <c r="BB21" i="25"/>
  <c r="AZ21" i="25"/>
  <c r="BD21" i="25"/>
  <c r="L43" i="31"/>
  <c r="J31" i="31"/>
  <c r="B32" i="31"/>
  <c r="B24" i="25"/>
  <c r="D23" i="25"/>
  <c r="O23" i="25"/>
  <c r="AJ22" i="25"/>
  <c r="AK22" i="25"/>
  <c r="AD22" i="25"/>
  <c r="AW22" i="25"/>
  <c r="AU22" i="25"/>
  <c r="AS22" i="25"/>
  <c r="AP22" i="25"/>
  <c r="AT22" i="25"/>
  <c r="AR22" i="25"/>
  <c r="AB22" i="25"/>
  <c r="AV22" i="25"/>
  <c r="AQ22" i="25"/>
  <c r="AE22" i="25"/>
  <c r="AO22" i="25"/>
  <c r="AN22" i="25"/>
  <c r="AF22" i="25"/>
  <c r="AG22" i="25"/>
  <c r="AH22" i="25"/>
  <c r="AC22" i="25"/>
  <c r="AI22" i="25"/>
  <c r="BB22" i="25" l="1"/>
  <c r="C34" i="28"/>
  <c r="I34" i="29" s="1"/>
  <c r="J34" i="29" s="1"/>
  <c r="K34" i="29" s="1"/>
  <c r="C27" i="28"/>
  <c r="I27" i="29" s="1"/>
  <c r="J27" i="29" s="1"/>
  <c r="K27" i="29" s="1"/>
  <c r="C33" i="28"/>
  <c r="I33" i="29" s="1"/>
  <c r="J33" i="29" s="1"/>
  <c r="K33" i="29" s="1"/>
  <c r="C29" i="28"/>
  <c r="I29" i="29" s="1"/>
  <c r="J29" i="29" s="1"/>
  <c r="K29" i="29" s="1"/>
  <c r="C35" i="28"/>
  <c r="I35" i="29" s="1"/>
  <c r="J35" i="29" s="1"/>
  <c r="K35" i="29" s="1"/>
  <c r="C40" i="28"/>
  <c r="I40" i="29" s="1"/>
  <c r="J40" i="29" s="1"/>
  <c r="K40" i="29" s="1"/>
  <c r="C25" i="28"/>
  <c r="C19" i="28"/>
  <c r="C15" i="28"/>
  <c r="C37" i="28"/>
  <c r="I37" i="29" s="1"/>
  <c r="J37" i="29" s="1"/>
  <c r="K37" i="29" s="1"/>
  <c r="C30" i="28"/>
  <c r="I30" i="29" s="1"/>
  <c r="J30" i="29" s="1"/>
  <c r="K30" i="29" s="1"/>
  <c r="C32" i="28"/>
  <c r="I32" i="29" s="1"/>
  <c r="J32" i="29" s="1"/>
  <c r="K32" i="29" s="1"/>
  <c r="C39" i="28"/>
  <c r="I39" i="29" s="1"/>
  <c r="J39" i="29" s="1"/>
  <c r="K39" i="29" s="1"/>
  <c r="C21" i="28"/>
  <c r="C22" i="28"/>
  <c r="C26" i="28"/>
  <c r="C16" i="28"/>
  <c r="C14" i="28"/>
  <c r="C20" i="28"/>
  <c r="C23" i="28"/>
  <c r="C31" i="28"/>
  <c r="I31" i="29" s="1"/>
  <c r="J31" i="29" s="1"/>
  <c r="K31" i="29" s="1"/>
  <c r="C18" i="28"/>
  <c r="C38" i="28"/>
  <c r="I38" i="29" s="1"/>
  <c r="J38" i="29" s="1"/>
  <c r="K38" i="29" s="1"/>
  <c r="C17" i="28"/>
  <c r="C24" i="28"/>
  <c r="C36" i="28"/>
  <c r="I36" i="29" s="1"/>
  <c r="J36" i="29" s="1"/>
  <c r="K36" i="29" s="1"/>
  <c r="C28" i="28"/>
  <c r="AZ22" i="25"/>
  <c r="BC22" i="25"/>
  <c r="BF22" i="25"/>
  <c r="BI22" i="25"/>
  <c r="BH22" i="25"/>
  <c r="BE22" i="25"/>
  <c r="BJ21" i="25"/>
  <c r="C21" i="25" s="1"/>
  <c r="BA22" i="25"/>
  <c r="BD22" i="25"/>
  <c r="BG22" i="25"/>
  <c r="O24" i="25"/>
  <c r="D24" i="25"/>
  <c r="B25" i="25"/>
  <c r="AH23" i="25"/>
  <c r="AE23" i="25"/>
  <c r="AF23" i="25"/>
  <c r="AV23" i="25"/>
  <c r="AN23" i="25"/>
  <c r="AK23" i="25"/>
  <c r="AB23" i="25"/>
  <c r="AG23" i="25"/>
  <c r="AC23" i="25"/>
  <c r="AS23" i="25"/>
  <c r="AQ23" i="25"/>
  <c r="AP23" i="25"/>
  <c r="AI23" i="25"/>
  <c r="AJ23" i="25"/>
  <c r="AR23" i="25"/>
  <c r="BD23" i="25" s="1"/>
  <c r="AO23" i="25"/>
  <c r="AW23" i="25"/>
  <c r="AD23" i="25"/>
  <c r="AT23" i="25"/>
  <c r="AU23" i="25"/>
  <c r="B33" i="31"/>
  <c r="J32" i="31"/>
  <c r="BA23" i="25" l="1"/>
  <c r="BF23" i="25"/>
  <c r="BC23" i="25"/>
  <c r="BI23" i="25"/>
  <c r="BG23" i="25"/>
  <c r="BB23" i="25"/>
  <c r="BJ22" i="25"/>
  <c r="C22" i="25" s="1"/>
  <c r="BH23" i="25"/>
  <c r="BE23" i="25"/>
  <c r="AZ23" i="25"/>
  <c r="AJ24" i="25"/>
  <c r="AK24" i="25"/>
  <c r="AH24" i="25"/>
  <c r="AV24" i="25"/>
  <c r="AR24" i="25"/>
  <c r="AF24" i="25"/>
  <c r="AG24" i="25"/>
  <c r="AS24" i="25"/>
  <c r="AB24" i="25"/>
  <c r="AC24" i="25"/>
  <c r="AW24" i="25"/>
  <c r="AP24" i="25"/>
  <c r="AN24" i="25"/>
  <c r="AZ24" i="25" s="1"/>
  <c r="AI24" i="25"/>
  <c r="AE24" i="25"/>
  <c r="AU24" i="25"/>
  <c r="AT24" i="25"/>
  <c r="AD24" i="25"/>
  <c r="AQ24" i="25"/>
  <c r="AO24" i="25"/>
  <c r="B34" i="31"/>
  <c r="J33" i="31"/>
  <c r="O25" i="25"/>
  <c r="D25" i="25"/>
  <c r="B26" i="25"/>
  <c r="BI24" i="25" l="1"/>
  <c r="BC24" i="25"/>
  <c r="BA24" i="25"/>
  <c r="BJ23" i="25"/>
  <c r="C23" i="25" s="1"/>
  <c r="BD24" i="25"/>
  <c r="BG24" i="25"/>
  <c r="BF24" i="25"/>
  <c r="BB24" i="25"/>
  <c r="BE24" i="25"/>
  <c r="BH24" i="25"/>
  <c r="J34" i="31"/>
  <c r="B35" i="31"/>
  <c r="B27" i="25"/>
  <c r="O26" i="25"/>
  <c r="D26" i="25"/>
  <c r="AH25" i="25"/>
  <c r="AI25" i="25"/>
  <c r="AJ25" i="25"/>
  <c r="AT25" i="25"/>
  <c r="AU25" i="25"/>
  <c r="AE25" i="25"/>
  <c r="AO25" i="25"/>
  <c r="AW25" i="25"/>
  <c r="AS25" i="25"/>
  <c r="AK25" i="25"/>
  <c r="AG25" i="25"/>
  <c r="AP25" i="25"/>
  <c r="AN25" i="25"/>
  <c r="AR25" i="25"/>
  <c r="AC25" i="25"/>
  <c r="AB25" i="25"/>
  <c r="AQ25" i="25"/>
  <c r="AV25" i="25"/>
  <c r="AD25" i="25"/>
  <c r="AF25" i="25"/>
  <c r="BH25" i="25" l="1"/>
  <c r="BC25" i="25"/>
  <c r="BG25" i="25"/>
  <c r="BE25" i="25"/>
  <c r="BJ24" i="25"/>
  <c r="C24" i="25" s="1"/>
  <c r="AZ25" i="25"/>
  <c r="BB25" i="25"/>
  <c r="BI25" i="25"/>
  <c r="BF25" i="25"/>
  <c r="BA25" i="25"/>
  <c r="BD25" i="25"/>
  <c r="D27" i="25"/>
  <c r="B28" i="25"/>
  <c r="O27" i="25"/>
  <c r="AJ26" i="25"/>
  <c r="AK26" i="25"/>
  <c r="AH26" i="25"/>
  <c r="AP26" i="25"/>
  <c r="AN26" i="25"/>
  <c r="AQ26" i="25"/>
  <c r="AU26" i="25"/>
  <c r="AB26" i="25"/>
  <c r="AS26" i="25"/>
  <c r="AR26" i="25"/>
  <c r="AE26" i="25"/>
  <c r="AV26" i="25"/>
  <c r="AO26" i="25"/>
  <c r="AF26" i="25"/>
  <c r="AG26" i="25"/>
  <c r="AD26" i="25"/>
  <c r="AC26" i="25"/>
  <c r="AT26" i="25"/>
  <c r="AI26" i="25"/>
  <c r="AW26" i="25"/>
  <c r="B36" i="31"/>
  <c r="J35" i="31"/>
  <c r="BI26" i="25" l="1"/>
  <c r="BH26" i="25"/>
  <c r="BF26" i="25"/>
  <c r="BJ25" i="25"/>
  <c r="C25" i="25" s="1"/>
  <c r="BB26" i="25"/>
  <c r="BG26" i="25"/>
  <c r="BD26" i="25"/>
  <c r="BC26" i="25"/>
  <c r="BA26" i="25"/>
  <c r="BE26" i="25"/>
  <c r="AZ26" i="25"/>
  <c r="B29" i="25"/>
  <c r="O28" i="25"/>
  <c r="D28" i="25"/>
  <c r="B37" i="31"/>
  <c r="J36" i="31"/>
  <c r="AH27" i="25"/>
  <c r="AE27" i="25"/>
  <c r="AJ27" i="25"/>
  <c r="AR27" i="25"/>
  <c r="AW27" i="25"/>
  <c r="AV27" i="25"/>
  <c r="AG27" i="25"/>
  <c r="AN27" i="25"/>
  <c r="AI27" i="25"/>
  <c r="AT27" i="25"/>
  <c r="AD27" i="25"/>
  <c r="AK27" i="25"/>
  <c r="AF27" i="25"/>
  <c r="AQ27" i="25"/>
  <c r="BC27" i="25" s="1"/>
  <c r="AO27" i="25"/>
  <c r="AP27" i="25"/>
  <c r="AC27" i="25"/>
  <c r="AU27" i="25"/>
  <c r="AB27" i="25"/>
  <c r="AS27" i="25"/>
  <c r="BA27" i="25" l="1"/>
  <c r="BE27" i="25"/>
  <c r="BB27" i="25"/>
  <c r="AZ27" i="25"/>
  <c r="BD27" i="25"/>
  <c r="BG27" i="25"/>
  <c r="BF27" i="25"/>
  <c r="BH27" i="25"/>
  <c r="BJ26" i="25"/>
  <c r="C26" i="25" s="1"/>
  <c r="BI27" i="25"/>
  <c r="J37" i="31"/>
  <c r="B38" i="31"/>
  <c r="AJ28" i="25"/>
  <c r="AK28" i="25"/>
  <c r="AD28" i="25"/>
  <c r="AO28" i="25"/>
  <c r="AT28" i="25"/>
  <c r="AQ28" i="25"/>
  <c r="AP28" i="25"/>
  <c r="AB28" i="25"/>
  <c r="AE28" i="25"/>
  <c r="AR28" i="25"/>
  <c r="AF28" i="25"/>
  <c r="AG28" i="25"/>
  <c r="AH28" i="25"/>
  <c r="AU28" i="25"/>
  <c r="AC28" i="25"/>
  <c r="AW28" i="25"/>
  <c r="AS28" i="25"/>
  <c r="AV28" i="25"/>
  <c r="AI28" i="25"/>
  <c r="AN28" i="25"/>
  <c r="AZ28" i="25" s="1"/>
  <c r="B30" i="25"/>
  <c r="O29" i="25"/>
  <c r="D29" i="25"/>
  <c r="BB28" i="25" l="1"/>
  <c r="BE28" i="25"/>
  <c r="BH28" i="25"/>
  <c r="BG28" i="25"/>
  <c r="BD28" i="25"/>
  <c r="BC28" i="25"/>
  <c r="BJ27" i="25"/>
  <c r="C27" i="25" s="1"/>
  <c r="BF28" i="25"/>
  <c r="BI28" i="25"/>
  <c r="BA28" i="25"/>
  <c r="AH29" i="25"/>
  <c r="AF29" i="25"/>
  <c r="AJ29" i="25"/>
  <c r="AO29" i="25"/>
  <c r="AN29" i="25"/>
  <c r="AR29" i="25"/>
  <c r="BD29" i="25" s="1"/>
  <c r="AK29" i="25"/>
  <c r="AU29" i="25"/>
  <c r="AC29" i="25"/>
  <c r="AT29" i="25"/>
  <c r="AD29" i="25"/>
  <c r="AI29" i="25"/>
  <c r="AB29" i="25"/>
  <c r="AS29" i="25"/>
  <c r="AV29" i="25"/>
  <c r="AW29" i="25"/>
  <c r="AE29" i="25"/>
  <c r="AQ29" i="25"/>
  <c r="AG29" i="25"/>
  <c r="AP29" i="25"/>
  <c r="O30" i="25"/>
  <c r="B31" i="25"/>
  <c r="D30" i="25"/>
  <c r="B39" i="31"/>
  <c r="J38" i="31"/>
  <c r="BF29" i="25" l="1"/>
  <c r="BJ28" i="25"/>
  <c r="C28" i="25" s="1"/>
  <c r="BC29" i="25"/>
  <c r="BE29" i="25"/>
  <c r="BH29" i="25"/>
  <c r="AZ29" i="25"/>
  <c r="BB29" i="25"/>
  <c r="BI29" i="25"/>
  <c r="BG29" i="25"/>
  <c r="BA29" i="25"/>
  <c r="AJ30" i="25"/>
  <c r="AH30" i="25"/>
  <c r="AI30" i="25"/>
  <c r="AT30" i="25"/>
  <c r="AP30" i="25"/>
  <c r="AQ30" i="25"/>
  <c r="AG30" i="25"/>
  <c r="AN30" i="25"/>
  <c r="AC30" i="25"/>
  <c r="AV30" i="25"/>
  <c r="BH30" i="25" s="1"/>
  <c r="AF30" i="25"/>
  <c r="AK30" i="25"/>
  <c r="AD30" i="25"/>
  <c r="AS30" i="25"/>
  <c r="AU30" i="25"/>
  <c r="BG30" i="25" s="1"/>
  <c r="AW30" i="25"/>
  <c r="BI30" i="25" s="1"/>
  <c r="AB30" i="25"/>
  <c r="AR30" i="25"/>
  <c r="AE30" i="25"/>
  <c r="AO30" i="25"/>
  <c r="J39" i="31"/>
  <c r="B40" i="31"/>
  <c r="B32" i="25"/>
  <c r="O31" i="25"/>
  <c r="D31" i="25"/>
  <c r="BA30" i="25" l="1"/>
  <c r="BF30" i="25"/>
  <c r="BD30" i="25"/>
  <c r="BE30" i="25"/>
  <c r="BC30" i="25"/>
  <c r="BB30" i="25"/>
  <c r="AZ30" i="25"/>
  <c r="BJ29" i="25"/>
  <c r="C29" i="25" s="1"/>
  <c r="AH31" i="25"/>
  <c r="AF31" i="25"/>
  <c r="AJ31" i="25"/>
  <c r="AT31" i="25"/>
  <c r="AS31" i="25"/>
  <c r="AK31" i="25"/>
  <c r="AR31" i="25"/>
  <c r="AG31" i="25"/>
  <c r="AO31" i="25"/>
  <c r="AD31" i="25"/>
  <c r="AI31" i="25"/>
  <c r="AB31" i="25"/>
  <c r="AV31" i="25"/>
  <c r="AP31" i="25"/>
  <c r="AE31" i="25"/>
  <c r="AQ31" i="25"/>
  <c r="AW31" i="25"/>
  <c r="AC31" i="25"/>
  <c r="AU31" i="25"/>
  <c r="BG31" i="25" s="1"/>
  <c r="AN31" i="25"/>
  <c r="B33" i="25"/>
  <c r="O32" i="25"/>
  <c r="D32" i="25"/>
  <c r="B41" i="31"/>
  <c r="J40" i="31"/>
  <c r="BF31" i="25" l="1"/>
  <c r="BB31" i="25"/>
  <c r="AZ31" i="25"/>
  <c r="BH31" i="25"/>
  <c r="BC31" i="25"/>
  <c r="BI31" i="25"/>
  <c r="BA31" i="25"/>
  <c r="BE31" i="25"/>
  <c r="BD31" i="25"/>
  <c r="BJ30" i="25"/>
  <c r="C30" i="25" s="1"/>
  <c r="J41" i="31"/>
  <c r="B42" i="31"/>
  <c r="AB32" i="25"/>
  <c r="AG32" i="25"/>
  <c r="AW32" i="25"/>
  <c r="AV32" i="25"/>
  <c r="AO32" i="25"/>
  <c r="AH32" i="25"/>
  <c r="AU32" i="25"/>
  <c r="AT32" i="25"/>
  <c r="AF32" i="25"/>
  <c r="AK32" i="25"/>
  <c r="AP32" i="25"/>
  <c r="AE32" i="25"/>
  <c r="AC32" i="25"/>
  <c r="AQ32" i="25"/>
  <c r="AR32" i="25"/>
  <c r="AN32" i="25"/>
  <c r="AJ32" i="25"/>
  <c r="AI32" i="25"/>
  <c r="AD32" i="25"/>
  <c r="AS32" i="25"/>
  <c r="D33" i="25"/>
  <c r="O33" i="25"/>
  <c r="BE32" i="25" l="1"/>
  <c r="BJ31" i="25"/>
  <c r="C31" i="25" s="1"/>
  <c r="AZ32" i="25"/>
  <c r="BF32" i="25"/>
  <c r="BH32" i="25"/>
  <c r="BD32" i="25"/>
  <c r="BB32" i="25"/>
  <c r="BG32" i="25"/>
  <c r="BI32" i="25"/>
  <c r="BC32" i="25"/>
  <c r="BA32" i="25"/>
  <c r="AH33" i="25"/>
  <c r="AF33" i="25"/>
  <c r="AJ33" i="25"/>
  <c r="AU33" i="25"/>
  <c r="AV33" i="25"/>
  <c r="AN33" i="25"/>
  <c r="AE33" i="25"/>
  <c r="AT33" i="25"/>
  <c r="AC33" i="25"/>
  <c r="AW33" i="25"/>
  <c r="AD33" i="25"/>
  <c r="AI33" i="25"/>
  <c r="AB33" i="25"/>
  <c r="AO33" i="25"/>
  <c r="AR33" i="25"/>
  <c r="AQ33" i="25"/>
  <c r="AK33" i="25"/>
  <c r="AS33" i="25"/>
  <c r="AG33" i="25"/>
  <c r="AP33" i="25"/>
  <c r="B43" i="31"/>
  <c r="J42" i="31"/>
  <c r="BH33" i="25" l="1"/>
  <c r="BB33" i="25"/>
  <c r="BC33" i="25"/>
  <c r="BF33" i="25"/>
  <c r="BJ32" i="25"/>
  <c r="C32" i="25" s="1"/>
  <c r="BA33" i="25"/>
  <c r="BE33" i="25"/>
  <c r="BI33" i="25"/>
  <c r="AZ33" i="25"/>
  <c r="BD34" i="25"/>
  <c r="BD35" i="25"/>
  <c r="BI35" i="25"/>
  <c r="BI34" i="25"/>
  <c r="AZ35" i="25"/>
  <c r="BJ35" i="25" s="1"/>
  <c r="AZ34" i="25"/>
  <c r="BJ34" i="25" s="1"/>
  <c r="BA34" i="25"/>
  <c r="BA35" i="25"/>
  <c r="BF35" i="25"/>
  <c r="BF34" i="25"/>
  <c r="BG35" i="25"/>
  <c r="BG34" i="25"/>
  <c r="BG33" i="25"/>
  <c r="BE35" i="25"/>
  <c r="BE34" i="25"/>
  <c r="BD33" i="25"/>
  <c r="BB34" i="25"/>
  <c r="BB35" i="25"/>
  <c r="BC34" i="25"/>
  <c r="BC35" i="25"/>
  <c r="BH35" i="25"/>
  <c r="BH34" i="25"/>
  <c r="B44" i="31"/>
  <c r="J43" i="31"/>
  <c r="BJ33" i="25" l="1"/>
  <c r="C33" i="25" s="1"/>
  <c r="B45" i="3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J56" i="31" l="1"/>
  <c r="B57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J255" i="31" l="1"/>
  <c r="B256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s="1"/>
  <c r="F177" i="31" l="1"/>
  <c r="F254" i="31"/>
  <c r="F174" i="31"/>
  <c r="F248" i="31"/>
  <c r="F228" i="31"/>
  <c r="F180" i="31"/>
  <c r="F171" i="31"/>
  <c r="F227" i="31"/>
  <c r="F187" i="31"/>
  <c r="F170" i="31"/>
  <c r="F197" i="31"/>
  <c r="F179" i="31"/>
  <c r="F195" i="31"/>
  <c r="F205" i="31"/>
  <c r="F237" i="31"/>
  <c r="F224" i="31"/>
  <c r="F229" i="31"/>
  <c r="F176" i="31"/>
  <c r="F183" i="31"/>
  <c r="F148" i="31"/>
  <c r="F235" i="31"/>
  <c r="F189" i="31"/>
  <c r="F218" i="31"/>
  <c r="F141" i="31"/>
  <c r="F212" i="31"/>
  <c r="F144" i="31"/>
  <c r="F193" i="31"/>
  <c r="F208" i="31"/>
  <c r="F196" i="31"/>
  <c r="F241" i="31"/>
  <c r="F201" i="31"/>
  <c r="F155" i="31"/>
  <c r="F257" i="31"/>
  <c r="F234" i="31"/>
  <c r="F186" i="31"/>
  <c r="F165" i="31"/>
  <c r="F162" i="31"/>
  <c r="F190" i="31"/>
  <c r="F243" i="31"/>
  <c r="F188" i="31"/>
  <c r="F220" i="31"/>
  <c r="F236" i="31"/>
  <c r="F150" i="31"/>
  <c r="F161" i="31"/>
  <c r="F231" i="31"/>
  <c r="F173" i="31"/>
  <c r="F233" i="31"/>
  <c r="F219" i="31"/>
  <c r="F142" i="31"/>
  <c r="F204" i="31"/>
  <c r="F168" i="31"/>
  <c r="F225" i="31"/>
  <c r="F245" i="31"/>
  <c r="F247" i="31"/>
  <c r="F253" i="31"/>
  <c r="F242" i="31"/>
  <c r="F202" i="31"/>
  <c r="F157" i="31"/>
  <c r="F164" i="31"/>
  <c r="F213" i="31"/>
  <c r="F169" i="31"/>
  <c r="F226" i="31"/>
  <c r="F153" i="31"/>
  <c r="F256" i="31"/>
  <c r="F175" i="31"/>
  <c r="F221" i="31"/>
  <c r="F178" i="31"/>
  <c r="F211" i="31"/>
  <c r="F230" i="31"/>
  <c r="F147" i="31"/>
  <c r="F143" i="31"/>
  <c r="F163" i="31"/>
  <c r="F258" i="31"/>
  <c r="F216" i="31"/>
  <c r="F215" i="31"/>
  <c r="F181" i="31"/>
  <c r="F158" i="31"/>
  <c r="F222" i="31"/>
  <c r="F209" i="31"/>
  <c r="F207" i="31"/>
  <c r="F244" i="31"/>
  <c r="F185" i="31"/>
  <c r="F217" i="31"/>
  <c r="F252" i="31"/>
  <c r="F250" i="31"/>
  <c r="F152" i="31"/>
  <c r="F240" i="31"/>
  <c r="F182" i="31"/>
  <c r="F239" i="31"/>
  <c r="F167" i="31"/>
  <c r="F259" i="31"/>
  <c r="F206" i="31"/>
  <c r="F159" i="31"/>
  <c r="F249" i="31"/>
  <c r="F199" i="31"/>
  <c r="F156" i="31"/>
  <c r="F246" i="31"/>
  <c r="F200" i="31"/>
  <c r="F149" i="31"/>
  <c r="F223" i="31"/>
  <c r="F214" i="31"/>
  <c r="F210" i="31"/>
  <c r="F194" i="31"/>
  <c r="F172" i="31"/>
  <c r="F160" i="31"/>
  <c r="F198" i="31"/>
  <c r="F154" i="31"/>
  <c r="F166" i="31"/>
  <c r="F191" i="31"/>
  <c r="F151" i="31"/>
  <c r="F146" i="31"/>
  <c r="F140" i="31"/>
  <c r="F232" i="31"/>
  <c r="F251" i="31"/>
  <c r="F145" i="31"/>
  <c r="F238" i="31"/>
  <c r="F184" i="31"/>
  <c r="F192" i="31"/>
  <c r="F255" i="31"/>
  <c r="F203" i="31"/>
  <c r="D249" i="31" l="1"/>
  <c r="K249" i="31"/>
  <c r="K167" i="31"/>
  <c r="D167" i="31"/>
  <c r="D239" i="31"/>
  <c r="K239" i="31"/>
  <c r="K152" i="31"/>
  <c r="D152" i="31"/>
  <c r="O34" i="31"/>
  <c r="K250" i="31"/>
  <c r="D250" i="31"/>
  <c r="K217" i="31"/>
  <c r="D217" i="31"/>
  <c r="K181" i="31"/>
  <c r="D181" i="31"/>
  <c r="K215" i="31"/>
  <c r="D215" i="31"/>
  <c r="K178" i="31"/>
  <c r="D178" i="31"/>
  <c r="K247" i="31"/>
  <c r="D247" i="31"/>
  <c r="K161" i="31"/>
  <c r="D161" i="31"/>
  <c r="D186" i="31"/>
  <c r="K186" i="31"/>
  <c r="K155" i="31"/>
  <c r="D155" i="31"/>
  <c r="D201" i="31"/>
  <c r="K201" i="31"/>
  <c r="K208" i="31"/>
  <c r="D208" i="31"/>
  <c r="D193" i="31"/>
  <c r="K193" i="31"/>
  <c r="K176" i="31"/>
  <c r="D176" i="31"/>
  <c r="O36" i="31"/>
  <c r="K205" i="31"/>
  <c r="D205" i="31"/>
  <c r="K195" i="31"/>
  <c r="D195" i="31"/>
  <c r="K170" i="31"/>
  <c r="D170" i="31"/>
  <c r="K180" i="31"/>
  <c r="D180" i="31"/>
  <c r="D145" i="31"/>
  <c r="K145" i="31"/>
  <c r="K255" i="31"/>
  <c r="D255" i="31"/>
  <c r="K146" i="31"/>
  <c r="D146" i="31"/>
  <c r="K166" i="31"/>
  <c r="D166" i="31"/>
  <c r="K172" i="31"/>
  <c r="D172" i="31"/>
  <c r="K223" i="31"/>
  <c r="D223" i="31"/>
  <c r="K149" i="31"/>
  <c r="D149" i="31"/>
  <c r="K199" i="31"/>
  <c r="D199" i="31"/>
  <c r="K259" i="31"/>
  <c r="D259" i="31"/>
  <c r="K240" i="31"/>
  <c r="D240" i="31"/>
  <c r="K252" i="31"/>
  <c r="D252" i="31"/>
  <c r="K207" i="31"/>
  <c r="D207" i="31"/>
  <c r="K158" i="31"/>
  <c r="D158" i="31"/>
  <c r="K216" i="31"/>
  <c r="D216" i="31"/>
  <c r="K143" i="31"/>
  <c r="D143" i="31"/>
  <c r="K147" i="31"/>
  <c r="D147" i="31"/>
  <c r="K153" i="31"/>
  <c r="D153" i="31"/>
  <c r="O35" i="31"/>
  <c r="K164" i="31"/>
  <c r="D164" i="31"/>
  <c r="K253" i="31"/>
  <c r="D253" i="31"/>
  <c r="K225" i="31"/>
  <c r="D225" i="31"/>
  <c r="D219" i="31"/>
  <c r="K219" i="31"/>
  <c r="K231" i="31"/>
  <c r="D231" i="31"/>
  <c r="K220" i="31"/>
  <c r="D220" i="31"/>
  <c r="K188" i="31"/>
  <c r="D188" i="31"/>
  <c r="O37" i="31"/>
  <c r="K162" i="31"/>
  <c r="D162" i="31"/>
  <c r="K165" i="31"/>
  <c r="D165" i="31"/>
  <c r="K196" i="31"/>
  <c r="D196" i="31"/>
  <c r="K141" i="31"/>
  <c r="D141" i="31"/>
  <c r="K189" i="31"/>
  <c r="D189" i="31"/>
  <c r="K171" i="31"/>
  <c r="D171" i="31"/>
  <c r="K254" i="31"/>
  <c r="D254" i="31"/>
  <c r="K151" i="31"/>
  <c r="D151" i="31"/>
  <c r="K203" i="31"/>
  <c r="D203" i="31"/>
  <c r="K184" i="31"/>
  <c r="D184" i="31"/>
  <c r="K251" i="31"/>
  <c r="D251" i="31"/>
  <c r="K191" i="31"/>
  <c r="D191" i="31"/>
  <c r="K160" i="31"/>
  <c r="D160" i="31"/>
  <c r="K210" i="31"/>
  <c r="D210" i="31"/>
  <c r="K214" i="31"/>
  <c r="D214" i="31"/>
  <c r="K156" i="31"/>
  <c r="D156" i="31"/>
  <c r="K206" i="31"/>
  <c r="D206" i="31"/>
  <c r="K185" i="31"/>
  <c r="D185" i="31"/>
  <c r="K244" i="31"/>
  <c r="D244" i="31"/>
  <c r="K209" i="31"/>
  <c r="D209" i="31"/>
  <c r="K222" i="31"/>
  <c r="D222" i="31"/>
  <c r="K163" i="31"/>
  <c r="D163" i="31"/>
  <c r="K211" i="31"/>
  <c r="D211" i="31"/>
  <c r="K175" i="31"/>
  <c r="D175" i="31"/>
  <c r="K256" i="31"/>
  <c r="D256" i="31"/>
  <c r="K213" i="31"/>
  <c r="D213" i="31"/>
  <c r="K242" i="31"/>
  <c r="D242" i="31"/>
  <c r="K245" i="31"/>
  <c r="D245" i="31"/>
  <c r="K204" i="31"/>
  <c r="D204" i="31"/>
  <c r="K142" i="31"/>
  <c r="D142" i="31"/>
  <c r="O41" i="31"/>
  <c r="K236" i="31"/>
  <c r="D236" i="31"/>
  <c r="K257" i="31"/>
  <c r="D257" i="31"/>
  <c r="K241" i="31"/>
  <c r="D241" i="31"/>
  <c r="D212" i="31"/>
  <c r="O39" i="31"/>
  <c r="K212" i="31"/>
  <c r="K148" i="31"/>
  <c r="D148" i="31"/>
  <c r="K183" i="31"/>
  <c r="D183" i="31"/>
  <c r="K237" i="31"/>
  <c r="D237" i="31"/>
  <c r="D179" i="31"/>
  <c r="K179" i="31"/>
  <c r="K197" i="31"/>
  <c r="D197" i="31"/>
  <c r="D227" i="31"/>
  <c r="K227" i="31"/>
  <c r="K174" i="31"/>
  <c r="D174" i="31"/>
  <c r="K238" i="31"/>
  <c r="D238" i="31"/>
  <c r="K192" i="31"/>
  <c r="D192" i="31"/>
  <c r="K232" i="31"/>
  <c r="D232" i="31"/>
  <c r="K140" i="31"/>
  <c r="O33" i="31"/>
  <c r="D140" i="31"/>
  <c r="K154" i="31"/>
  <c r="D154" i="31"/>
  <c r="K198" i="31"/>
  <c r="D198" i="31"/>
  <c r="D194" i="31"/>
  <c r="K194" i="31"/>
  <c r="K200" i="31"/>
  <c r="D200" i="31"/>
  <c r="O38" i="31"/>
  <c r="K246" i="31"/>
  <c r="D246" i="31"/>
  <c r="K159" i="31"/>
  <c r="D159" i="31"/>
  <c r="K182" i="31"/>
  <c r="D182" i="31"/>
  <c r="K258" i="31"/>
  <c r="D258" i="31"/>
  <c r="K230" i="31"/>
  <c r="D230" i="31"/>
  <c r="K221" i="31"/>
  <c r="D221" i="31"/>
  <c r="K226" i="31"/>
  <c r="D226" i="31"/>
  <c r="K169" i="31"/>
  <c r="D169" i="31"/>
  <c r="K157" i="31"/>
  <c r="D157" i="31"/>
  <c r="K202" i="31"/>
  <c r="D202" i="31"/>
  <c r="K168" i="31"/>
  <c r="D168" i="31"/>
  <c r="K233" i="31"/>
  <c r="D233" i="31"/>
  <c r="K173" i="31"/>
  <c r="D173" i="31"/>
  <c r="K150" i="31"/>
  <c r="D150" i="31"/>
  <c r="D243" i="31"/>
  <c r="K243" i="31"/>
  <c r="K190" i="31"/>
  <c r="D190" i="31"/>
  <c r="D234" i="31"/>
  <c r="K234" i="31"/>
  <c r="K144" i="31"/>
  <c r="D144" i="31"/>
  <c r="D218" i="31"/>
  <c r="K218" i="31"/>
  <c r="D235" i="31"/>
  <c r="K235" i="31"/>
  <c r="K229" i="31"/>
  <c r="D229" i="31"/>
  <c r="D224" i="31"/>
  <c r="O40" i="31"/>
  <c r="K224" i="31"/>
  <c r="K187" i="31"/>
  <c r="D187" i="31"/>
  <c r="K228" i="31"/>
  <c r="D228" i="31"/>
  <c r="K248" i="31"/>
  <c r="D248" i="31"/>
  <c r="O42" i="31"/>
  <c r="K177" i="31"/>
  <c r="D177" i="31"/>
  <c r="N42" i="31" l="1"/>
  <c r="N38" i="31"/>
  <c r="N40" i="31"/>
  <c r="N33" i="31"/>
  <c r="N39" i="31"/>
  <c r="N41" i="31"/>
  <c r="N36" i="31"/>
  <c r="N35" i="31"/>
  <c r="N37" i="31"/>
  <c r="N34" i="31"/>
  <c r="R33" i="31" l="1"/>
  <c r="R36" i="31"/>
  <c r="R40" i="31"/>
  <c r="R34" i="31"/>
  <c r="R41" i="31"/>
  <c r="R38" i="31"/>
  <c r="R35" i="31"/>
  <c r="R37" i="31"/>
  <c r="R39" i="31"/>
  <c r="R42" i="31"/>
  <c r="C142" i="31" l="1"/>
  <c r="E142" i="31" s="1"/>
  <c r="C258" i="31"/>
  <c r="E258" i="31" s="1"/>
  <c r="C157" i="31"/>
  <c r="E157" i="31" s="1"/>
  <c r="C233" i="31"/>
  <c r="E233" i="31" s="1"/>
  <c r="C254" i="31"/>
  <c r="E254" i="31" s="1"/>
  <c r="C153" i="31"/>
  <c r="E153" i="31" s="1"/>
  <c r="C221" i="31"/>
  <c r="E221" i="31" s="1"/>
  <c r="C147" i="31"/>
  <c r="E147" i="31" s="1"/>
  <c r="C231" i="31"/>
  <c r="E231" i="31" s="1"/>
  <c r="C253" i="31"/>
  <c r="E253" i="31" s="1"/>
  <c r="C190" i="31"/>
  <c r="E190" i="31" s="1"/>
  <c r="C146" i="31"/>
  <c r="E146" i="31" s="1"/>
  <c r="C191" i="31"/>
  <c r="E191" i="31" s="1"/>
  <c r="C156" i="31"/>
  <c r="E156" i="31" s="1"/>
  <c r="C243" i="31"/>
  <c r="E243" i="31" s="1"/>
  <c r="C245" i="31"/>
  <c r="E245" i="31" s="1"/>
  <c r="C211" i="31"/>
  <c r="E211" i="31" s="1"/>
  <c r="C155" i="31"/>
  <c r="E155" i="31" s="1"/>
  <c r="C179" i="31"/>
  <c r="E179" i="31" s="1"/>
  <c r="C158" i="31"/>
  <c r="E158" i="31" s="1"/>
  <c r="C215" i="31"/>
  <c r="E215" i="31" s="1"/>
  <c r="C214" i="31"/>
  <c r="E214" i="31" s="1"/>
  <c r="C237" i="31"/>
  <c r="E237" i="31" s="1"/>
  <c r="C149" i="31"/>
  <c r="E149" i="31" s="1"/>
  <c r="C230" i="31"/>
  <c r="E230" i="31" s="1"/>
  <c r="C227" i="31"/>
  <c r="E227" i="31" s="1"/>
  <c r="C182" i="31"/>
  <c r="E182" i="31" s="1"/>
  <c r="C171" i="31"/>
  <c r="E171" i="31" s="1"/>
  <c r="C222" i="31"/>
  <c r="E222" i="31" s="1"/>
  <c r="C143" i="31"/>
  <c r="E143" i="31" s="1"/>
  <c r="C185" i="31"/>
  <c r="E185" i="31" s="1"/>
  <c r="C184" i="31"/>
  <c r="E184" i="31" s="1"/>
  <c r="C204" i="31"/>
  <c r="E204" i="31" s="1"/>
  <c r="C202" i="31"/>
  <c r="E202" i="31" s="1"/>
  <c r="C205" i="31"/>
  <c r="E205" i="31" s="1"/>
  <c r="C206" i="31"/>
  <c r="E206" i="31" s="1"/>
  <c r="C173" i="31"/>
  <c r="E173" i="31" s="1"/>
  <c r="C250" i="31"/>
  <c r="E250" i="31" s="1"/>
  <c r="C175" i="31"/>
  <c r="E175" i="31" s="1"/>
  <c r="C219" i="31"/>
  <c r="E219" i="31" s="1"/>
  <c r="C178" i="31"/>
  <c r="E178" i="31" s="1"/>
  <c r="C172" i="31"/>
  <c r="E172" i="31" s="1"/>
  <c r="C256" i="31"/>
  <c r="E256" i="31" s="1"/>
  <c r="C244" i="31"/>
  <c r="E244" i="31" s="1"/>
  <c r="C174" i="31"/>
  <c r="E174" i="31" s="1"/>
  <c r="C194" i="31"/>
  <c r="E194" i="31" s="1"/>
  <c r="C181" i="31"/>
  <c r="E181" i="31" s="1"/>
  <c r="C255" i="31"/>
  <c r="E255" i="31" s="1"/>
  <c r="C154" i="31"/>
  <c r="E154" i="31" s="1"/>
  <c r="C208" i="31"/>
  <c r="E208" i="31" s="1"/>
  <c r="C189" i="31"/>
  <c r="E189" i="31" s="1"/>
  <c r="C239" i="31"/>
  <c r="E239" i="31" s="1"/>
  <c r="G244" i="31" l="1"/>
  <c r="G222" i="31"/>
  <c r="G214" i="31"/>
  <c r="G146" i="31"/>
  <c r="G253" i="31"/>
  <c r="G157" i="31"/>
  <c r="G181" i="31"/>
  <c r="G206" i="31"/>
  <c r="G185" i="31"/>
  <c r="G182" i="31"/>
  <c r="G230" i="31"/>
  <c r="G149" i="31"/>
  <c r="G237" i="31"/>
  <c r="G179" i="31"/>
  <c r="G211" i="31"/>
  <c r="G156" i="31"/>
  <c r="G189" i="31"/>
  <c r="G256" i="31"/>
  <c r="G143" i="31"/>
  <c r="G155" i="31"/>
  <c r="G153" i="31"/>
  <c r="G258" i="31"/>
  <c r="G219" i="31"/>
  <c r="G250" i="31"/>
  <c r="G173" i="31"/>
  <c r="G204" i="31"/>
  <c r="G243" i="31"/>
  <c r="G191" i="31"/>
  <c r="G147" i="31"/>
  <c r="G142" i="31"/>
  <c r="G154" i="31"/>
  <c r="G174" i="31"/>
  <c r="G205" i="31"/>
  <c r="G171" i="31"/>
  <c r="G215" i="31"/>
  <c r="G231" i="31"/>
  <c r="G208" i="31"/>
  <c r="G239" i="31"/>
  <c r="G255" i="31"/>
  <c r="G194" i="31"/>
  <c r="G172" i="31"/>
  <c r="G178" i="31"/>
  <c r="G175" i="31"/>
  <c r="G202" i="31"/>
  <c r="G184" i="31"/>
  <c r="G227" i="31"/>
  <c r="G158" i="31"/>
  <c r="G245" i="31"/>
  <c r="G190" i="31"/>
  <c r="G221" i="31"/>
  <c r="G254" i="31"/>
  <c r="G233" i="31"/>
  <c r="C238" i="31"/>
  <c r="E238" i="31" s="1"/>
  <c r="C144" i="31"/>
  <c r="E144" i="31" s="1"/>
  <c r="C246" i="31"/>
  <c r="E246" i="31" s="1"/>
  <c r="C252" i="31"/>
  <c r="E252" i="31" s="1"/>
  <c r="C242" i="31"/>
  <c r="E242" i="31" s="1"/>
  <c r="C220" i="31"/>
  <c r="E220" i="31" s="1"/>
  <c r="C166" i="31"/>
  <c r="E166" i="31" s="1"/>
  <c r="C161" i="31"/>
  <c r="E161" i="31" s="1"/>
  <c r="C224" i="31"/>
  <c r="C169" i="31"/>
  <c r="E169" i="31" s="1"/>
  <c r="C235" i="31"/>
  <c r="E235" i="31" s="1"/>
  <c r="C199" i="31"/>
  <c r="E199" i="31" s="1"/>
  <c r="C241" i="31"/>
  <c r="E241" i="31" s="1"/>
  <c r="C176" i="31"/>
  <c r="C251" i="31"/>
  <c r="E251" i="31" s="1"/>
  <c r="C160" i="31"/>
  <c r="E160" i="31" s="1"/>
  <c r="C151" i="31"/>
  <c r="E151" i="31" s="1"/>
  <c r="C159" i="31"/>
  <c r="E159" i="31" s="1"/>
  <c r="C216" i="31"/>
  <c r="E216" i="31" s="1"/>
  <c r="C259" i="31"/>
  <c r="E259" i="31" s="1"/>
  <c r="C196" i="31"/>
  <c r="E196" i="31" s="1"/>
  <c r="C141" i="31"/>
  <c r="E141" i="31" s="1"/>
  <c r="C203" i="31"/>
  <c r="E203" i="31" s="1"/>
  <c r="C240" i="31"/>
  <c r="E240" i="31" s="1"/>
  <c r="C198" i="31"/>
  <c r="E198" i="31" s="1"/>
  <c r="C177" i="31"/>
  <c r="E177" i="31" s="1"/>
  <c r="C167" i="31"/>
  <c r="E167" i="31" s="1"/>
  <c r="C229" i="31"/>
  <c r="E229" i="31" s="1"/>
  <c r="C225" i="31"/>
  <c r="E225" i="31" s="1"/>
  <c r="C197" i="31"/>
  <c r="E197" i="31" s="1"/>
  <c r="C209" i="31"/>
  <c r="E209" i="31" s="1"/>
  <c r="C195" i="31"/>
  <c r="E195" i="31" s="1"/>
  <c r="C187" i="31"/>
  <c r="E187" i="31" s="1"/>
  <c r="C148" i="31"/>
  <c r="E148" i="31" s="1"/>
  <c r="C180" i="31"/>
  <c r="E180" i="31" s="1"/>
  <c r="C188" i="31"/>
  <c r="C152" i="31"/>
  <c r="C247" i="31"/>
  <c r="E247" i="31" s="1"/>
  <c r="C236" i="31"/>
  <c r="C210" i="31"/>
  <c r="E210" i="31" s="1"/>
  <c r="C162" i="31"/>
  <c r="E162" i="31" s="1"/>
  <c r="C218" i="31"/>
  <c r="E218" i="31" s="1"/>
  <c r="C213" i="31"/>
  <c r="E213" i="31" s="1"/>
  <c r="C170" i="31"/>
  <c r="E170" i="31" s="1"/>
  <c r="C223" i="31"/>
  <c r="E223" i="31" s="1"/>
  <c r="C193" i="31"/>
  <c r="E193" i="31" s="1"/>
  <c r="C217" i="31"/>
  <c r="E217" i="31" s="1"/>
  <c r="C183" i="31"/>
  <c r="E183" i="31" s="1"/>
  <c r="C249" i="31"/>
  <c r="E249" i="31" s="1"/>
  <c r="C145" i="31"/>
  <c r="E145" i="31" s="1"/>
  <c r="C232" i="31"/>
  <c r="E232" i="31" s="1"/>
  <c r="C257" i="31"/>
  <c r="E257" i="31" s="1"/>
  <c r="C207" i="31"/>
  <c r="E207" i="31" s="1"/>
  <c r="C163" i="31"/>
  <c r="E163" i="31" s="1"/>
  <c r="C192" i="31"/>
  <c r="E192" i="31" s="1"/>
  <c r="C228" i="31"/>
  <c r="E228" i="31" s="1"/>
  <c r="C186" i="31"/>
  <c r="E186" i="31" s="1"/>
  <c r="C226" i="31"/>
  <c r="E226" i="31" s="1"/>
  <c r="C165" i="31"/>
  <c r="E165" i="31" s="1"/>
  <c r="C150" i="31"/>
  <c r="E150" i="31" s="1"/>
  <c r="C200" i="31"/>
  <c r="C234" i="31"/>
  <c r="E234" i="31" s="1"/>
  <c r="C212" i="31"/>
  <c r="C201" i="31"/>
  <c r="E201" i="31" s="1"/>
  <c r="C168" i="31"/>
  <c r="E168" i="31" s="1"/>
  <c r="G186" i="31" l="1"/>
  <c r="G162" i="31"/>
  <c r="G141" i="31"/>
  <c r="G220" i="31"/>
  <c r="G226" i="31"/>
  <c r="G207" i="31"/>
  <c r="G232" i="31"/>
  <c r="G145" i="31"/>
  <c r="G193" i="31"/>
  <c r="G197" i="31"/>
  <c r="G225" i="31"/>
  <c r="G160" i="31"/>
  <c r="G199" i="31"/>
  <c r="G242" i="31"/>
  <c r="G252" i="31"/>
  <c r="G165" i="31"/>
  <c r="G170" i="31"/>
  <c r="G148" i="31"/>
  <c r="G240" i="31"/>
  <c r="G251" i="31"/>
  <c r="G235" i="31"/>
  <c r="G166" i="31"/>
  <c r="G144" i="31"/>
  <c r="G150" i="31"/>
  <c r="G183" i="31"/>
  <c r="G223" i="31"/>
  <c r="G213" i="31"/>
  <c r="G218" i="31"/>
  <c r="G247" i="31"/>
  <c r="G180" i="31"/>
  <c r="G196" i="31"/>
  <c r="G151" i="31"/>
  <c r="G241" i="31"/>
  <c r="G169" i="31"/>
  <c r="G161" i="31"/>
  <c r="G246" i="31"/>
  <c r="G238" i="31"/>
  <c r="G168" i="31"/>
  <c r="G217" i="31"/>
  <c r="G210" i="31"/>
  <c r="G195" i="31"/>
  <c r="G229" i="31"/>
  <c r="G198" i="31"/>
  <c r="G159" i="31"/>
  <c r="G201" i="31"/>
  <c r="G192" i="31"/>
  <c r="G257" i="31"/>
  <c r="G234" i="31"/>
  <c r="G228" i="31"/>
  <c r="G163" i="31"/>
  <c r="G249" i="31"/>
  <c r="G187" i="31"/>
  <c r="G209" i="31"/>
  <c r="G167" i="31"/>
  <c r="G177" i="31"/>
  <c r="G203" i="31"/>
  <c r="G259" i="31"/>
  <c r="G216" i="31"/>
  <c r="M38" i="31"/>
  <c r="E200" i="31"/>
  <c r="E28" i="25"/>
  <c r="E29" i="25"/>
  <c r="M39" i="31"/>
  <c r="E212" i="31"/>
  <c r="M37" i="31"/>
  <c r="E188" i="31"/>
  <c r="E27" i="25"/>
  <c r="E176" i="31"/>
  <c r="M36" i="31"/>
  <c r="E26" i="25"/>
  <c r="E236" i="31"/>
  <c r="M41" i="31"/>
  <c r="E31" i="25"/>
  <c r="E152" i="31"/>
  <c r="M34" i="31"/>
  <c r="E24" i="25"/>
  <c r="E30" i="25"/>
  <c r="E224" i="31"/>
  <c r="M40" i="31"/>
  <c r="C140" i="31"/>
  <c r="C164" i="31"/>
  <c r="C248" i="31"/>
  <c r="G30" i="25" l="1"/>
  <c r="G224" i="31"/>
  <c r="G24" i="25"/>
  <c r="G152" i="31"/>
  <c r="G27" i="25"/>
  <c r="G188" i="31"/>
  <c r="Q36" i="31"/>
  <c r="S36" i="31" s="1"/>
  <c r="P36" i="31"/>
  <c r="P37" i="31"/>
  <c r="Q37" i="31"/>
  <c r="S37" i="31" s="1"/>
  <c r="M42" i="31"/>
  <c r="E32" i="25"/>
  <c r="E248" i="31"/>
  <c r="M35" i="31"/>
  <c r="E164" i="31"/>
  <c r="E25" i="25"/>
  <c r="P41" i="31"/>
  <c r="Q41" i="31"/>
  <c r="S41" i="31" s="1"/>
  <c r="G26" i="25"/>
  <c r="G176" i="31"/>
  <c r="G212" i="31"/>
  <c r="G29" i="25"/>
  <c r="G200" i="31"/>
  <c r="G28" i="25"/>
  <c r="E140" i="31"/>
  <c r="M33" i="31"/>
  <c r="E23" i="25"/>
  <c r="Q40" i="31"/>
  <c r="S40" i="31" s="1"/>
  <c r="P40" i="31"/>
  <c r="P34" i="31"/>
  <c r="Q34" i="31"/>
  <c r="S34" i="31" s="1"/>
  <c r="G31" i="25"/>
  <c r="G236" i="31"/>
  <c r="P39" i="31"/>
  <c r="Q39" i="31"/>
  <c r="S39" i="31" s="1"/>
  <c r="P38" i="31"/>
  <c r="Q38" i="31"/>
  <c r="S38" i="31" s="1"/>
  <c r="G25" i="25" l="1"/>
  <c r="G164" i="31"/>
  <c r="P42" i="31"/>
  <c r="Q42" i="31"/>
  <c r="S42" i="31" s="1"/>
  <c r="P33" i="31"/>
  <c r="Q33" i="31"/>
  <c r="S33" i="31" s="1"/>
  <c r="Q35" i="31"/>
  <c r="S35" i="31" s="1"/>
  <c r="P35" i="31"/>
  <c r="G23" i="25"/>
  <c r="G140" i="31"/>
  <c r="G32" i="25"/>
  <c r="G248" i="31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D61" i="31" l="1"/>
  <c r="K61" i="31"/>
  <c r="D76" i="31"/>
  <c r="K76" i="31"/>
  <c r="K88" i="31"/>
  <c r="D88" i="31"/>
  <c r="D106" i="31"/>
  <c r="K106" i="31"/>
  <c r="D130" i="31"/>
  <c r="K130" i="31"/>
  <c r="F13" i="31"/>
  <c r="K25" i="31"/>
  <c r="D25" i="31"/>
  <c r="C265" i="31"/>
  <c r="F265" i="31"/>
  <c r="D39" i="31"/>
  <c r="K39" i="31"/>
  <c r="D58" i="31"/>
  <c r="K58" i="31"/>
  <c r="K68" i="31"/>
  <c r="D68" i="31"/>
  <c r="O27" i="31"/>
  <c r="K83" i="31"/>
  <c r="D83" i="31"/>
  <c r="K102" i="31"/>
  <c r="D102" i="31"/>
  <c r="D113" i="31"/>
  <c r="K113" i="31"/>
  <c r="K23" i="31"/>
  <c r="D23" i="31"/>
  <c r="F263" i="31"/>
  <c r="C263" i="31"/>
  <c r="K41" i="31"/>
  <c r="D41" i="31"/>
  <c r="D53" i="31"/>
  <c r="K53" i="31"/>
  <c r="K64" i="31"/>
  <c r="D64" i="31"/>
  <c r="D81" i="31"/>
  <c r="K81" i="31"/>
  <c r="D93" i="31"/>
  <c r="K93" i="31"/>
  <c r="K104" i="31"/>
  <c r="D104" i="31"/>
  <c r="O30" i="31"/>
  <c r="K127" i="31"/>
  <c r="D127" i="31"/>
  <c r="D26" i="31"/>
  <c r="F14" i="31"/>
  <c r="K26" i="31"/>
  <c r="D38" i="31"/>
  <c r="K38" i="31"/>
  <c r="K52" i="31"/>
  <c r="D52" i="31"/>
  <c r="D74" i="31"/>
  <c r="K74" i="31"/>
  <c r="K89" i="31"/>
  <c r="D89" i="31"/>
  <c r="D105" i="31"/>
  <c r="K105" i="31"/>
  <c r="K131" i="31"/>
  <c r="D131" i="31"/>
  <c r="D133" i="31"/>
  <c r="K133" i="31"/>
  <c r="D123" i="31"/>
  <c r="K123" i="31"/>
  <c r="K138" i="31"/>
  <c r="D138" i="31"/>
  <c r="F17" i="31"/>
  <c r="D29" i="31"/>
  <c r="K29" i="31"/>
  <c r="K47" i="31"/>
  <c r="D47" i="31"/>
  <c r="D66" i="31"/>
  <c r="K66" i="31"/>
  <c r="D79" i="31"/>
  <c r="K79" i="31"/>
  <c r="K109" i="31"/>
  <c r="D109" i="31"/>
  <c r="K136" i="31"/>
  <c r="D136" i="31"/>
  <c r="D28" i="31"/>
  <c r="F16" i="31"/>
  <c r="K28" i="31"/>
  <c r="D45" i="31"/>
  <c r="K45" i="31"/>
  <c r="D62" i="31"/>
  <c r="K62" i="31"/>
  <c r="K71" i="31"/>
  <c r="D71" i="31"/>
  <c r="D87" i="31"/>
  <c r="K87" i="31"/>
  <c r="K120" i="31"/>
  <c r="D120" i="31"/>
  <c r="D27" i="31"/>
  <c r="F15" i="31"/>
  <c r="K27" i="31"/>
  <c r="K44" i="31"/>
  <c r="D44" i="31"/>
  <c r="O25" i="31"/>
  <c r="F7" i="31"/>
  <c r="K55" i="31"/>
  <c r="D55" i="31"/>
  <c r="D86" i="31"/>
  <c r="K86" i="31"/>
  <c r="K97" i="31"/>
  <c r="D97" i="31"/>
  <c r="K108" i="31"/>
  <c r="D108" i="31"/>
  <c r="K132" i="31"/>
  <c r="D132" i="31"/>
  <c r="D30" i="31"/>
  <c r="K30" i="31"/>
  <c r="F18" i="31"/>
  <c r="D42" i="31"/>
  <c r="K42" i="31"/>
  <c r="K59" i="31"/>
  <c r="D59" i="31"/>
  <c r="D77" i="31"/>
  <c r="K77" i="31"/>
  <c r="D91" i="31"/>
  <c r="K91" i="31"/>
  <c r="K116" i="31"/>
  <c r="D116" i="31"/>
  <c r="O31" i="31"/>
  <c r="D118" i="31"/>
  <c r="K118" i="31"/>
  <c r="K137" i="31"/>
  <c r="D137" i="31"/>
  <c r="K112" i="31"/>
  <c r="D112" i="31"/>
  <c r="K126" i="31"/>
  <c r="D126" i="31"/>
  <c r="K31" i="31"/>
  <c r="F19" i="31"/>
  <c r="D31" i="31"/>
  <c r="K21" i="31"/>
  <c r="D21" i="31"/>
  <c r="C261" i="31"/>
  <c r="F261" i="31"/>
  <c r="K35" i="31"/>
  <c r="D35" i="31"/>
  <c r="D51" i="31"/>
  <c r="K51" i="31"/>
  <c r="K69" i="31"/>
  <c r="D69" i="31"/>
  <c r="K80" i="31"/>
  <c r="D80" i="31"/>
  <c r="O28" i="31"/>
  <c r="K95" i="31"/>
  <c r="D95" i="31"/>
  <c r="K115" i="31"/>
  <c r="D115" i="31"/>
  <c r="D50" i="31"/>
  <c r="K50" i="31"/>
  <c r="D65" i="31"/>
  <c r="K65" i="31"/>
  <c r="D78" i="31"/>
  <c r="K78" i="31"/>
  <c r="K94" i="31"/>
  <c r="D94" i="31"/>
  <c r="D107" i="31"/>
  <c r="K107" i="31"/>
  <c r="D34" i="31"/>
  <c r="K34" i="31"/>
  <c r="D46" i="31"/>
  <c r="K46" i="31"/>
  <c r="K56" i="31"/>
  <c r="D56" i="31"/>
  <c r="O26" i="31"/>
  <c r="D72" i="31"/>
  <c r="K72" i="31"/>
  <c r="D90" i="31"/>
  <c r="K90" i="31"/>
  <c r="D101" i="31"/>
  <c r="K101" i="31"/>
  <c r="K111" i="31"/>
  <c r="D111" i="31"/>
  <c r="D12" i="31"/>
  <c r="G12" i="31" s="1"/>
  <c r="D32" i="31"/>
  <c r="K32" i="31"/>
  <c r="O24" i="31"/>
  <c r="K43" i="31"/>
  <c r="D43" i="31"/>
  <c r="D63" i="31"/>
  <c r="K63" i="31"/>
  <c r="K82" i="31"/>
  <c r="D82" i="31"/>
  <c r="K96" i="31"/>
  <c r="D96" i="31"/>
  <c r="K124" i="31"/>
  <c r="D124" i="31"/>
  <c r="K121" i="31"/>
  <c r="D121" i="31"/>
  <c r="K139" i="31"/>
  <c r="D139" i="31"/>
  <c r="K114" i="31"/>
  <c r="D114" i="31"/>
  <c r="K129" i="31"/>
  <c r="D129" i="31"/>
  <c r="D24" i="31"/>
  <c r="K24" i="31"/>
  <c r="C264" i="31"/>
  <c r="F264" i="31"/>
  <c r="K40" i="31"/>
  <c r="D40" i="31"/>
  <c r="K57" i="31"/>
  <c r="D57" i="31"/>
  <c r="K73" i="31"/>
  <c r="D73" i="31"/>
  <c r="D84" i="31"/>
  <c r="K84" i="31"/>
  <c r="D100" i="31"/>
  <c r="K100" i="31"/>
  <c r="K122" i="31"/>
  <c r="D122" i="31"/>
  <c r="D20" i="31"/>
  <c r="K20" i="31"/>
  <c r="M7" i="31" s="1"/>
  <c r="O23" i="31"/>
  <c r="C260" i="31"/>
  <c r="F260" i="31"/>
  <c r="F10" i="31"/>
  <c r="D36" i="31"/>
  <c r="K36" i="31"/>
  <c r="K54" i="31"/>
  <c r="D54" i="31"/>
  <c r="K67" i="31"/>
  <c r="D67" i="31"/>
  <c r="K98" i="31"/>
  <c r="D98" i="31"/>
  <c r="D110" i="31"/>
  <c r="K110" i="31"/>
  <c r="K135" i="31"/>
  <c r="D135" i="31"/>
  <c r="K37" i="31"/>
  <c r="D37" i="31"/>
  <c r="D49" i="31"/>
  <c r="K49" i="31"/>
  <c r="D60" i="31"/>
  <c r="K60" i="31"/>
  <c r="K75" i="31"/>
  <c r="D75" i="31"/>
  <c r="D92" i="31"/>
  <c r="K92" i="31"/>
  <c r="O29" i="31"/>
  <c r="D103" i="31"/>
  <c r="K103" i="31"/>
  <c r="K117" i="31"/>
  <c r="D117" i="31"/>
  <c r="K22" i="31"/>
  <c r="D22" i="31"/>
  <c r="C262" i="31"/>
  <c r="F262" i="31"/>
  <c r="K33" i="31"/>
  <c r="D33" i="31"/>
  <c r="K48" i="31"/>
  <c r="D48" i="31"/>
  <c r="K70" i="31"/>
  <c r="D70" i="31"/>
  <c r="K85" i="31"/>
  <c r="D85" i="31"/>
  <c r="K99" i="31"/>
  <c r="D99" i="31"/>
  <c r="K128" i="31"/>
  <c r="D128" i="31"/>
  <c r="O32" i="31"/>
  <c r="D125" i="31"/>
  <c r="K125" i="31"/>
  <c r="K119" i="31"/>
  <c r="D119" i="31"/>
  <c r="K134" i="31"/>
  <c r="D134" i="31"/>
  <c r="N32" i="31" l="1"/>
  <c r="N29" i="31"/>
  <c r="D262" i="31"/>
  <c r="G262" i="31"/>
  <c r="E262" i="31"/>
  <c r="K262" i="31"/>
  <c r="D264" i="31"/>
  <c r="G264" i="31"/>
  <c r="K264" i="31"/>
  <c r="E264" i="31"/>
  <c r="D16" i="31"/>
  <c r="K16" i="31"/>
  <c r="D260" i="31"/>
  <c r="G260" i="31"/>
  <c r="K260" i="31"/>
  <c r="E260" i="31"/>
  <c r="G9" i="25"/>
  <c r="B5" i="25"/>
  <c r="N24" i="31"/>
  <c r="G265" i="31"/>
  <c r="K265" i="31"/>
  <c r="D265" i="31"/>
  <c r="E265" i="31"/>
  <c r="N23" i="31"/>
  <c r="D10" i="31"/>
  <c r="C45" i="25" s="1"/>
  <c r="N26" i="31"/>
  <c r="D261" i="31"/>
  <c r="G261" i="31"/>
  <c r="K261" i="31"/>
  <c r="E261" i="31"/>
  <c r="D19" i="31"/>
  <c r="K19" i="31"/>
  <c r="N25" i="31"/>
  <c r="D7" i="31"/>
  <c r="C48" i="25" s="1"/>
  <c r="D17" i="31"/>
  <c r="K17" i="31"/>
  <c r="D14" i="31"/>
  <c r="K14" i="31"/>
  <c r="N27" i="31"/>
  <c r="D13" i="31"/>
  <c r="K13" i="31"/>
  <c r="E33" i="25"/>
  <c r="M43" i="31"/>
  <c r="F9" i="31"/>
  <c r="N28" i="31"/>
  <c r="N31" i="31"/>
  <c r="D18" i="31"/>
  <c r="K18" i="31"/>
  <c r="D15" i="31"/>
  <c r="K15" i="31"/>
  <c r="N30" i="31"/>
  <c r="K263" i="31"/>
  <c r="E263" i="31"/>
  <c r="G263" i="31"/>
  <c r="D263" i="31"/>
  <c r="R29" i="31" l="1"/>
  <c r="R28" i="31"/>
  <c r="R32" i="31"/>
  <c r="R26" i="31"/>
  <c r="R25" i="31"/>
  <c r="R23" i="31"/>
  <c r="R31" i="31"/>
  <c r="R30" i="31"/>
  <c r="R27" i="31"/>
  <c r="R24" i="31"/>
  <c r="D9" i="31"/>
  <c r="K5" i="31"/>
  <c r="B5" i="31" s="1"/>
  <c r="B4" i="31"/>
  <c r="B5" i="28"/>
  <c r="N43" i="31"/>
  <c r="G33" i="25"/>
  <c r="C66" i="31" l="1"/>
  <c r="E66" i="31" s="1"/>
  <c r="C86" i="31"/>
  <c r="E86" i="31" s="1"/>
  <c r="G86" i="31" l="1"/>
  <c r="G66" i="31"/>
  <c r="J18" i="47"/>
  <c r="N16" i="47"/>
  <c r="C124" i="31"/>
  <c r="E124" i="31" s="1"/>
  <c r="C67" i="31"/>
  <c r="E67" i="31" s="1"/>
  <c r="C50" i="31"/>
  <c r="E50" i="31" s="1"/>
  <c r="G124" i="31" l="1"/>
  <c r="G50" i="31"/>
  <c r="G67" i="31"/>
  <c r="C47" i="31"/>
  <c r="E47" i="31" s="1"/>
  <c r="C33" i="31"/>
  <c r="E33" i="31" s="1"/>
  <c r="C56" i="31"/>
  <c r="L21" i="47"/>
  <c r="J15" i="47"/>
  <c r="O16" i="47"/>
  <c r="C132" i="31"/>
  <c r="E132" i="31" s="1"/>
  <c r="C104" i="31"/>
  <c r="C80" i="31"/>
  <c r="C53" i="31"/>
  <c r="E53" i="31" s="1"/>
  <c r="C78" i="31"/>
  <c r="E78" i="31" s="1"/>
  <c r="C101" i="31"/>
  <c r="E101" i="31" s="1"/>
  <c r="C38" i="31"/>
  <c r="E38" i="31" s="1"/>
  <c r="C57" i="31"/>
  <c r="E57" i="31" s="1"/>
  <c r="C94" i="31"/>
  <c r="E94" i="31" s="1"/>
  <c r="C128" i="31"/>
  <c r="G94" i="31" l="1"/>
  <c r="G78" i="31"/>
  <c r="G132" i="31"/>
  <c r="G47" i="31"/>
  <c r="G101" i="31"/>
  <c r="G53" i="31"/>
  <c r="G57" i="31"/>
  <c r="G33" i="31"/>
  <c r="G38" i="31"/>
  <c r="E80" i="31"/>
  <c r="E104" i="31"/>
  <c r="E56" i="31"/>
  <c r="E128" i="31"/>
  <c r="G15" i="47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E135" i="31" s="1"/>
  <c r="C130" i="31"/>
  <c r="E130" i="31" s="1"/>
  <c r="C127" i="31"/>
  <c r="E127" i="31" s="1"/>
  <c r="C98" i="31"/>
  <c r="E98" i="31" s="1"/>
  <c r="C95" i="31"/>
  <c r="E95" i="31" s="1"/>
  <c r="C111" i="31"/>
  <c r="E111" i="31" s="1"/>
  <c r="C89" i="31"/>
  <c r="E89" i="31" s="1"/>
  <c r="C41" i="31"/>
  <c r="E41" i="31" s="1"/>
  <c r="C82" i="31"/>
  <c r="E82" i="31" s="1"/>
  <c r="C96" i="31"/>
  <c r="E96" i="31" s="1"/>
  <c r="C110" i="31"/>
  <c r="E110" i="31" s="1"/>
  <c r="C62" i="31"/>
  <c r="E62" i="31" s="1"/>
  <c r="C58" i="31"/>
  <c r="E58" i="31" s="1"/>
  <c r="C84" i="31"/>
  <c r="E84" i="31" s="1"/>
  <c r="C107" i="31"/>
  <c r="E107" i="31" s="1"/>
  <c r="C108" i="31"/>
  <c r="E108" i="31" s="1"/>
  <c r="C134" i="31"/>
  <c r="E134" i="31" s="1"/>
  <c r="C40" i="31"/>
  <c r="E40" i="31" s="1"/>
  <c r="C125" i="31"/>
  <c r="E125" i="31" s="1"/>
  <c r="C139" i="31"/>
  <c r="E139" i="31" s="1"/>
  <c r="C118" i="31"/>
  <c r="E118" i="31" s="1"/>
  <c r="C119" i="31"/>
  <c r="E119" i="31" s="1"/>
  <c r="C70" i="31"/>
  <c r="E70" i="31" s="1"/>
  <c r="C72" i="31"/>
  <c r="E72" i="31" s="1"/>
  <c r="C39" i="31"/>
  <c r="E39" i="31" s="1"/>
  <c r="C114" i="31"/>
  <c r="E114" i="31" s="1"/>
  <c r="C138" i="31"/>
  <c r="E138" i="31" s="1"/>
  <c r="C131" i="31"/>
  <c r="E131" i="31" s="1"/>
  <c r="C103" i="31"/>
  <c r="E103" i="31" s="1"/>
  <c r="C76" i="31"/>
  <c r="E76" i="31" s="1"/>
  <c r="C115" i="31"/>
  <c r="E115" i="31" s="1"/>
  <c r="C113" i="31"/>
  <c r="E113" i="31" s="1"/>
  <c r="C49" i="31"/>
  <c r="E49" i="31" s="1"/>
  <c r="C117" i="31"/>
  <c r="E117" i="31" s="1"/>
  <c r="C75" i="31"/>
  <c r="E75" i="31" s="1"/>
  <c r="C46" i="31"/>
  <c r="E46" i="31" s="1"/>
  <c r="C42" i="31"/>
  <c r="E42" i="31" s="1"/>
  <c r="C37" i="31"/>
  <c r="E37" i="31" s="1"/>
  <c r="C64" i="31"/>
  <c r="E64" i="31" s="1"/>
  <c r="C126" i="31"/>
  <c r="E126" i="31" s="1"/>
  <c r="C122" i="31"/>
  <c r="E122" i="31" s="1"/>
  <c r="C43" i="31"/>
  <c r="E43" i="31" s="1"/>
  <c r="C48" i="31"/>
  <c r="E48" i="31" s="1"/>
  <c r="C90" i="31"/>
  <c r="E90" i="31" s="1"/>
  <c r="C74" i="31"/>
  <c r="E74" i="31" s="1"/>
  <c r="C133" i="31"/>
  <c r="E133" i="31" s="1"/>
  <c r="C88" i="31"/>
  <c r="E88" i="31" s="1"/>
  <c r="C120" i="31"/>
  <c r="E120" i="31" s="1"/>
  <c r="C34" i="31"/>
  <c r="E34" i="31" s="1"/>
  <c r="C54" i="31"/>
  <c r="E54" i="31" s="1"/>
  <c r="C36" i="31"/>
  <c r="E36" i="31" s="1"/>
  <c r="C87" i="31"/>
  <c r="E87" i="31" s="1"/>
  <c r="C93" i="31"/>
  <c r="E93" i="31" s="1"/>
  <c r="C121" i="31"/>
  <c r="E121" i="31" s="1"/>
  <c r="C83" i="31"/>
  <c r="E83" i="31" s="1"/>
  <c r="C100" i="31"/>
  <c r="E100" i="31" s="1"/>
  <c r="C85" i="31"/>
  <c r="E85" i="31" s="1"/>
  <c r="C65" i="31"/>
  <c r="E65" i="31" s="1"/>
  <c r="C51" i="31"/>
  <c r="E51" i="31" s="1"/>
  <c r="C61" i="31"/>
  <c r="E61" i="31" s="1"/>
  <c r="C109" i="31"/>
  <c r="E109" i="31" s="1"/>
  <c r="C35" i="31"/>
  <c r="E35" i="31" s="1"/>
  <c r="C99" i="31"/>
  <c r="E99" i="31" s="1"/>
  <c r="C69" i="31"/>
  <c r="E69" i="31" s="1"/>
  <c r="C73" i="31"/>
  <c r="E73" i="31" s="1"/>
  <c r="C137" i="31"/>
  <c r="E137" i="31" s="1"/>
  <c r="C52" i="31"/>
  <c r="E52" i="31" s="1"/>
  <c r="C60" i="31"/>
  <c r="E60" i="31" s="1"/>
  <c r="C45" i="31"/>
  <c r="E45" i="31" s="1"/>
  <c r="C112" i="31"/>
  <c r="E112" i="31" s="1"/>
  <c r="C136" i="31"/>
  <c r="E136" i="31" s="1"/>
  <c r="C91" i="31"/>
  <c r="E91" i="31" s="1"/>
  <c r="C71" i="31"/>
  <c r="E71" i="31" s="1"/>
  <c r="C55" i="31"/>
  <c r="E55" i="31" s="1"/>
  <c r="C79" i="31"/>
  <c r="E79" i="31" s="1"/>
  <c r="C97" i="31"/>
  <c r="E97" i="31" s="1"/>
  <c r="C106" i="31"/>
  <c r="E106" i="31" s="1"/>
  <c r="C63" i="31"/>
  <c r="E63" i="31" s="1"/>
  <c r="C102" i="31"/>
  <c r="E102" i="31" s="1"/>
  <c r="C123" i="31"/>
  <c r="E123" i="31" s="1"/>
  <c r="C31" i="31"/>
  <c r="C29" i="31"/>
  <c r="C21" i="31"/>
  <c r="E21" i="31" s="1"/>
  <c r="C25" i="31"/>
  <c r="C30" i="31"/>
  <c r="C22" i="31"/>
  <c r="E22" i="31" s="1"/>
  <c r="C24" i="31"/>
  <c r="E24" i="31" s="1"/>
  <c r="C27" i="31"/>
  <c r="C23" i="31"/>
  <c r="E23" i="31" s="1"/>
  <c r="C26" i="31"/>
  <c r="C28" i="31"/>
  <c r="G23" i="31" l="1"/>
  <c r="G106" i="31"/>
  <c r="G79" i="31"/>
  <c r="G45" i="31"/>
  <c r="G99" i="31"/>
  <c r="G54" i="31"/>
  <c r="G120" i="31"/>
  <c r="G90" i="31"/>
  <c r="G43" i="31"/>
  <c r="G126" i="31"/>
  <c r="G115" i="31"/>
  <c r="G76" i="31"/>
  <c r="G114" i="31"/>
  <c r="G119" i="31"/>
  <c r="G139" i="31"/>
  <c r="G108" i="31"/>
  <c r="G84" i="31"/>
  <c r="G110" i="31"/>
  <c r="G95" i="31"/>
  <c r="G127" i="31"/>
  <c r="G135" i="31"/>
  <c r="G71" i="31"/>
  <c r="G136" i="31"/>
  <c r="G52" i="31"/>
  <c r="G73" i="31"/>
  <c r="G109" i="31"/>
  <c r="G65" i="31"/>
  <c r="G83" i="31"/>
  <c r="G34" i="31"/>
  <c r="G48" i="31"/>
  <c r="G37" i="31"/>
  <c r="G46" i="31"/>
  <c r="G117" i="31"/>
  <c r="G103" i="31"/>
  <c r="G138" i="31"/>
  <c r="G72" i="31"/>
  <c r="G118" i="31"/>
  <c r="G62" i="31"/>
  <c r="G41" i="31"/>
  <c r="G111" i="31"/>
  <c r="G21" i="31"/>
  <c r="G123" i="31"/>
  <c r="G137" i="31"/>
  <c r="G100" i="31"/>
  <c r="G93" i="31"/>
  <c r="G36" i="31"/>
  <c r="G88" i="31"/>
  <c r="G74" i="31"/>
  <c r="G122" i="31"/>
  <c r="G64" i="31"/>
  <c r="G113" i="31"/>
  <c r="G131" i="31"/>
  <c r="G39" i="31"/>
  <c r="G125" i="31"/>
  <c r="G134" i="31"/>
  <c r="G107" i="31"/>
  <c r="G96" i="31"/>
  <c r="G98" i="31"/>
  <c r="G130" i="31"/>
  <c r="G24" i="31"/>
  <c r="G22" i="31"/>
  <c r="G102" i="31"/>
  <c r="G63" i="31"/>
  <c r="G97" i="31"/>
  <c r="G55" i="31"/>
  <c r="G91" i="31"/>
  <c r="G112" i="31"/>
  <c r="G60" i="31"/>
  <c r="G69" i="31"/>
  <c r="G35" i="31"/>
  <c r="G61" i="31"/>
  <c r="G51" i="31"/>
  <c r="G85" i="31"/>
  <c r="G121" i="31"/>
  <c r="G87" i="31"/>
  <c r="G133" i="31"/>
  <c r="G42" i="31"/>
  <c r="G75" i="31"/>
  <c r="G49" i="31"/>
  <c r="G70" i="31"/>
  <c r="G40" i="31"/>
  <c r="G58" i="31"/>
  <c r="G82" i="31"/>
  <c r="G89" i="31"/>
  <c r="E26" i="31"/>
  <c r="C14" i="31"/>
  <c r="E14" i="31" s="1"/>
  <c r="G14" i="31" s="1"/>
  <c r="G104" i="31"/>
  <c r="G56" i="31"/>
  <c r="E30" i="31"/>
  <c r="C18" i="31"/>
  <c r="E18" i="31" s="1"/>
  <c r="G18" i="31" s="1"/>
  <c r="E29" i="31"/>
  <c r="C17" i="31"/>
  <c r="E17" i="31" s="1"/>
  <c r="G17" i="31" s="1"/>
  <c r="E28" i="31"/>
  <c r="C16" i="31"/>
  <c r="E16" i="31" s="1"/>
  <c r="G16" i="31" s="1"/>
  <c r="E27" i="31"/>
  <c r="C15" i="31"/>
  <c r="E15" i="31" s="1"/>
  <c r="G15" i="31" s="1"/>
  <c r="E31" i="31"/>
  <c r="C19" i="31"/>
  <c r="E19" i="31" s="1"/>
  <c r="G19" i="31" s="1"/>
  <c r="G128" i="31"/>
  <c r="E25" i="31"/>
  <c r="C13" i="31"/>
  <c r="G80" i="31"/>
  <c r="C77" i="31"/>
  <c r="E77" i="31" s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E59" i="31" s="1"/>
  <c r="C81" i="31"/>
  <c r="C129" i="31"/>
  <c r="C105" i="31"/>
  <c r="C68" i="31"/>
  <c r="C92" i="31"/>
  <c r="C116" i="31"/>
  <c r="C20" i="31"/>
  <c r="G25" i="31" l="1"/>
  <c r="G27" i="31"/>
  <c r="G29" i="31"/>
  <c r="G59" i="31"/>
  <c r="G77" i="31"/>
  <c r="G31" i="31"/>
  <c r="G28" i="31"/>
  <c r="G30" i="31"/>
  <c r="G26" i="31"/>
  <c r="E13" i="25"/>
  <c r="E20" i="31"/>
  <c r="M23" i="31"/>
  <c r="C9" i="31"/>
  <c r="G9" i="31" s="1"/>
  <c r="C10" i="31"/>
  <c r="E129" i="31"/>
  <c r="E22" i="25"/>
  <c r="M32" i="31"/>
  <c r="E17" i="25"/>
  <c r="E68" i="31"/>
  <c r="M27" i="31"/>
  <c r="E19" i="25"/>
  <c r="E92" i="31"/>
  <c r="M29" i="31"/>
  <c r="E81" i="31"/>
  <c r="E18" i="25"/>
  <c r="M28" i="31"/>
  <c r="E16" i="25"/>
  <c r="E14" i="25"/>
  <c r="M24" i="31"/>
  <c r="E32" i="31"/>
  <c r="M26" i="31"/>
  <c r="G16" i="25"/>
  <c r="E15" i="25"/>
  <c r="M25" i="31"/>
  <c r="E44" i="31"/>
  <c r="C7" i="31"/>
  <c r="E21" i="25"/>
  <c r="E116" i="31"/>
  <c r="M31" i="31"/>
  <c r="E105" i="31"/>
  <c r="E20" i="25"/>
  <c r="M30" i="31"/>
  <c r="E12" i="25"/>
  <c r="E13" i="31"/>
  <c r="M17" i="47"/>
  <c r="E22" i="47"/>
  <c r="D15" i="47"/>
  <c r="D14" i="47"/>
  <c r="D19" i="47"/>
  <c r="E18" i="47"/>
  <c r="E20" i="47"/>
  <c r="D21" i="47"/>
  <c r="D13" i="47"/>
  <c r="D17" i="47"/>
  <c r="G16" i="47"/>
  <c r="P24" i="31" l="1"/>
  <c r="Q24" i="31"/>
  <c r="S24" i="31" s="1"/>
  <c r="P32" i="31"/>
  <c r="Q32" i="31"/>
  <c r="S32" i="31" s="1"/>
  <c r="G81" i="31"/>
  <c r="G18" i="25"/>
  <c r="Q27" i="31"/>
  <c r="S27" i="31" s="1"/>
  <c r="P27" i="31"/>
  <c r="P23" i="31"/>
  <c r="Q23" i="31"/>
  <c r="S23" i="31" s="1"/>
  <c r="G7" i="31"/>
  <c r="G49" i="25" s="1"/>
  <c r="E49" i="25"/>
  <c r="P31" i="31"/>
  <c r="Q31" i="31"/>
  <c r="S31" i="31" s="1"/>
  <c r="G15" i="25"/>
  <c r="E7" i="31"/>
  <c r="G44" i="31"/>
  <c r="P26" i="31"/>
  <c r="Q26" i="31"/>
  <c r="S26" i="31" s="1"/>
  <c r="P29" i="31"/>
  <c r="Q29" i="31"/>
  <c r="S29" i="31" s="1"/>
  <c r="G17" i="25"/>
  <c r="G68" i="31"/>
  <c r="G129" i="31"/>
  <c r="G22" i="25"/>
  <c r="G13" i="25"/>
  <c r="E9" i="31"/>
  <c r="E10" i="31"/>
  <c r="G20" i="31"/>
  <c r="G12" i="25"/>
  <c r="G13" i="31"/>
  <c r="I12" i="47" s="1" a="1"/>
  <c r="G105" i="31"/>
  <c r="G20" i="25"/>
  <c r="P30" i="31"/>
  <c r="Q30" i="31"/>
  <c r="S30" i="31" s="1"/>
  <c r="G21" i="25"/>
  <c r="G116" i="31"/>
  <c r="P25" i="31"/>
  <c r="Q25" i="31"/>
  <c r="S25" i="31" s="1"/>
  <c r="G14" i="25"/>
  <c r="G32" i="31"/>
  <c r="P28" i="31"/>
  <c r="Q28" i="31"/>
  <c r="S28" i="31" s="1"/>
  <c r="G19" i="25"/>
  <c r="G92" i="31"/>
  <c r="G10" i="31"/>
  <c r="G46" i="25" s="1"/>
  <c r="E46" i="25"/>
  <c r="C18" i="47"/>
  <c r="C13" i="47"/>
  <c r="C16" i="47"/>
  <c r="C19" i="47"/>
  <c r="C22" i="47"/>
  <c r="C14" i="47"/>
  <c r="C15" i="47"/>
  <c r="C20" i="47"/>
  <c r="C21" i="47"/>
  <c r="C17" i="47"/>
  <c r="K12" i="47" l="1"/>
  <c r="M12" i="47"/>
  <c r="N12" i="47"/>
  <c r="I12" i="47"/>
  <c r="O12" i="47"/>
  <c r="J12" i="47"/>
  <c r="L12" i="47"/>
  <c r="L25" i="47" l="1"/>
  <c r="F26" i="47"/>
  <c r="O25" i="47"/>
  <c r="F28" i="47"/>
  <c r="L26" i="47"/>
  <c r="G30" i="47"/>
  <c r="K31" i="47"/>
  <c r="G27" i="47"/>
  <c r="I24" i="47"/>
  <c r="K32" i="47"/>
  <c r="F23" i="47"/>
  <c r="I28" i="47"/>
  <c r="G23" i="47"/>
  <c r="N29" i="47"/>
  <c r="K25" i="47"/>
  <c r="F29" i="47"/>
  <c r="J24" i="47"/>
  <c r="M31" i="47"/>
  <c r="F27" i="47"/>
  <c r="K23" i="47"/>
  <c r="I26" i="47"/>
  <c r="F24" i="47"/>
  <c r="G31" i="47"/>
  <c r="J27" i="47"/>
  <c r="J28" i="47"/>
  <c r="M26" i="47"/>
  <c r="J26" i="47"/>
  <c r="J30" i="47"/>
  <c r="M23" i="47"/>
  <c r="E31" i="47"/>
  <c r="G29" i="47"/>
  <c r="G24" i="47"/>
  <c r="J23" i="47"/>
  <c r="N32" i="47"/>
  <c r="I32" i="47"/>
  <c r="M29" i="47"/>
  <c r="J32" i="47"/>
  <c r="E27" i="47"/>
  <c r="L28" i="47"/>
  <c r="N25" i="47"/>
  <c r="L31" i="47"/>
  <c r="L32" i="47"/>
  <c r="K29" i="47"/>
  <c r="F32" i="47"/>
  <c r="M25" i="47"/>
  <c r="H28" i="47"/>
  <c r="G26" i="47"/>
  <c r="O28" i="47"/>
  <c r="H24" i="47"/>
  <c r="K30" i="47"/>
  <c r="E24" i="47"/>
  <c r="M30" i="47"/>
  <c r="H23" i="47" l="1"/>
  <c r="F31" i="47"/>
  <c r="D28" i="47"/>
  <c r="N23" i="47"/>
  <c r="M32" i="47"/>
  <c r="K26" i="47"/>
  <c r="O29" i="47"/>
  <c r="E29" i="47"/>
  <c r="J29" i="47"/>
  <c r="O31" i="47"/>
  <c r="H26" i="47"/>
  <c r="M27" i="47"/>
  <c r="E30" i="47"/>
  <c r="G25" i="47"/>
  <c r="E26" i="47"/>
  <c r="E23" i="47"/>
  <c r="H29" i="47"/>
  <c r="D30" i="47"/>
  <c r="H25" i="47"/>
  <c r="N30" i="47"/>
  <c r="H30" i="47"/>
  <c r="K28" i="47"/>
  <c r="E32" i="47"/>
  <c r="D31" i="47"/>
  <c r="D24" i="47"/>
  <c r="O26" i="47"/>
  <c r="M28" i="47"/>
  <c r="N27" i="47"/>
  <c r="H31" i="47"/>
  <c r="K24" i="47"/>
  <c r="G32" i="47"/>
  <c r="O30" i="47"/>
  <c r="F25" i="47"/>
  <c r="L29" i="47"/>
  <c r="D29" i="47"/>
  <c r="E25" i="47"/>
  <c r="N26" i="47"/>
  <c r="H27" i="47"/>
  <c r="I29" i="47"/>
  <c r="J25" i="47"/>
  <c r="N24" i="47"/>
  <c r="N28" i="47"/>
  <c r="L23" i="47"/>
  <c r="K27" i="47"/>
  <c r="L27" i="47"/>
  <c r="L24" i="47"/>
  <c r="D26" i="47"/>
  <c r="O27" i="47"/>
  <c r="J31" i="47"/>
  <c r="E28" i="47"/>
  <c r="F30" i="47"/>
  <c r="O24" i="47"/>
  <c r="L30" i="47"/>
  <c r="I23" i="47"/>
  <c r="I27" i="47"/>
  <c r="D27" i="47"/>
  <c r="I30" i="47"/>
  <c r="G28" i="47"/>
  <c r="O32" i="47"/>
  <c r="O23" i="47"/>
  <c r="I31" i="47"/>
  <c r="I25" i="47"/>
  <c r="M24" i="47"/>
  <c r="N31" i="47"/>
  <c r="H32" i="47"/>
  <c r="C26" i="47"/>
  <c r="C27" i="47"/>
  <c r="D23" i="47" l="1"/>
  <c r="D32" i="47"/>
  <c r="D25" i="47"/>
  <c r="C28" i="47"/>
  <c r="C24" i="47"/>
  <c r="C30" i="47"/>
  <c r="C31" i="47"/>
  <c r="C25" i="47"/>
  <c r="C29" i="47"/>
  <c r="C32" i="47" l="1"/>
  <c r="C23" i="47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<sst xmlns="http://schemas.openxmlformats.org/spreadsheetml/2006/main" count="794" uniqueCount="188">
  <si>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</si>
  <si>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</si>
  <si>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</si>
  <si>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</si>
  <si>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</si>
  <si>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</si>
  <si>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</si>
  <si>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</si>
  <si>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</si>
  <si>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</si>
  <si>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</si>
  <si>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</si>
  <si>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</si>
  <si>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</si>
  <si>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</si>
  <si>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</si>
  <si>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</si>
  <si>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</si>
  <si>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</si>
  <si>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</si>
  <si>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</si>
  <si>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</si>
  <si>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</si>
  <si>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</si>
  <si>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</si>
  <si>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</si>
  <si>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</si>
  <si>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</si>
  <si>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</si>
  <si>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</si>
  <si>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</si>
  <si>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</si>
  <si>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</si>
  <si>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</si>
  <si>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</si>
  <si>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</si>
  <si>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</si>
  <si>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</si>
  <si>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</si>
  <si>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</si>
  <si>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</si>
  <si>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</si>
  <si>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</si>
  <si>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</si>
  <si>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</si>
  <si>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</si>
  <si>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</si>
  <si>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</si>
  <si>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</si>
  <si>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</si>
  <si>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</si>
  <si>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</si>
  <si>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</si>
  <si>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</si>
  <si>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</si>
  <si>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</si>
  <si>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</si>
  <si>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</si>
  <si>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</si>
  <si>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</si>
  <si>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</si>
  <si>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</si>
  <si>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</si>
  <si>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</si>
  <si>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</si>
  <si>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</si>
  <si>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</si>
  <si>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</si>
  <si>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</si>
  <si>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</si>
  <si>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</si>
  <si>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</si>
  <si>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</si>
  <si>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</si>
  <si>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</si>
  <si>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</si>
  <si>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</si>
  <si>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</si>
  <si>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</si>
  <si>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</si>
  <si>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</si>
  <si>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</si>
  <si>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</si>
  <si>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</si>
  <si>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</si>
  <si>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</si>
  <si>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</si>
  <si>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</si>
  <si>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</si>
  <si>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</si>
  <si>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</si>
  <si>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</si>
  <si>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</si>
  <si>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</si>
  <si>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</si>
  <si>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</si>
  <si>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</si>
  <si>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</si>
  <si>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</si>
  <si>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</si>
  <si>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</si>
  <si>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</si>
  <si>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</si>
  <si>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</si>
  <si>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</si>
  <si>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</si>
  <si>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</si>
  <si>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</si>
  <si>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</si>
  <si>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</si>
  <si>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</si>
  <si>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</si>
  <si>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</si>
  <si>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</si>
  <si>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</si>
  <si>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</si>
  <si>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</si>
  <si>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</si>
  <si>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</si>
  <si>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</si>
  <si>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</si>
  <si>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</si>
  <si>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</si>
  <si>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</si>
  <si>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</si>
  <si>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</si>
  <si>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</si>
  <si>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</si>
  <si>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</si>
  <si>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</si>
  <si>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</si>
  <si>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</si>
  <si>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</si>
  <si>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</si>
  <si>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</si>
  <si>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</si>
  <si>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</si>
  <si>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</si>
  <si>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</si>
  <si>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</si>
  <si>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</si>
  <si>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</si>
  <si>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</si>
  <si>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</si>
  <si>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</si>
  <si>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</si>
  <si>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</si>
  <si>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</si>
  <si>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</si>
  <si>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</si>
  <si>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</si>
  <si>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2020</t>
  </si>
  <si>
    <t>20-year Starting 2018</t>
  </si>
  <si>
    <t>15 Year Starting 2018</t>
  </si>
  <si>
    <t>15 year-2018-2032</t>
  </si>
  <si>
    <t>15 year-2020-2034</t>
  </si>
  <si>
    <t>QF - Sch37 - UT - Wind</t>
  </si>
  <si>
    <t>Utah Sch 37 Wind</t>
  </si>
  <si>
    <t>energy chck Table 1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</si>
  <si>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</si>
  <si>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</si>
  <si>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</si>
  <si>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</si>
  <si>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</si>
  <si>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</si>
  <si>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</si>
  <si>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</si>
  <si>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</si>
  <si>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</si>
  <si>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</si>
  <si>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</si>
  <si>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</si>
  <si>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</si>
  <si>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</si>
  <si>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</si>
  <si>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</si>
  <si>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Table 2</t>
  </si>
  <si>
    <t>2017 Inflation rate</t>
  </si>
  <si>
    <t>2017 IRP Wyoming Wind Resource</t>
  </si>
  <si>
    <t>2017 IRP Wyoming DJ Wind Resource</t>
  </si>
  <si>
    <t>2017 IRP Utah Solar Resource</t>
  </si>
  <si>
    <t>2017 IRP Yakima Solar Resource</t>
  </si>
  <si>
    <t>Payment Factor Corresponding to 10% ITC is 7.350%</t>
  </si>
  <si>
    <t>2017 IRP Geothermal PPA West Side Resource</t>
  </si>
  <si>
    <t>SCCT Resource Costs - 2017 Integrated Resource Plan</t>
  </si>
  <si>
    <t>SCCT Statistics</t>
  </si>
  <si>
    <t>Plant Costs  - 2017 IRP - Table 6.1 &amp; 6.2 - Page 92</t>
  </si>
  <si>
    <t>2017 IRP ID Wind Resource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</si>
</sst>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39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2" xfId="10" applyNumberFormat="1" applyFont="1" applyBorder="1"/>
    <xf numFmtId="41" fontId="27" fillId="0" borderId="8" xfId="10" applyNumberFormat="1" applyFont="1" applyBorder="1"/>
    <xf numFmtId="168" fontId="27" fillId="0" borderId="8" xfId="10" applyNumberFormat="1" applyFont="1" applyBorder="1"/>
    <xf numFmtId="172" fontId="27" fillId="0" borderId="0" xfId="10" applyNumberFormat="1" applyFont="1" applyBorder="1"/>
    <xf numFmtId="41" fontId="27" fillId="0" borderId="11" xfId="10" applyNumberFormat="1" applyFont="1" applyBorder="1"/>
    <xf numFmtId="168" fontId="27" fillId="0" borderId="11" xfId="10" applyNumberFormat="1" applyFont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3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0" fontId="3" fillId="0" borderId="23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3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0" borderId="13" xfId="10" applyNumberFormat="1" applyFont="1" applyFill="1" applyBorder="1" applyAlignment="1">
      <alignment horizontal="center"/>
    </xf>
    <xf numFmtId="172" fontId="1" fillId="0" borderId="0" xfId="10" applyNumberFormat="1" applyFont="1" applyFill="1" applyBorder="1"/>
    <xf numFmtId="41" fontId="1" fillId="0" borderId="11" xfId="10" applyNumberFormat="1" applyFont="1" applyFill="1" applyBorder="1"/>
    <xf numFmtId="168" fontId="1" fillId="0" borderId="11" xfId="10" applyNumberFormat="1" applyFont="1" applyFill="1" applyBorder="1"/>
    <xf numFmtId="172" fontId="1" fillId="0" borderId="0" xfId="10" applyNumberFormat="1" applyFont="1" applyFill="1"/>
    <xf numFmtId="172" fontId="1" fillId="0" borderId="13" xfId="10" applyNumberFormat="1" applyFont="1" applyFill="1" applyBorder="1"/>
    <xf numFmtId="0" fontId="1" fillId="0" borderId="0" xfId="10" applyNumberFormat="1" applyFont="1" applyFill="1"/>
    <xf numFmtId="167" fontId="1" fillId="0" borderId="0" xfId="8" applyNumberFormat="1" applyFont="1" applyFill="1"/>
    <xf numFmtId="41" fontId="1" fillId="0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4" xfId="0" applyNumberFormat="1" applyFont="1" applyFill="1" applyBorder="1" applyAlignment="1">
      <alignment horizontal="center"/>
    </xf>
  </cellXfs>
  <cellStyles count="29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3a%20-%20GRID%20AC%20Study%20W%2005-30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3b%20-%20GRID%20AC%20Study%20W%2005-30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  <row r="7">
          <cell r="M7">
            <v>0.29717831763698632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>
        <row r="1">
          <cell r="K1" t="str">
            <v>17-035-T07 RMP CONF Workpaper 3a - GRID AC Study W 05-30-17</v>
          </cell>
        </row>
      </sheetData>
      <sheetData sheetId="1" refreshError="1"/>
      <sheetData sheetId="2">
        <row r="7">
          <cell r="C7">
            <v>18.217887520124627</v>
          </cell>
          <cell r="D7">
            <v>20.875095861177268</v>
          </cell>
          <cell r="E7">
            <v>23.681663715828549</v>
          </cell>
          <cell r="F7">
            <v>21.236786331189297</v>
          </cell>
          <cell r="G7">
            <v>17.184763225235997</v>
          </cell>
          <cell r="H7">
            <v>15.484592749990769</v>
          </cell>
          <cell r="I7">
            <v>15.096146812420715</v>
          </cell>
          <cell r="J7">
            <v>17.317320656825331</v>
          </cell>
          <cell r="K7">
            <v>18.00968426125624</v>
          </cell>
          <cell r="L7">
            <v>17.035545555271945</v>
          </cell>
          <cell r="M7">
            <v>17.160048477897906</v>
          </cell>
          <cell r="N7">
            <v>17.629854052850014</v>
          </cell>
          <cell r="O7">
            <v>19.284655436416536</v>
          </cell>
        </row>
        <row r="8">
          <cell r="C8">
            <v>16.903431139240531</v>
          </cell>
          <cell r="D8">
            <v>19.63116651754137</v>
          </cell>
          <cell r="E8">
            <v>17.723331237032447</v>
          </cell>
          <cell r="F8">
            <v>17.29056673798938</v>
          </cell>
          <cell r="G8">
            <v>14.45517305847447</v>
          </cell>
          <cell r="H8">
            <v>12.378148278953233</v>
          </cell>
          <cell r="I8">
            <v>14.839741465431073</v>
          </cell>
          <cell r="J8">
            <v>17.724466355766708</v>
          </cell>
          <cell r="K8">
            <v>17.66568998695065</v>
          </cell>
          <cell r="L8">
            <v>17.158064441241258</v>
          </cell>
          <cell r="M8">
            <v>17.51635250756339</v>
          </cell>
          <cell r="N8">
            <v>16.708409186957674</v>
          </cell>
          <cell r="O8">
            <v>18.276065585715941</v>
          </cell>
        </row>
        <row r="9">
          <cell r="C9">
            <v>15.656846340254564</v>
          </cell>
          <cell r="D9">
            <v>16.95301947620991</v>
          </cell>
          <cell r="E9">
            <v>16.844813504895569</v>
          </cell>
          <cell r="F9">
            <v>15.897255441390293</v>
          </cell>
          <cell r="G9">
            <v>14.014968943203854</v>
          </cell>
          <cell r="H9">
            <v>12.236462462316972</v>
          </cell>
          <cell r="I9">
            <v>12.331346850436471</v>
          </cell>
          <cell r="J9">
            <v>16.090010815030478</v>
          </cell>
          <cell r="K9">
            <v>16.267142395740539</v>
          </cell>
          <cell r="L9">
            <v>16.151296116639728</v>
          </cell>
          <cell r="M9">
            <v>16.453429947406509</v>
          </cell>
          <cell r="N9">
            <v>15.740046669799995</v>
          </cell>
          <cell r="O9">
            <v>17.650263936865738</v>
          </cell>
        </row>
        <row r="10">
          <cell r="C10">
            <v>16.585452398384675</v>
          </cell>
          <cell r="D10">
            <v>17.184785821819546</v>
          </cell>
          <cell r="E10">
            <v>17.010156786044661</v>
          </cell>
          <cell r="F10">
            <v>17.14337718702139</v>
          </cell>
          <cell r="G10">
            <v>13.578790889783496</v>
          </cell>
          <cell r="H10">
            <v>12.078632924357745</v>
          </cell>
          <cell r="I10">
            <v>12.333753624979519</v>
          </cell>
          <cell r="J10">
            <v>16.150399429474994</v>
          </cell>
          <cell r="K10">
            <v>17.248891657985595</v>
          </cell>
          <cell r="L10">
            <v>17.287820949821487</v>
          </cell>
          <cell r="M10">
            <v>17.052626304860535</v>
          </cell>
          <cell r="N10">
            <v>17.894036008554039</v>
          </cell>
          <cell r="O10">
            <v>21.792025412796651</v>
          </cell>
        </row>
        <row r="11">
          <cell r="C11">
            <v>17.235451736911241</v>
          </cell>
          <cell r="D11">
            <v>19.005414784471157</v>
          </cell>
          <cell r="E11">
            <v>17.717751853965595</v>
          </cell>
          <cell r="F11">
            <v>17.886346342902012</v>
          </cell>
          <cell r="G11">
            <v>14.791961279170453</v>
          </cell>
          <cell r="H11">
            <v>13.079321781248449</v>
          </cell>
          <cell r="I11">
            <v>13.383576107484119</v>
          </cell>
          <cell r="J11">
            <v>17.311472660907718</v>
          </cell>
          <cell r="K11">
            <v>17.943997396290133</v>
          </cell>
          <cell r="L11">
            <v>18.345149861346329</v>
          </cell>
          <cell r="M11">
            <v>18.111851625577774</v>
          </cell>
          <cell r="N11">
            <v>17.962891141517652</v>
          </cell>
          <cell r="O11">
            <v>19.483008423261847</v>
          </cell>
        </row>
        <row r="12">
          <cell r="C12">
            <v>18.453638810479781</v>
          </cell>
          <cell r="D12">
            <v>18.799635389616885</v>
          </cell>
          <cell r="E12">
            <v>18.45822004648625</v>
          </cell>
          <cell r="F12">
            <v>18.426135453027054</v>
          </cell>
          <cell r="G12">
            <v>15.546795238222643</v>
          </cell>
          <cell r="H12">
            <v>15.691040844410457</v>
          </cell>
          <cell r="I12">
            <v>15.693593980103053</v>
          </cell>
          <cell r="J12">
            <v>18.752519640708385</v>
          </cell>
          <cell r="K12">
            <v>19.074417957068427</v>
          </cell>
          <cell r="L12">
            <v>19.21849781941274</v>
          </cell>
          <cell r="M12">
            <v>18.050992795653858</v>
          </cell>
          <cell r="N12">
            <v>19.459875031346733</v>
          </cell>
          <cell r="O12">
            <v>22.389629865121126</v>
          </cell>
        </row>
        <row r="13">
          <cell r="C13">
            <v>20.74531412132572</v>
          </cell>
          <cell r="D13">
            <v>22.945396280272991</v>
          </cell>
          <cell r="E13">
            <v>20.192785810928672</v>
          </cell>
          <cell r="F13">
            <v>20.54459146940518</v>
          </cell>
          <cell r="G13">
            <v>17.248901403729093</v>
          </cell>
          <cell r="H13">
            <v>18.802163255873491</v>
          </cell>
          <cell r="I13">
            <v>18.615267379313082</v>
          </cell>
          <cell r="J13">
            <v>20.62287775527361</v>
          </cell>
          <cell r="K13">
            <v>21.419352324842606</v>
          </cell>
          <cell r="L13">
            <v>21.590542556301266</v>
          </cell>
          <cell r="M13">
            <v>22.096598938183185</v>
          </cell>
          <cell r="N13">
            <v>19.064345769594517</v>
          </cell>
          <cell r="O13">
            <v>24.201483635133613</v>
          </cell>
        </row>
        <row r="14">
          <cell r="C14">
            <v>22.066717832981112</v>
          </cell>
          <cell r="D14">
            <v>24.178731921911719</v>
          </cell>
          <cell r="E14">
            <v>22.072237963718177</v>
          </cell>
          <cell r="F14">
            <v>21.643741132508563</v>
          </cell>
          <cell r="G14">
            <v>19.59333637868264</v>
          </cell>
          <cell r="H14">
            <v>19.87615199134876</v>
          </cell>
          <cell r="I14">
            <v>19.745207121282043</v>
          </cell>
          <cell r="J14">
            <v>22.235393484435797</v>
          </cell>
          <cell r="K14">
            <v>22.195501175405038</v>
          </cell>
          <cell r="L14">
            <v>22.975922555773447</v>
          </cell>
          <cell r="M14">
            <v>22.168888870606114</v>
          </cell>
          <cell r="N14">
            <v>22.394935139915965</v>
          </cell>
          <cell r="O14">
            <v>24.433251283214805</v>
          </cell>
        </row>
        <row r="15">
          <cell r="C15">
            <v>22.080549314166831</v>
          </cell>
          <cell r="D15">
            <v>25.669466670489797</v>
          </cell>
          <cell r="E15">
            <v>25.585240715943549</v>
          </cell>
          <cell r="F15">
            <v>21.97123633983075</v>
          </cell>
          <cell r="G15">
            <v>20.10759088223741</v>
          </cell>
          <cell r="H15">
            <v>20.353873986744802</v>
          </cell>
          <cell r="I15">
            <v>20.178280609507116</v>
          </cell>
          <cell r="J15">
            <v>22.685166955400192</v>
          </cell>
          <cell r="K15">
            <v>17.777355012323429</v>
          </cell>
          <cell r="L15">
            <v>23.271002372361966</v>
          </cell>
          <cell r="M15">
            <v>23.059113925289321</v>
          </cell>
          <cell r="N15">
            <v>22.393988500756887</v>
          </cell>
          <cell r="O15">
            <v>22.608118281990194</v>
          </cell>
        </row>
        <row r="16">
          <cell r="C16">
            <v>23.78843295573342</v>
          </cell>
          <cell r="D16">
            <v>24.900663292394306</v>
          </cell>
          <cell r="E16">
            <v>23.975484850967383</v>
          </cell>
          <cell r="F16">
            <v>23.60172398744988</v>
          </cell>
          <cell r="G16">
            <v>21.691395522579413</v>
          </cell>
          <cell r="H16">
            <v>21.720123065177109</v>
          </cell>
          <cell r="I16">
            <v>20.751250613934616</v>
          </cell>
          <cell r="J16">
            <v>24.262955544962733</v>
          </cell>
          <cell r="K16">
            <v>24.46670359402648</v>
          </cell>
          <cell r="L16">
            <v>24.643164543521287</v>
          </cell>
          <cell r="M16">
            <v>24.536735495804173</v>
          </cell>
          <cell r="N16">
            <v>22.973074393685252</v>
          </cell>
          <cell r="O16">
            <v>26.592149799963956</v>
          </cell>
        </row>
        <row r="17">
          <cell r="C17">
            <v>29.127726412382373</v>
          </cell>
          <cell r="D17">
            <v>27.473960866788428</v>
          </cell>
          <cell r="E17">
            <v>28.14584835792558</v>
          </cell>
          <cell r="F17">
            <v>27.94275268501147</v>
          </cell>
          <cell r="G17">
            <v>25.529190705212574</v>
          </cell>
          <cell r="H17">
            <v>24.884203945737205</v>
          </cell>
          <cell r="I17">
            <v>23.898438545896902</v>
          </cell>
          <cell r="J17">
            <v>29.827457741390205</v>
          </cell>
          <cell r="K17">
            <v>30.474880691404806</v>
          </cell>
          <cell r="L17">
            <v>40.715407305810729</v>
          </cell>
          <cell r="M17">
            <v>29.331269676706029</v>
          </cell>
          <cell r="N17">
            <v>28.143717595382167</v>
          </cell>
          <cell r="O17">
            <v>28.932327026529592</v>
          </cell>
        </row>
        <row r="18">
          <cell r="C18">
            <v>31.867142719455796</v>
          </cell>
          <cell r="D18">
            <v>31.489970097094215</v>
          </cell>
          <cell r="E18">
            <v>32.170410466543736</v>
          </cell>
          <cell r="F18">
            <v>30.935799278128624</v>
          </cell>
          <cell r="G18">
            <v>27.25394144475532</v>
          </cell>
          <cell r="H18">
            <v>27.846998877991499</v>
          </cell>
          <cell r="I18">
            <v>27.218862184960571</v>
          </cell>
          <cell r="J18">
            <v>33.373052863309503</v>
          </cell>
          <cell r="K18">
            <v>34.677943754813526</v>
          </cell>
          <cell r="L18">
            <v>32.744152652565525</v>
          </cell>
          <cell r="M18">
            <v>33.012499499529532</v>
          </cell>
          <cell r="N18">
            <v>31.886944046784006</v>
          </cell>
          <cell r="O18">
            <v>36.50455828252214</v>
          </cell>
        </row>
        <row r="19">
          <cell r="C19">
            <v>36.197122747866047</v>
          </cell>
          <cell r="D19">
            <v>38.869342367733815</v>
          </cell>
          <cell r="E19">
            <v>40.330542410289688</v>
          </cell>
          <cell r="F19">
            <v>34.860687295141098</v>
          </cell>
          <cell r="G19">
            <v>30.368759611148068</v>
          </cell>
          <cell r="H19">
            <v>29.886206365743913</v>
          </cell>
          <cell r="I19">
            <v>28.714599132060613</v>
          </cell>
          <cell r="J19">
            <v>36.989402943081174</v>
          </cell>
          <cell r="K19">
            <v>38.86558383205135</v>
          </cell>
          <cell r="L19">
            <v>35.801213976795339</v>
          </cell>
          <cell r="M19">
            <v>37.356983268177764</v>
          </cell>
          <cell r="N19">
            <v>37.358327089541916</v>
          </cell>
          <cell r="O19">
            <v>42.156819406053422</v>
          </cell>
        </row>
        <row r="20">
          <cell r="C20">
            <v>9.0004082974179642</v>
          </cell>
          <cell r="D20">
            <v>-12.359489513739122</v>
          </cell>
          <cell r="E20">
            <v>-6.8642446015639749</v>
          </cell>
          <cell r="F20">
            <v>1.3091966403654109</v>
          </cell>
          <cell r="G20">
            <v>3.0510825801165109</v>
          </cell>
          <cell r="H20">
            <v>10.739102929134638</v>
          </cell>
          <cell r="I20">
            <v>14.35821499623821</v>
          </cell>
          <cell r="J20">
            <v>24.886764023950249</v>
          </cell>
          <cell r="K20">
            <v>26.398599524201625</v>
          </cell>
          <cell r="L20">
            <v>21.360946909438983</v>
          </cell>
          <cell r="M20">
            <v>13.231513130338568</v>
          </cell>
          <cell r="N20">
            <v>0.32957670600613093</v>
          </cell>
          <cell r="O20">
            <v>-1.4338067913162049</v>
          </cell>
        </row>
        <row r="21">
          <cell r="C21">
            <v>9.9930615259591935</v>
          </cell>
          <cell r="D21">
            <v>-12.609642584094784</v>
          </cell>
          <cell r="E21">
            <v>-6.5918298283559409</v>
          </cell>
          <cell r="F21">
            <v>1.0327125933023407</v>
          </cell>
          <cell r="G21">
            <v>3.4122615260246034</v>
          </cell>
          <cell r="H21">
            <v>10.450749100687075</v>
          </cell>
          <cell r="I21">
            <v>15.712652966093197</v>
          </cell>
          <cell r="J21">
            <v>29.514174672134374</v>
          </cell>
          <cell r="K21">
            <v>27.716451291486731</v>
          </cell>
          <cell r="L21">
            <v>22.860694441277531</v>
          </cell>
          <cell r="M21">
            <v>15.075947331923423</v>
          </cell>
          <cell r="N21">
            <v>0.57121383657661162</v>
          </cell>
          <cell r="O21">
            <v>-1.0145259476879014</v>
          </cell>
        </row>
        <row r="22">
          <cell r="C22">
            <v>10.787753380235621</v>
          </cell>
          <cell r="D22">
            <v>-14.883309964484285</v>
          </cell>
          <cell r="E22">
            <v>-9.049888049711365</v>
          </cell>
          <cell r="F22">
            <v>2.3314918573270469</v>
          </cell>
          <cell r="G22">
            <v>4.6525270702207449</v>
          </cell>
          <cell r="H22">
            <v>10.75124472204457</v>
          </cell>
          <cell r="I22">
            <v>16.664482099957876</v>
          </cell>
          <cell r="J22">
            <v>30.422574052364908</v>
          </cell>
          <cell r="K22">
            <v>30.486012140302758</v>
          </cell>
          <cell r="L22">
            <v>25.345176296630402</v>
          </cell>
          <cell r="M22">
            <v>17.011064941147325</v>
          </cell>
          <cell r="N22">
            <v>0.79010675353976301</v>
          </cell>
          <cell r="O22">
            <v>-1.1097663692369617</v>
          </cell>
        </row>
        <row r="23">
          <cell r="C23">
            <v>11.140641160455594</v>
          </cell>
          <cell r="D23">
            <v>-16.000353857032582</v>
          </cell>
          <cell r="E23">
            <v>-9.683282382214772</v>
          </cell>
          <cell r="F23">
            <v>3.0404807956368836</v>
          </cell>
          <cell r="G23">
            <v>5.21931303243817</v>
          </cell>
          <cell r="H23">
            <v>11.134181650924344</v>
          </cell>
          <cell r="I23">
            <v>17.272313683893305</v>
          </cell>
          <cell r="J23">
            <v>29.907129878306048</v>
          </cell>
          <cell r="K23">
            <v>32.006959781028677</v>
          </cell>
          <cell r="L23">
            <v>26.628428528413473</v>
          </cell>
          <cell r="M23">
            <v>16.92961159511523</v>
          </cell>
          <cell r="N23">
            <v>0.72247664647371035</v>
          </cell>
          <cell r="O23">
            <v>-3.9759348099148814E-2</v>
          </cell>
        </row>
        <row r="24">
          <cell r="C24">
            <v>11.729288966332547</v>
          </cell>
          <cell r="D24">
            <v>-16.113313592172798</v>
          </cell>
          <cell r="E24">
            <v>-9.5813169735777173</v>
          </cell>
          <cell r="F24">
            <v>1.406411612366508</v>
          </cell>
          <cell r="G24">
            <v>1.8312644377449177</v>
          </cell>
          <cell r="H24">
            <v>9.9551843051096967</v>
          </cell>
          <cell r="I24">
            <v>16.934471048814302</v>
          </cell>
          <cell r="J24">
            <v>33.333083300545027</v>
          </cell>
          <cell r="K24">
            <v>35.405122342232055</v>
          </cell>
          <cell r="L24">
            <v>28.909177058671396</v>
          </cell>
          <cell r="M24">
            <v>18.199533792994739</v>
          </cell>
          <cell r="N24">
            <v>1.0344432292773393</v>
          </cell>
          <cell r="O24">
            <v>0.16983985625898776</v>
          </cell>
        </row>
        <row r="25">
          <cell r="C25">
            <v>-17.52305963494608</v>
          </cell>
          <cell r="D25">
            <v>-47.078854211645215</v>
          </cell>
          <cell r="E25">
            <v>-47.478102797938675</v>
          </cell>
          <cell r="F25">
            <v>-36.91157822891568</v>
          </cell>
          <cell r="G25">
            <v>-34.47283040650273</v>
          </cell>
          <cell r="H25">
            <v>-20.051371057639493</v>
          </cell>
          <cell r="I25">
            <v>-8.0694737519174211</v>
          </cell>
          <cell r="J25">
            <v>9.5175365724012373</v>
          </cell>
          <cell r="K25">
            <v>14.586213177119792</v>
          </cell>
          <cell r="L25">
            <v>6.5560097700609905</v>
          </cell>
          <cell r="M25">
            <v>-8.0025126637650619</v>
          </cell>
          <cell r="N25">
            <v>-30.333435062391864</v>
          </cell>
          <cell r="O25">
            <v>-34.204402054649179</v>
          </cell>
        </row>
        <row r="26">
          <cell r="C26">
            <v>-20.517916747173807</v>
          </cell>
          <cell r="D26">
            <v>-51.300744144259475</v>
          </cell>
          <cell r="E26">
            <v>-55.061005380028767</v>
          </cell>
          <cell r="F26">
            <v>-40.49713002019778</v>
          </cell>
          <cell r="G26">
            <v>-40.481101833351907</v>
          </cell>
          <cell r="H26">
            <v>-25.160539864039986</v>
          </cell>
          <cell r="I26">
            <v>-11.604049724375795</v>
          </cell>
          <cell r="J26">
            <v>5.943802205986354</v>
          </cell>
          <cell r="K26">
            <v>13.484394158009996</v>
          </cell>
          <cell r="L26">
            <v>3.8319288903837982</v>
          </cell>
          <cell r="M26">
            <v>-7.7837381711357878</v>
          </cell>
          <cell r="N26">
            <v>-32.129515266053531</v>
          </cell>
          <cell r="O26">
            <v>-35.46371805181078</v>
          </cell>
        </row>
      </sheetData>
      <sheetData sheetId="3" refreshError="1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517</v>
          </cell>
          <cell r="H32">
            <v>646.5</v>
          </cell>
          <cell r="I32">
            <v>480.69999999995343</v>
          </cell>
          <cell r="J32">
            <v>11.849999999976717</v>
          </cell>
          <cell r="K32">
            <v>222.39999999990687</v>
          </cell>
          <cell r="L32">
            <v>1269.6999999999534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1541.1200000010431</v>
          </cell>
          <cell r="S32">
            <v>0</v>
          </cell>
          <cell r="T32">
            <v>474.20000000018626</v>
          </cell>
          <cell r="U32">
            <v>0</v>
          </cell>
          <cell r="V32">
            <v>252.69999999995343</v>
          </cell>
          <cell r="W32">
            <v>306.36000000010245</v>
          </cell>
          <cell r="X32">
            <v>293.96000000007916</v>
          </cell>
          <cell r="Y32">
            <v>213.89999999990687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820.19999999925494</v>
          </cell>
          <cell r="AF32">
            <v>51</v>
          </cell>
          <cell r="AG32">
            <v>0</v>
          </cell>
          <cell r="AH32">
            <v>0</v>
          </cell>
          <cell r="AI32">
            <v>65</v>
          </cell>
          <cell r="AJ32">
            <v>221.4000000001397</v>
          </cell>
          <cell r="AK32">
            <v>143.79999999981374</v>
          </cell>
          <cell r="AL32">
            <v>293.29999999981374</v>
          </cell>
          <cell r="AM32">
            <v>45.700000000186265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477.59999999776483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126</v>
          </cell>
          <cell r="AX32">
            <v>128.39999999990687</v>
          </cell>
          <cell r="AY32">
            <v>223.20000000018626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972.79999999701977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75.199999999953434</v>
          </cell>
          <cell r="BK32">
            <v>400.80000000004657</v>
          </cell>
          <cell r="BL32">
            <v>496.79999999981374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-1163.0999999977648</v>
          </cell>
          <cell r="BS32">
            <v>0</v>
          </cell>
          <cell r="BT32">
            <v>151.79999999981374</v>
          </cell>
          <cell r="BU32">
            <v>0</v>
          </cell>
          <cell r="BV32">
            <v>623.60000000009313</v>
          </cell>
          <cell r="BW32">
            <v>194.4000000001397</v>
          </cell>
          <cell r="BX32">
            <v>836.89999999990687</v>
          </cell>
          <cell r="BY32">
            <v>47</v>
          </cell>
          <cell r="BZ32">
            <v>0</v>
          </cell>
          <cell r="CA32">
            <v>0</v>
          </cell>
          <cell r="CB32">
            <v>-3032.7999999998137</v>
          </cell>
          <cell r="CC32">
            <v>16</v>
          </cell>
          <cell r="CD32">
            <v>0</v>
          </cell>
          <cell r="CE32">
            <v>3606.1999999992549</v>
          </cell>
          <cell r="CF32">
            <v>0</v>
          </cell>
          <cell r="CG32">
            <v>0</v>
          </cell>
          <cell r="CH32">
            <v>0</v>
          </cell>
          <cell r="CI32">
            <v>225.60000000009313</v>
          </cell>
          <cell r="CJ32">
            <v>618</v>
          </cell>
          <cell r="CK32">
            <v>1036.8000000000466</v>
          </cell>
          <cell r="CL32">
            <v>478.20000000018626</v>
          </cell>
          <cell r="CM32">
            <v>470.29999999981374</v>
          </cell>
          <cell r="CN32">
            <v>389.20000000018626</v>
          </cell>
          <cell r="CO32">
            <v>0</v>
          </cell>
          <cell r="CP32">
            <v>271.40000000037253</v>
          </cell>
          <cell r="CQ32">
            <v>116.70000000018626</v>
          </cell>
          <cell r="CR32">
            <v>2330</v>
          </cell>
          <cell r="CS32">
            <v>0</v>
          </cell>
          <cell r="CT32">
            <v>389</v>
          </cell>
          <cell r="CU32">
            <v>0</v>
          </cell>
          <cell r="CV32">
            <v>0</v>
          </cell>
          <cell r="CW32">
            <v>322.5</v>
          </cell>
          <cell r="CX32">
            <v>222.10000000009313</v>
          </cell>
          <cell r="CY32">
            <v>1042</v>
          </cell>
          <cell r="CZ32">
            <v>134</v>
          </cell>
          <cell r="DA32">
            <v>205.29999999981374</v>
          </cell>
          <cell r="DB32">
            <v>15.100000000093132</v>
          </cell>
          <cell r="DC32">
            <v>0</v>
          </cell>
          <cell r="DD32">
            <v>0</v>
          </cell>
          <cell r="DE32">
            <v>2550.3000000007451</v>
          </cell>
          <cell r="DF32">
            <v>0</v>
          </cell>
          <cell r="DG32">
            <v>4025</v>
          </cell>
          <cell r="DH32">
            <v>0</v>
          </cell>
          <cell r="DI32">
            <v>0</v>
          </cell>
          <cell r="DJ32">
            <v>411.89999999990687</v>
          </cell>
          <cell r="DK32">
            <v>737.60000000009313</v>
          </cell>
          <cell r="DL32">
            <v>838.29999999981374</v>
          </cell>
          <cell r="DM32">
            <v>-4357.5999999996275</v>
          </cell>
          <cell r="DN32">
            <v>205.20000000018626</v>
          </cell>
          <cell r="DO32">
            <v>17.900000000139698</v>
          </cell>
          <cell r="DP32">
            <v>62.700000000186265</v>
          </cell>
          <cell r="DQ32">
            <v>609.29999999981374</v>
          </cell>
          <cell r="DR32">
            <v>4245</v>
          </cell>
          <cell r="DS32">
            <v>0</v>
          </cell>
          <cell r="DT32">
            <v>688.70000000018626</v>
          </cell>
          <cell r="DU32">
            <v>0</v>
          </cell>
          <cell r="DV32">
            <v>0</v>
          </cell>
          <cell r="DW32">
            <v>390.30000000004657</v>
          </cell>
          <cell r="DX32">
            <v>972.30000000004657</v>
          </cell>
          <cell r="DY32">
            <v>875</v>
          </cell>
          <cell r="DZ32">
            <v>17.799999999813735</v>
          </cell>
          <cell r="EA32">
            <v>519.70000000018626</v>
          </cell>
          <cell r="EB32">
            <v>397.19999999995343</v>
          </cell>
          <cell r="EC32">
            <v>74.799999999813735</v>
          </cell>
          <cell r="ED32">
            <v>309.20000000018626</v>
          </cell>
        </row>
        <row r="33">
          <cell r="F33">
            <v>3808</v>
          </cell>
          <cell r="G33">
            <v>1122.8999999999069</v>
          </cell>
          <cell r="H33">
            <v>2605.7999999998137</v>
          </cell>
          <cell r="I33">
            <v>900.05000000004657</v>
          </cell>
          <cell r="J33">
            <v>917.69999999995343</v>
          </cell>
          <cell r="K33">
            <v>877.80000000004657</v>
          </cell>
          <cell r="L33">
            <v>-13</v>
          </cell>
          <cell r="M33">
            <v>-67</v>
          </cell>
          <cell r="N33">
            <v>1055.2999999998137</v>
          </cell>
          <cell r="O33">
            <v>239.79999999981374</v>
          </cell>
          <cell r="P33">
            <v>3815</v>
          </cell>
          <cell r="Q33">
            <v>1330</v>
          </cell>
          <cell r="R33">
            <v>7807.4200000017881</v>
          </cell>
          <cell r="S33">
            <v>1176.5</v>
          </cell>
          <cell r="T33">
            <v>11</v>
          </cell>
          <cell r="U33">
            <v>-117.5</v>
          </cell>
          <cell r="V33">
            <v>1466.1600000000326</v>
          </cell>
          <cell r="W33">
            <v>646.73999999999069</v>
          </cell>
          <cell r="X33">
            <v>196.71999999997206</v>
          </cell>
          <cell r="Y33">
            <v>208</v>
          </cell>
          <cell r="Z33">
            <v>0</v>
          </cell>
          <cell r="AA33">
            <v>3374</v>
          </cell>
          <cell r="AB33">
            <v>304.29999999981374</v>
          </cell>
          <cell r="AC33">
            <v>180.5</v>
          </cell>
          <cell r="AD33">
            <v>361</v>
          </cell>
          <cell r="AE33">
            <v>12390.989999994636</v>
          </cell>
          <cell r="AF33">
            <v>3545</v>
          </cell>
          <cell r="AG33">
            <v>78</v>
          </cell>
          <cell r="AH33">
            <v>692.29999999981374</v>
          </cell>
          <cell r="AI33">
            <v>1065.5</v>
          </cell>
          <cell r="AJ33">
            <v>1177.3399999999674</v>
          </cell>
          <cell r="AK33">
            <v>3108.9499999999534</v>
          </cell>
          <cell r="AL33">
            <v>-5.2000000001862645</v>
          </cell>
          <cell r="AM33">
            <v>-22</v>
          </cell>
          <cell r="AN33">
            <v>308.70000000018626</v>
          </cell>
          <cell r="AO33">
            <v>258.59999999962747</v>
          </cell>
          <cell r="AP33">
            <v>70</v>
          </cell>
          <cell r="AQ33">
            <v>2113.7999999998137</v>
          </cell>
          <cell r="AR33">
            <v>19700.70000000298</v>
          </cell>
          <cell r="AS33">
            <v>580.5</v>
          </cell>
          <cell r="AT33">
            <v>290.29999999981374</v>
          </cell>
          <cell r="AU33">
            <v>702.40000000037253</v>
          </cell>
          <cell r="AV33">
            <v>365</v>
          </cell>
          <cell r="AW33">
            <v>1326</v>
          </cell>
          <cell r="AX33">
            <v>3539.2999999998137</v>
          </cell>
          <cell r="AY33">
            <v>393.29999999981374</v>
          </cell>
          <cell r="AZ33">
            <v>47</v>
          </cell>
          <cell r="BA33">
            <v>3080</v>
          </cell>
          <cell r="BB33">
            <v>1270.5</v>
          </cell>
          <cell r="BC33">
            <v>3192.7000000001863</v>
          </cell>
          <cell r="BD33">
            <v>4913.7000000001863</v>
          </cell>
          <cell r="BE33">
            <v>10730.80000000447</v>
          </cell>
          <cell r="BF33">
            <v>602</v>
          </cell>
          <cell r="BG33">
            <v>686.5</v>
          </cell>
          <cell r="BH33">
            <v>271.29999999981374</v>
          </cell>
          <cell r="BI33">
            <v>0</v>
          </cell>
          <cell r="BJ33">
            <v>893.69999999995343</v>
          </cell>
          <cell r="BK33">
            <v>1749.6000000000931</v>
          </cell>
          <cell r="BL33">
            <v>307</v>
          </cell>
          <cell r="BM33">
            <v>279</v>
          </cell>
          <cell r="BN33">
            <v>1741.5</v>
          </cell>
          <cell r="BO33">
            <v>1337.5</v>
          </cell>
          <cell r="BP33">
            <v>915.5</v>
          </cell>
          <cell r="BQ33">
            <v>1947.2000000001863</v>
          </cell>
          <cell r="BR33">
            <v>10490.80000000447</v>
          </cell>
          <cell r="BS33">
            <v>679.5</v>
          </cell>
          <cell r="BT33">
            <v>265.70000000018626</v>
          </cell>
          <cell r="BU33">
            <v>449.70000000018626</v>
          </cell>
          <cell r="BV33">
            <v>0</v>
          </cell>
          <cell r="BW33">
            <v>76.600000000093132</v>
          </cell>
          <cell r="BX33">
            <v>389.40000000037253</v>
          </cell>
          <cell r="BY33">
            <v>767</v>
          </cell>
          <cell r="BZ33">
            <v>198</v>
          </cell>
          <cell r="CA33">
            <v>761</v>
          </cell>
          <cell r="CB33">
            <v>2824.5</v>
          </cell>
          <cell r="CC33">
            <v>1536</v>
          </cell>
          <cell r="CD33">
            <v>2543.4000000003725</v>
          </cell>
          <cell r="CE33">
            <v>17219.5</v>
          </cell>
          <cell r="CF33">
            <v>1369.5</v>
          </cell>
          <cell r="CG33">
            <v>1932</v>
          </cell>
          <cell r="CH33">
            <v>1618</v>
          </cell>
          <cell r="CI33">
            <v>0</v>
          </cell>
          <cell r="CJ33">
            <v>1047.2999999998137</v>
          </cell>
          <cell r="CK33">
            <v>0</v>
          </cell>
          <cell r="CL33">
            <v>574</v>
          </cell>
          <cell r="CM33">
            <v>0</v>
          </cell>
          <cell r="CN33">
            <v>3735.5</v>
          </cell>
          <cell r="CO33">
            <v>4176.5</v>
          </cell>
          <cell r="CP33">
            <v>613</v>
          </cell>
          <cell r="CQ33">
            <v>2153.7000000001863</v>
          </cell>
          <cell r="CR33">
            <v>18417.29999999702</v>
          </cell>
          <cell r="CS33">
            <v>973.5</v>
          </cell>
          <cell r="CT33">
            <v>934.5</v>
          </cell>
          <cell r="CU33">
            <v>1501</v>
          </cell>
          <cell r="CV33">
            <v>877.70000000018626</v>
          </cell>
          <cell r="CW33">
            <v>576.70000000018626</v>
          </cell>
          <cell r="CX33">
            <v>519.40000000037253</v>
          </cell>
          <cell r="CY33">
            <v>2192</v>
          </cell>
          <cell r="CZ33">
            <v>880</v>
          </cell>
          <cell r="DA33">
            <v>2767.5</v>
          </cell>
          <cell r="DB33">
            <v>2066</v>
          </cell>
          <cell r="DC33">
            <v>1887</v>
          </cell>
          <cell r="DD33">
            <v>3242</v>
          </cell>
          <cell r="DE33">
            <v>11202.89999999851</v>
          </cell>
          <cell r="DF33">
            <v>1091.5</v>
          </cell>
          <cell r="DG33">
            <v>638</v>
          </cell>
          <cell r="DH33">
            <v>636.5</v>
          </cell>
          <cell r="DI33">
            <v>180.20000000018626</v>
          </cell>
          <cell r="DJ33">
            <v>44.200000000186265</v>
          </cell>
          <cell r="DK33">
            <v>0</v>
          </cell>
          <cell r="DL33">
            <v>1321</v>
          </cell>
          <cell r="DM33">
            <v>-30</v>
          </cell>
          <cell r="DN33">
            <v>2301</v>
          </cell>
          <cell r="DO33">
            <v>3522</v>
          </cell>
          <cell r="DP33">
            <v>1085.5</v>
          </cell>
          <cell r="DQ33">
            <v>413</v>
          </cell>
          <cell r="DR33">
            <v>17495</v>
          </cell>
          <cell r="DS33">
            <v>1213.5</v>
          </cell>
          <cell r="DT33">
            <v>379</v>
          </cell>
          <cell r="DU33">
            <v>303</v>
          </cell>
          <cell r="DV33">
            <v>934.79999999981374</v>
          </cell>
          <cell r="DW33">
            <v>1405.7999999998137</v>
          </cell>
          <cell r="DX33">
            <v>59.400000000372529</v>
          </cell>
          <cell r="DY33">
            <v>1960</v>
          </cell>
          <cell r="DZ33">
            <v>592</v>
          </cell>
          <cell r="EA33">
            <v>5307.5</v>
          </cell>
          <cell r="EB33">
            <v>2015.5</v>
          </cell>
          <cell r="EC33">
            <v>1561.5</v>
          </cell>
          <cell r="ED33">
            <v>1763</v>
          </cell>
        </row>
        <row r="34">
          <cell r="F34">
            <v>675.84999999997672</v>
          </cell>
          <cell r="G34">
            <v>608.55999999999767</v>
          </cell>
          <cell r="H34">
            <v>1555.0600000000559</v>
          </cell>
          <cell r="I34">
            <v>157.43000000002212</v>
          </cell>
          <cell r="J34">
            <v>21.284300000000258</v>
          </cell>
          <cell r="K34">
            <v>39.554999999999382</v>
          </cell>
          <cell r="L34">
            <v>3258.3999999999069</v>
          </cell>
          <cell r="M34">
            <v>1372.2999999998137</v>
          </cell>
          <cell r="N34">
            <v>1058.7999999998137</v>
          </cell>
          <cell r="O34">
            <v>1454.5</v>
          </cell>
          <cell r="P34">
            <v>432.39999999990687</v>
          </cell>
          <cell r="Q34">
            <v>898.79999999981374</v>
          </cell>
          <cell r="R34">
            <v>5082.6497999988496</v>
          </cell>
          <cell r="S34">
            <v>843.39999999990687</v>
          </cell>
          <cell r="T34">
            <v>245.80000000004657</v>
          </cell>
          <cell r="U34">
            <v>2430.5</v>
          </cell>
          <cell r="V34">
            <v>1507</v>
          </cell>
          <cell r="W34">
            <v>45.070000000006985</v>
          </cell>
          <cell r="X34">
            <v>8.7797999999993408</v>
          </cell>
          <cell r="Y34">
            <v>-6726.1999999999534</v>
          </cell>
          <cell r="Z34">
            <v>1365.5</v>
          </cell>
          <cell r="AA34">
            <v>3746.5999999996275</v>
          </cell>
          <cell r="AB34">
            <v>1595</v>
          </cell>
          <cell r="AC34">
            <v>17.299999999813735</v>
          </cell>
          <cell r="AD34">
            <v>3.8999999999068677</v>
          </cell>
          <cell r="AE34">
            <v>6623.910000000149</v>
          </cell>
          <cell r="AF34">
            <v>0</v>
          </cell>
          <cell r="AG34">
            <v>0</v>
          </cell>
          <cell r="AH34">
            <v>325.79999999981374</v>
          </cell>
          <cell r="AI34">
            <v>678.79999999981374</v>
          </cell>
          <cell r="AJ34">
            <v>391.02999999996973</v>
          </cell>
          <cell r="AK34">
            <v>103.3399999999674</v>
          </cell>
          <cell r="AL34">
            <v>1871.5</v>
          </cell>
          <cell r="AM34">
            <v>783.70000000018626</v>
          </cell>
          <cell r="AN34">
            <v>337.59999999962747</v>
          </cell>
          <cell r="AO34">
            <v>1385</v>
          </cell>
          <cell r="AP34">
            <v>98</v>
          </cell>
          <cell r="AQ34">
            <v>649.13999999989755</v>
          </cell>
          <cell r="AR34">
            <v>8721.3099999986589</v>
          </cell>
          <cell r="AS34">
            <v>691.89999999990687</v>
          </cell>
          <cell r="AT34">
            <v>188.9000000001397</v>
          </cell>
          <cell r="AU34">
            <v>548.59999999962747</v>
          </cell>
          <cell r="AV34">
            <v>1404.5999999996275</v>
          </cell>
          <cell r="AW34">
            <v>322.96000000007916</v>
          </cell>
          <cell r="AX34">
            <v>543</v>
          </cell>
          <cell r="AY34">
            <v>2177.2999999998137</v>
          </cell>
          <cell r="AZ34">
            <v>1256.5</v>
          </cell>
          <cell r="BA34">
            <v>445.79999999981374</v>
          </cell>
          <cell r="BB34">
            <v>446.59999999962747</v>
          </cell>
          <cell r="BC34">
            <v>405.40000000037253</v>
          </cell>
          <cell r="BD34">
            <v>289.75</v>
          </cell>
          <cell r="BE34">
            <v>9358.6000000014901</v>
          </cell>
          <cell r="BF34">
            <v>42.799999999813735</v>
          </cell>
          <cell r="BG34">
            <v>0</v>
          </cell>
          <cell r="BH34">
            <v>1544</v>
          </cell>
          <cell r="BI34">
            <v>2227</v>
          </cell>
          <cell r="BJ34">
            <v>1072</v>
          </cell>
          <cell r="BK34">
            <v>349.89999999990687</v>
          </cell>
          <cell r="BL34">
            <v>2349</v>
          </cell>
          <cell r="BM34">
            <v>637.5</v>
          </cell>
          <cell r="BN34">
            <v>377</v>
          </cell>
          <cell r="BO34">
            <v>687.70000000018626</v>
          </cell>
          <cell r="BP34">
            <v>71.700000000186265</v>
          </cell>
          <cell r="BQ34">
            <v>0</v>
          </cell>
          <cell r="BR34">
            <v>-23703.90000000596</v>
          </cell>
          <cell r="BS34">
            <v>286.5</v>
          </cell>
          <cell r="BT34">
            <v>240</v>
          </cell>
          <cell r="BU34">
            <v>418.5</v>
          </cell>
          <cell r="BV34">
            <v>2578.7000000001863</v>
          </cell>
          <cell r="BW34">
            <v>724</v>
          </cell>
          <cell r="BX34">
            <v>668.39999999990687</v>
          </cell>
          <cell r="BY34">
            <v>1952.2000000001863</v>
          </cell>
          <cell r="BZ34">
            <v>969</v>
          </cell>
          <cell r="CA34">
            <v>162</v>
          </cell>
          <cell r="CB34">
            <v>-32994</v>
          </cell>
          <cell r="CC34">
            <v>11.5</v>
          </cell>
          <cell r="CD34">
            <v>1279.2999999998137</v>
          </cell>
          <cell r="CE34">
            <v>11937.710000000894</v>
          </cell>
          <cell r="CF34">
            <v>354.79999999981374</v>
          </cell>
          <cell r="CG34">
            <v>507.20000000018626</v>
          </cell>
          <cell r="CH34">
            <v>1001</v>
          </cell>
          <cell r="CI34">
            <v>1484</v>
          </cell>
          <cell r="CJ34">
            <v>477.15999999997439</v>
          </cell>
          <cell r="CK34">
            <v>1394.5500000000466</v>
          </cell>
          <cell r="CL34">
            <v>2882</v>
          </cell>
          <cell r="CM34">
            <v>1734.5</v>
          </cell>
          <cell r="CN34">
            <v>803</v>
          </cell>
          <cell r="CO34">
            <v>920.5</v>
          </cell>
          <cell r="CP34">
            <v>370</v>
          </cell>
          <cell r="CQ34">
            <v>9</v>
          </cell>
          <cell r="CR34">
            <v>15997.700000017881</v>
          </cell>
          <cell r="CS34">
            <v>168.5</v>
          </cell>
          <cell r="CT34">
            <v>254</v>
          </cell>
          <cell r="CU34">
            <v>707</v>
          </cell>
          <cell r="CV34">
            <v>2868.5</v>
          </cell>
          <cell r="CW34">
            <v>1441.3000000000466</v>
          </cell>
          <cell r="CX34">
            <v>1621.8000000000466</v>
          </cell>
          <cell r="CY34">
            <v>3507.5</v>
          </cell>
          <cell r="CZ34">
            <v>1529</v>
          </cell>
          <cell r="DA34">
            <v>461</v>
          </cell>
          <cell r="DB34">
            <v>1674.5</v>
          </cell>
          <cell r="DC34">
            <v>170.20000000018626</v>
          </cell>
          <cell r="DD34">
            <v>1594.4000000003725</v>
          </cell>
          <cell r="DE34">
            <v>13784.04999999702</v>
          </cell>
          <cell r="DF34">
            <v>1323.5</v>
          </cell>
          <cell r="DG34">
            <v>173</v>
          </cell>
          <cell r="DH34">
            <v>793.5</v>
          </cell>
          <cell r="DI34">
            <v>2740.5</v>
          </cell>
          <cell r="DJ34">
            <v>1082.6500000000233</v>
          </cell>
          <cell r="DK34">
            <v>1699.3999999999069</v>
          </cell>
          <cell r="DL34">
            <v>3088</v>
          </cell>
          <cell r="DM34">
            <v>1203</v>
          </cell>
          <cell r="DN34">
            <v>171</v>
          </cell>
          <cell r="DO34">
            <v>985</v>
          </cell>
          <cell r="DP34">
            <v>524.5</v>
          </cell>
          <cell r="DQ34">
            <v>0</v>
          </cell>
          <cell r="DR34">
            <v>18269.840000003576</v>
          </cell>
          <cell r="DS34">
            <v>536.59999999962747</v>
          </cell>
          <cell r="DT34">
            <v>0</v>
          </cell>
          <cell r="DU34">
            <v>677</v>
          </cell>
          <cell r="DV34">
            <v>2865</v>
          </cell>
          <cell r="DW34">
            <v>242.23999999999069</v>
          </cell>
          <cell r="DX34">
            <v>1635.5</v>
          </cell>
          <cell r="DY34">
            <v>4974</v>
          </cell>
          <cell r="DZ34">
            <v>1424</v>
          </cell>
          <cell r="EA34">
            <v>513</v>
          </cell>
          <cell r="EB34">
            <v>2849</v>
          </cell>
          <cell r="EC34">
            <v>354.5</v>
          </cell>
          <cell r="ED34">
            <v>2199</v>
          </cell>
        </row>
        <row r="35">
          <cell r="F35">
            <v>3483.9399999994785</v>
          </cell>
          <cell r="G35">
            <v>453.97999999998137</v>
          </cell>
          <cell r="H35">
            <v>1122.4399999999441</v>
          </cell>
          <cell r="I35">
            <v>112.36999999999534</v>
          </cell>
          <cell r="J35">
            <v>389.5</v>
          </cell>
          <cell r="K35">
            <v>448.35000000009313</v>
          </cell>
          <cell r="L35">
            <v>100.39999999990687</v>
          </cell>
          <cell r="M35">
            <v>0</v>
          </cell>
          <cell r="N35">
            <v>4043.7999999998137</v>
          </cell>
          <cell r="O35">
            <v>260.70000000018626</v>
          </cell>
          <cell r="P35">
            <v>3691.8000000002794</v>
          </cell>
          <cell r="Q35">
            <v>3428.1000000000931</v>
          </cell>
          <cell r="R35">
            <v>7706.8499999940395</v>
          </cell>
          <cell r="S35">
            <v>2164.5</v>
          </cell>
          <cell r="T35">
            <v>704</v>
          </cell>
          <cell r="U35">
            <v>1069.7000000001863</v>
          </cell>
          <cell r="V35">
            <v>401.21999999997206</v>
          </cell>
          <cell r="W35">
            <v>131.1999999997206</v>
          </cell>
          <cell r="X35">
            <v>294.7300000002142</v>
          </cell>
          <cell r="Y35">
            <v>0</v>
          </cell>
          <cell r="Z35">
            <v>0</v>
          </cell>
          <cell r="AA35">
            <v>444.29999999981374</v>
          </cell>
          <cell r="AB35">
            <v>440.29999999981374</v>
          </cell>
          <cell r="AC35">
            <v>436</v>
          </cell>
          <cell r="AD35">
            <v>1620.8999999999069</v>
          </cell>
          <cell r="AE35">
            <v>9180.5300000086427</v>
          </cell>
          <cell r="AF35">
            <v>820</v>
          </cell>
          <cell r="AG35">
            <v>770.79999999981374</v>
          </cell>
          <cell r="AH35">
            <v>459.89999999990687</v>
          </cell>
          <cell r="AI35">
            <v>1296.3799999998882</v>
          </cell>
          <cell r="AJ35">
            <v>895.38999999989755</v>
          </cell>
          <cell r="AK35">
            <v>234.76000000000931</v>
          </cell>
          <cell r="AL35">
            <v>79.400000000372529</v>
          </cell>
          <cell r="AM35">
            <v>0</v>
          </cell>
          <cell r="AN35">
            <v>784</v>
          </cell>
          <cell r="AO35">
            <v>678.5</v>
          </cell>
          <cell r="AP35">
            <v>303.20000000018626</v>
          </cell>
          <cell r="AQ35">
            <v>2858.2000000001863</v>
          </cell>
          <cell r="AR35">
            <v>11821.29999999702</v>
          </cell>
          <cell r="AS35">
            <v>1627</v>
          </cell>
          <cell r="AT35">
            <v>651.60000000009313</v>
          </cell>
          <cell r="AU35">
            <v>472</v>
          </cell>
          <cell r="AV35">
            <v>232</v>
          </cell>
          <cell r="AW35">
            <v>407.70000000018626</v>
          </cell>
          <cell r="AX35">
            <v>833.14000000013039</v>
          </cell>
          <cell r="AY35">
            <v>0</v>
          </cell>
          <cell r="AZ35">
            <v>0</v>
          </cell>
          <cell r="BA35">
            <v>859.79999999981374</v>
          </cell>
          <cell r="BB35">
            <v>919.20000000018626</v>
          </cell>
          <cell r="BC35">
            <v>1491.5999999996275</v>
          </cell>
          <cell r="BD35">
            <v>4327.2600000002421</v>
          </cell>
          <cell r="BE35">
            <v>9200.1600000038743</v>
          </cell>
          <cell r="BF35">
            <v>832.5</v>
          </cell>
          <cell r="BG35">
            <v>496.60000000009313</v>
          </cell>
          <cell r="BH35">
            <v>0</v>
          </cell>
          <cell r="BI35">
            <v>345.6999999997206</v>
          </cell>
          <cell r="BJ35">
            <v>1124</v>
          </cell>
          <cell r="BK35">
            <v>582.06000000005588</v>
          </cell>
          <cell r="BL35">
            <v>0</v>
          </cell>
          <cell r="BM35">
            <v>0</v>
          </cell>
          <cell r="BN35">
            <v>2106.5</v>
          </cell>
          <cell r="BO35">
            <v>741.59999999962747</v>
          </cell>
          <cell r="BP35">
            <v>1128.2000000011176</v>
          </cell>
          <cell r="BQ35">
            <v>1843</v>
          </cell>
          <cell r="BR35">
            <v>9673.8799999952316</v>
          </cell>
          <cell r="BS35">
            <v>563.5</v>
          </cell>
          <cell r="BT35">
            <v>296.79999999981374</v>
          </cell>
          <cell r="BU35">
            <v>347</v>
          </cell>
          <cell r="BV35">
            <v>0</v>
          </cell>
          <cell r="BW35">
            <v>621.93999999994412</v>
          </cell>
          <cell r="BX35">
            <v>937.34000000008382</v>
          </cell>
          <cell r="BY35">
            <v>0</v>
          </cell>
          <cell r="BZ35">
            <v>0</v>
          </cell>
          <cell r="CA35">
            <v>753.79999999981374</v>
          </cell>
          <cell r="CB35">
            <v>544.69999999925494</v>
          </cell>
          <cell r="CC35">
            <v>2479.2000000001863</v>
          </cell>
          <cell r="CD35">
            <v>3129.6000000005588</v>
          </cell>
          <cell r="CE35">
            <v>16296.039999999106</v>
          </cell>
          <cell r="CF35">
            <v>3066</v>
          </cell>
          <cell r="CG35">
            <v>1492.8999999999069</v>
          </cell>
          <cell r="CH35">
            <v>764</v>
          </cell>
          <cell r="CI35">
            <v>45.600000000093132</v>
          </cell>
          <cell r="CJ35">
            <v>246.74000000022352</v>
          </cell>
          <cell r="CK35">
            <v>367.69999999995343</v>
          </cell>
          <cell r="CL35">
            <v>98.199999999720603</v>
          </cell>
          <cell r="CM35">
            <v>0</v>
          </cell>
          <cell r="CN35">
            <v>2094.4000000003725</v>
          </cell>
          <cell r="CO35">
            <v>1044.4000000003725</v>
          </cell>
          <cell r="CP35">
            <v>1942</v>
          </cell>
          <cell r="CQ35">
            <v>5134.1000000005588</v>
          </cell>
          <cell r="CR35">
            <v>20321.59999999404</v>
          </cell>
          <cell r="CS35">
            <v>1961.6000000000931</v>
          </cell>
          <cell r="CT35">
            <v>1588.5</v>
          </cell>
          <cell r="CU35">
            <v>1330.8999999994412</v>
          </cell>
          <cell r="CV35">
            <v>517.39999999944121</v>
          </cell>
          <cell r="CW35">
            <v>493.5</v>
          </cell>
          <cell r="CX35">
            <v>41.300000000279397</v>
          </cell>
          <cell r="CY35">
            <v>1294.1999999997206</v>
          </cell>
          <cell r="CZ35">
            <v>331.40000000037253</v>
          </cell>
          <cell r="DA35">
            <v>4610.7999999998137</v>
          </cell>
          <cell r="DB35">
            <v>1844.5</v>
          </cell>
          <cell r="DC35">
            <v>3260.5</v>
          </cell>
          <cell r="DD35">
            <v>3047</v>
          </cell>
          <cell r="DE35">
            <v>19011.249999992549</v>
          </cell>
          <cell r="DF35">
            <v>2603</v>
          </cell>
          <cell r="DG35">
            <v>1739.2999999998137</v>
          </cell>
          <cell r="DH35">
            <v>412.8000000002794</v>
          </cell>
          <cell r="DI35">
            <v>291.20000000018626</v>
          </cell>
          <cell r="DJ35">
            <v>3002.8999999999069</v>
          </cell>
          <cell r="DK35">
            <v>2293.5499999998137</v>
          </cell>
          <cell r="DL35">
            <v>266.20000000018626</v>
          </cell>
          <cell r="DM35">
            <v>0</v>
          </cell>
          <cell r="DN35">
            <v>3073</v>
          </cell>
          <cell r="DO35">
            <v>2001.7999999998137</v>
          </cell>
          <cell r="DP35">
            <v>1964.5</v>
          </cell>
          <cell r="DQ35">
            <v>1363</v>
          </cell>
          <cell r="DR35">
            <v>10296.499999992549</v>
          </cell>
          <cell r="DS35">
            <v>1306.2000000001863</v>
          </cell>
          <cell r="DT35">
            <v>988.29999999981374</v>
          </cell>
          <cell r="DU35">
            <v>74.100000000093132</v>
          </cell>
          <cell r="DV35">
            <v>132.8000000002794</v>
          </cell>
          <cell r="DW35">
            <v>1286.9000000003725</v>
          </cell>
          <cell r="DX35">
            <v>17.899999999906868</v>
          </cell>
          <cell r="DY35">
            <v>180.29999999981374</v>
          </cell>
          <cell r="DZ35">
            <v>0</v>
          </cell>
          <cell r="EA35">
            <v>1536</v>
          </cell>
          <cell r="EB35">
            <v>2294.3999999994412</v>
          </cell>
          <cell r="EC35">
            <v>623</v>
          </cell>
          <cell r="ED35">
            <v>1856.5999999996275</v>
          </cell>
        </row>
        <row r="36">
          <cell r="F36">
            <v>3427</v>
          </cell>
          <cell r="G36">
            <v>1629.7999999998137</v>
          </cell>
          <cell r="H36">
            <v>1998</v>
          </cell>
          <cell r="I36">
            <v>1299</v>
          </cell>
          <cell r="J36">
            <v>1486.5</v>
          </cell>
          <cell r="K36">
            <v>2148.5</v>
          </cell>
          <cell r="L36">
            <v>268</v>
          </cell>
          <cell r="M36">
            <v>-396</v>
          </cell>
          <cell r="N36">
            <v>270.5</v>
          </cell>
          <cell r="O36">
            <v>1979.5</v>
          </cell>
          <cell r="P36">
            <v>1166</v>
          </cell>
          <cell r="Q36">
            <v>3101.5</v>
          </cell>
          <cell r="R36">
            <v>3760.5</v>
          </cell>
          <cell r="S36">
            <v>720</v>
          </cell>
          <cell r="T36">
            <v>-14</v>
          </cell>
          <cell r="U36">
            <v>0</v>
          </cell>
          <cell r="V36">
            <v>1579</v>
          </cell>
          <cell r="W36">
            <v>565.5</v>
          </cell>
          <cell r="X36">
            <v>126</v>
          </cell>
          <cell r="Y36">
            <v>262</v>
          </cell>
          <cell r="Z36">
            <v>308</v>
          </cell>
          <cell r="AA36">
            <v>0</v>
          </cell>
          <cell r="AB36">
            <v>25</v>
          </cell>
          <cell r="AC36">
            <v>194</v>
          </cell>
          <cell r="AD36">
            <v>-5</v>
          </cell>
          <cell r="AE36">
            <v>6696</v>
          </cell>
          <cell r="AF36">
            <v>-29</v>
          </cell>
          <cell r="AG36">
            <v>184</v>
          </cell>
          <cell r="AH36">
            <v>-10</v>
          </cell>
          <cell r="AI36">
            <v>137.5</v>
          </cell>
          <cell r="AJ36">
            <v>2433</v>
          </cell>
          <cell r="AK36">
            <v>711.5</v>
          </cell>
          <cell r="AL36">
            <v>518</v>
          </cell>
          <cell r="AM36">
            <v>67.5</v>
          </cell>
          <cell r="AN36">
            <v>713.5</v>
          </cell>
          <cell r="AO36">
            <v>-124</v>
          </cell>
          <cell r="AP36">
            <v>-4</v>
          </cell>
          <cell r="AQ36">
            <v>2098</v>
          </cell>
          <cell r="AR36">
            <v>834.6000000089407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259</v>
          </cell>
          <cell r="AX36">
            <v>466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105.20000000018626</v>
          </cell>
          <cell r="BD36">
            <v>4.400000000372529</v>
          </cell>
          <cell r="BE36">
            <v>268.40000000596046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212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56.400000000023283</v>
          </cell>
          <cell r="BR36">
            <v>417.80999999959022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139.02999999999884</v>
          </cell>
          <cell r="BY36">
            <v>0</v>
          </cell>
          <cell r="BZ36">
            <v>147.15999999997439</v>
          </cell>
          <cell r="CA36">
            <v>0</v>
          </cell>
          <cell r="CB36">
            <v>131.61999999999534</v>
          </cell>
          <cell r="CC36">
            <v>0</v>
          </cell>
          <cell r="CD36">
            <v>0</v>
          </cell>
          <cell r="CE36">
            <v>192.72999999951571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122.19999999998254</v>
          </cell>
          <cell r="CK36">
            <v>0</v>
          </cell>
          <cell r="CL36">
            <v>0</v>
          </cell>
          <cell r="CM36">
            <v>0</v>
          </cell>
          <cell r="CN36">
            <v>70.53000000002794</v>
          </cell>
          <cell r="CO36">
            <v>0</v>
          </cell>
          <cell r="CP36">
            <v>0</v>
          </cell>
          <cell r="CQ36">
            <v>0</v>
          </cell>
          <cell r="CR36">
            <v>120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120</v>
          </cell>
          <cell r="DC36">
            <v>0</v>
          </cell>
          <cell r="DD36">
            <v>0</v>
          </cell>
          <cell r="DE36">
            <v>30.75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30.75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-41.159999999974389</v>
          </cell>
          <cell r="H38">
            <v>-49.871999999973923</v>
          </cell>
          <cell r="I38">
            <v>-52.752000000036787</v>
          </cell>
          <cell r="J38">
            <v>-1.4015999999828637</v>
          </cell>
          <cell r="K38">
            <v>-61.695000000065193</v>
          </cell>
          <cell r="L38">
            <v>-213.19050000002608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-294.94739999994636</v>
          </cell>
          <cell r="S38">
            <v>0</v>
          </cell>
          <cell r="T38">
            <v>-37.166499999992084</v>
          </cell>
          <cell r="U38">
            <v>0</v>
          </cell>
          <cell r="V38">
            <v>-32.33019999996759</v>
          </cell>
          <cell r="W38">
            <v>-59.461499999975786</v>
          </cell>
          <cell r="X38">
            <v>-113.07489999989048</v>
          </cell>
          <cell r="Y38">
            <v>-52.914300000062212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-177.01204000040889</v>
          </cell>
          <cell r="AF38">
            <v>-3.9799999999813735</v>
          </cell>
          <cell r="AG38">
            <v>0</v>
          </cell>
          <cell r="AH38">
            <v>0</v>
          </cell>
          <cell r="AI38">
            <v>-12.349999999976717</v>
          </cell>
          <cell r="AJ38">
            <v>-38.449999999953434</v>
          </cell>
          <cell r="AK38">
            <v>-53.849880000110716</v>
          </cell>
          <cell r="AL38">
            <v>-62.622560000047088</v>
          </cell>
          <cell r="AM38">
            <v>-5.7595999999903142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-108.93118999898434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-28.006400000012945</v>
          </cell>
          <cell r="AX38">
            <v>-52.630089999875054</v>
          </cell>
          <cell r="AY38">
            <v>-28.294699999969453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-279.29918000102043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-16.778479999979027</v>
          </cell>
          <cell r="BK38">
            <v>-130.625400000019</v>
          </cell>
          <cell r="BL38">
            <v>-131.89529999997467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-196.53143000043929</v>
          </cell>
          <cell r="BS38">
            <v>0</v>
          </cell>
          <cell r="BT38">
            <v>-10.049999999988358</v>
          </cell>
          <cell r="BU38">
            <v>0</v>
          </cell>
          <cell r="BV38">
            <v>-102.689560000028</v>
          </cell>
          <cell r="BW38">
            <v>-32.82999999995809</v>
          </cell>
          <cell r="BX38">
            <v>-256.4494700001087</v>
          </cell>
          <cell r="BY38">
            <v>-7.3499599997885525</v>
          </cell>
          <cell r="BZ38">
            <v>0</v>
          </cell>
          <cell r="CA38">
            <v>0</v>
          </cell>
          <cell r="CB38">
            <v>214.39999999996508</v>
          </cell>
          <cell r="CC38">
            <v>-1.5624400000087917</v>
          </cell>
          <cell r="CD38">
            <v>0</v>
          </cell>
          <cell r="CE38">
            <v>-518.18636000156403</v>
          </cell>
          <cell r="CF38">
            <v>0</v>
          </cell>
          <cell r="CG38">
            <v>0</v>
          </cell>
          <cell r="CH38">
            <v>0</v>
          </cell>
          <cell r="CI38">
            <v>-21.947400000062771</v>
          </cell>
          <cell r="CJ38">
            <v>-63.496759999892674</v>
          </cell>
          <cell r="CK38">
            <v>-237.02894999994896</v>
          </cell>
          <cell r="CL38">
            <v>-63.796450000023469</v>
          </cell>
          <cell r="CM38">
            <v>-49.807600000174716</v>
          </cell>
          <cell r="CN38">
            <v>-51.610259999986738</v>
          </cell>
          <cell r="CO38">
            <v>0</v>
          </cell>
          <cell r="CP38">
            <v>-20.689740000001621</v>
          </cell>
          <cell r="CQ38">
            <v>-9.8092000000178814</v>
          </cell>
          <cell r="CR38">
            <v>-269.1918299999088</v>
          </cell>
          <cell r="CS38">
            <v>0</v>
          </cell>
          <cell r="CT38">
            <v>-23.100000000034925</v>
          </cell>
          <cell r="CU38">
            <v>0</v>
          </cell>
          <cell r="CV38">
            <v>0</v>
          </cell>
          <cell r="CW38">
            <v>-28.543200000072829</v>
          </cell>
          <cell r="CX38">
            <v>-40.353429999900982</v>
          </cell>
          <cell r="CY38">
            <v>-132.82359999977052</v>
          </cell>
          <cell r="CZ38">
            <v>-12.685399999842048</v>
          </cell>
          <cell r="DA38">
            <v>-30.594200000166893</v>
          </cell>
          <cell r="DB38">
            <v>-1.0920000000623986</v>
          </cell>
          <cell r="DC38">
            <v>0</v>
          </cell>
          <cell r="DD38">
            <v>0</v>
          </cell>
          <cell r="DE38">
            <v>-137.67501999996603</v>
          </cell>
          <cell r="DF38">
            <v>0</v>
          </cell>
          <cell r="DG38">
            <v>-252.06609999993816</v>
          </cell>
          <cell r="DH38">
            <v>0</v>
          </cell>
          <cell r="DI38">
            <v>0</v>
          </cell>
          <cell r="DJ38">
            <v>-49.858379999990575</v>
          </cell>
          <cell r="DK38">
            <v>-138.65890000015497</v>
          </cell>
          <cell r="DL38">
            <v>-92.650000000139698</v>
          </cell>
          <cell r="DM38">
            <v>466.93420000001788</v>
          </cell>
          <cell r="DN38">
            <v>-27.849499999894761</v>
          </cell>
          <cell r="DO38">
            <v>-1.3299000000115484</v>
          </cell>
          <cell r="DP38">
            <v>-3.8895999999949709</v>
          </cell>
          <cell r="DQ38">
            <v>-38.306839999975637</v>
          </cell>
          <cell r="DR38">
            <v>-598.04088000208139</v>
          </cell>
          <cell r="DS38">
            <v>0</v>
          </cell>
          <cell r="DT38">
            <v>-43.410879999981262</v>
          </cell>
          <cell r="DU38">
            <v>0</v>
          </cell>
          <cell r="DV38">
            <v>0</v>
          </cell>
          <cell r="DW38">
            <v>-40.436929999967106</v>
          </cell>
          <cell r="DX38">
            <v>-206.49348000017926</v>
          </cell>
          <cell r="DY38">
            <v>-167.23260000022128</v>
          </cell>
          <cell r="DZ38">
            <v>-1.6182000001426786</v>
          </cell>
          <cell r="EA38">
            <v>-85.853880000067875</v>
          </cell>
          <cell r="EB38">
            <v>-29.185730000026524</v>
          </cell>
          <cell r="EC38">
            <v>-5.0396000000764616</v>
          </cell>
          <cell r="ED38">
            <v>-18.769579999963753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27103.031399999745</v>
          </cell>
          <cell r="AF39">
            <v>260.56770000001416</v>
          </cell>
          <cell r="AG39">
            <v>0</v>
          </cell>
          <cell r="AH39">
            <v>4036.5674000000581</v>
          </cell>
          <cell r="AI39">
            <v>4566.5949999997392</v>
          </cell>
          <cell r="AJ39">
            <v>2150.6100000001024</v>
          </cell>
          <cell r="AK39">
            <v>2773.5287000001408</v>
          </cell>
          <cell r="AL39">
            <v>1720.4839999999385</v>
          </cell>
          <cell r="AM39">
            <v>3246.1600000000326</v>
          </cell>
          <cell r="AN39">
            <v>5612.0604000000749</v>
          </cell>
          <cell r="AO39">
            <v>2568.392300000065</v>
          </cell>
          <cell r="AP39">
            <v>168.06590000004508</v>
          </cell>
          <cell r="AQ39">
            <v>0</v>
          </cell>
          <cell r="AR39">
            <v>62712.760684002191</v>
          </cell>
          <cell r="AS39">
            <v>2343.0810000000056</v>
          </cell>
          <cell r="AT39">
            <v>3947.9930000000168</v>
          </cell>
          <cell r="AU39">
            <v>9146.4539999999106</v>
          </cell>
          <cell r="AV39">
            <v>7156.3899999996647</v>
          </cell>
          <cell r="AW39">
            <v>5470.7960000000894</v>
          </cell>
          <cell r="AX39">
            <v>6475.5890000006184</v>
          </cell>
          <cell r="AY39">
            <v>4081.4709999999031</v>
          </cell>
          <cell r="AZ39">
            <v>6721.7244839998893</v>
          </cell>
          <cell r="BA39">
            <v>9655.4160000002012</v>
          </cell>
          <cell r="BB39">
            <v>5326.94820000045</v>
          </cell>
          <cell r="BC39">
            <v>1951.9729999999981</v>
          </cell>
          <cell r="BD39">
            <v>434.92500000004657</v>
          </cell>
          <cell r="BE39">
            <v>61761.396680001169</v>
          </cell>
          <cell r="BF39">
            <v>1252.1480000000447</v>
          </cell>
          <cell r="BG39">
            <v>2942.3698299999814</v>
          </cell>
          <cell r="BH39">
            <v>9565.186999999918</v>
          </cell>
          <cell r="BI39">
            <v>6543.9500000001863</v>
          </cell>
          <cell r="BJ39">
            <v>5531.8469999991357</v>
          </cell>
          <cell r="BK39">
            <v>6388.9490000000224</v>
          </cell>
          <cell r="BL39">
            <v>3198.0187900000019</v>
          </cell>
          <cell r="BM39">
            <v>5648.938700000057</v>
          </cell>
          <cell r="BN39">
            <v>10014.178000000305</v>
          </cell>
          <cell r="BO39">
            <v>4918.0132000001613</v>
          </cell>
          <cell r="BP39">
            <v>3734.2600000002421</v>
          </cell>
          <cell r="BQ39">
            <v>2023.5371599998325</v>
          </cell>
          <cell r="BR39">
            <v>27747.302069999278</v>
          </cell>
          <cell r="BS39">
            <v>2510.7130700000562</v>
          </cell>
          <cell r="BT39">
            <v>2804.0789999999106</v>
          </cell>
          <cell r="BU39">
            <v>9260.3849999997765</v>
          </cell>
          <cell r="BV39">
            <v>6906.9529999997467</v>
          </cell>
          <cell r="BW39">
            <v>4880.3759999996983</v>
          </cell>
          <cell r="BX39">
            <v>6833.6920000007376</v>
          </cell>
          <cell r="BY39">
            <v>3324.9017000000458</v>
          </cell>
          <cell r="BZ39">
            <v>5757.4870999999112</v>
          </cell>
          <cell r="CA39">
            <v>8513.0510000004433</v>
          </cell>
          <cell r="CB39">
            <v>-29423.809000000125</v>
          </cell>
          <cell r="CC39">
            <v>3770.7453000000678</v>
          </cell>
          <cell r="CD39">
            <v>2608.7279000000563</v>
          </cell>
          <cell r="CE39">
            <v>54596.701009999961</v>
          </cell>
          <cell r="CF39">
            <v>590.90589999989606</v>
          </cell>
          <cell r="CG39">
            <v>3007.0049999998882</v>
          </cell>
          <cell r="CH39">
            <v>10420.32580000069</v>
          </cell>
          <cell r="CI39">
            <v>7855.2249999996275</v>
          </cell>
          <cell r="CJ39">
            <v>2233.101000000257</v>
          </cell>
          <cell r="CK39">
            <v>4271.0855999998748</v>
          </cell>
          <cell r="CL39">
            <v>2960.3980000000447</v>
          </cell>
          <cell r="CM39">
            <v>6260.2270000001881</v>
          </cell>
          <cell r="CN39">
            <v>8077.3376099998131</v>
          </cell>
          <cell r="CO39">
            <v>5982.8358000000007</v>
          </cell>
          <cell r="CP39">
            <v>2440.3314000000246</v>
          </cell>
          <cell r="CQ39">
            <v>497.92289999988861</v>
          </cell>
          <cell r="CR39">
            <v>51282.911345999688</v>
          </cell>
          <cell r="CS39">
            <v>1580.6480000000447</v>
          </cell>
          <cell r="CT39">
            <v>1304.6310000000522</v>
          </cell>
          <cell r="CU39">
            <v>10359.924999999814</v>
          </cell>
          <cell r="CV39">
            <v>5984.9120000000112</v>
          </cell>
          <cell r="CW39">
            <v>2848.4683500002138</v>
          </cell>
          <cell r="CX39">
            <v>4960.1018060001079</v>
          </cell>
          <cell r="CY39">
            <v>2336.75569000002</v>
          </cell>
          <cell r="CZ39">
            <v>4253.3179999999702</v>
          </cell>
          <cell r="DA39">
            <v>10228.169999999925</v>
          </cell>
          <cell r="DB39">
            <v>5132.6608000003034</v>
          </cell>
          <cell r="DC39">
            <v>2293.3207000000402</v>
          </cell>
          <cell r="DD39">
            <v>0</v>
          </cell>
          <cell r="DE39">
            <v>60040.099649999291</v>
          </cell>
          <cell r="DF39">
            <v>1457.4180000000633</v>
          </cell>
          <cell r="DG39">
            <v>3784.8593999999575</v>
          </cell>
          <cell r="DH39">
            <v>11086.643599999137</v>
          </cell>
          <cell r="DI39">
            <v>6273.5237000002526</v>
          </cell>
          <cell r="DJ39">
            <v>2751.9232000000775</v>
          </cell>
          <cell r="DK39">
            <v>6108.4353500003926</v>
          </cell>
          <cell r="DL39">
            <v>3035.2124999999069</v>
          </cell>
          <cell r="DM39">
            <v>5552.5364000000991</v>
          </cell>
          <cell r="DN39">
            <v>8751.6208000006154</v>
          </cell>
          <cell r="DO39">
            <v>6516.5800000000745</v>
          </cell>
          <cell r="DP39">
            <v>3926.8996999999508</v>
          </cell>
          <cell r="DQ39">
            <v>794.44699999992736</v>
          </cell>
          <cell r="DR39">
            <v>55907.648360002786</v>
          </cell>
          <cell r="DS39">
            <v>1871.8420000001788</v>
          </cell>
          <cell r="DT39">
            <v>4097.8389999999199</v>
          </cell>
          <cell r="DU39">
            <v>10064.05999999959</v>
          </cell>
          <cell r="DV39">
            <v>5549.5649999999441</v>
          </cell>
          <cell r="DW39">
            <v>1596.0829999998678</v>
          </cell>
          <cell r="DX39">
            <v>6231.1576999993995</v>
          </cell>
          <cell r="DY39">
            <v>2469.7161000000779</v>
          </cell>
          <cell r="DZ39">
            <v>6067.348700000206</v>
          </cell>
          <cell r="EA39">
            <v>9553.3930000001565</v>
          </cell>
          <cell r="EB39">
            <v>5280.5017999999691</v>
          </cell>
          <cell r="EC39">
            <v>2817.966999999946</v>
          </cell>
          <cell r="ED39">
            <v>308.17505999980494</v>
          </cell>
        </row>
        <row r="41">
          <cell r="F41">
            <v>11394.789999999106</v>
          </cell>
          <cell r="G41">
            <v>4291.0799999982119</v>
          </cell>
          <cell r="H41">
            <v>7877.9280000012368</v>
          </cell>
          <cell r="I41">
            <v>2896.7980000004172</v>
          </cell>
          <cell r="J41">
            <v>2825.4326999988407</v>
          </cell>
          <cell r="K41">
            <v>3674.910000000149</v>
          </cell>
          <cell r="L41">
            <v>4670.3095000013709</v>
          </cell>
          <cell r="M41">
            <v>909.30000000074506</v>
          </cell>
          <cell r="N41">
            <v>6428.3999999985099</v>
          </cell>
          <cell r="O41">
            <v>3934.5</v>
          </cell>
          <cell r="P41">
            <v>9105.1999999992549</v>
          </cell>
          <cell r="Q41">
            <v>8758.4000000022352</v>
          </cell>
          <cell r="R41">
            <v>25603.592399954796</v>
          </cell>
          <cell r="S41">
            <v>4904.3999999985099</v>
          </cell>
          <cell r="T41">
            <v>1383.8334999978542</v>
          </cell>
          <cell r="U41">
            <v>3382.6999999992549</v>
          </cell>
          <cell r="V41">
            <v>5173.7497999984771</v>
          </cell>
          <cell r="W41">
            <v>1635.4084999989718</v>
          </cell>
          <cell r="X41">
            <v>807.11489999853075</v>
          </cell>
          <cell r="Y41">
            <v>-6095.2142999991775</v>
          </cell>
          <cell r="Z41">
            <v>1673.5</v>
          </cell>
          <cell r="AA41">
            <v>7564.8999999985099</v>
          </cell>
          <cell r="AB41">
            <v>2364.5999999977648</v>
          </cell>
          <cell r="AC41">
            <v>827.79999999701977</v>
          </cell>
          <cell r="AD41">
            <v>1980.7999999970198</v>
          </cell>
          <cell r="AE41">
            <v>62637.649359941483</v>
          </cell>
          <cell r="AF41">
            <v>4643.5876999981701</v>
          </cell>
          <cell r="AG41">
            <v>1032.7999999970198</v>
          </cell>
          <cell r="AH41">
            <v>5504.5673999972641</v>
          </cell>
          <cell r="AI41">
            <v>7797.4250000007451</v>
          </cell>
          <cell r="AJ41">
            <v>7230.3199999984354</v>
          </cell>
          <cell r="AK41">
            <v>7022.0288199968636</v>
          </cell>
          <cell r="AL41">
            <v>4414.861439999193</v>
          </cell>
          <cell r="AM41">
            <v>4115.3004000000656</v>
          </cell>
          <cell r="AN41">
            <v>7755.8604000024498</v>
          </cell>
          <cell r="AO41">
            <v>4766.492300003767</v>
          </cell>
          <cell r="AP41">
            <v>635.26589999720454</v>
          </cell>
          <cell r="AQ41">
            <v>7719.140000000596</v>
          </cell>
          <cell r="AR41">
            <v>104159.33949396014</v>
          </cell>
          <cell r="AS41">
            <v>5242.4809999968857</v>
          </cell>
          <cell r="AT41">
            <v>5078.7929999995977</v>
          </cell>
          <cell r="AU41">
            <v>10869.453999999911</v>
          </cell>
          <cell r="AV41">
            <v>9157.9900000020862</v>
          </cell>
          <cell r="AW41">
            <v>7884.4495999999344</v>
          </cell>
          <cell r="AX41">
            <v>11932.798909997568</v>
          </cell>
          <cell r="AY41">
            <v>6846.9763000011444</v>
          </cell>
          <cell r="AZ41">
            <v>8025.224484000355</v>
          </cell>
          <cell r="BA41">
            <v>14041.015999998897</v>
          </cell>
          <cell r="BB41">
            <v>7963.2482000030577</v>
          </cell>
          <cell r="BC41">
            <v>7146.8729999996722</v>
          </cell>
          <cell r="BD41">
            <v>9970.0349999982864</v>
          </cell>
          <cell r="BE41">
            <v>92012.857499986887</v>
          </cell>
          <cell r="BF41">
            <v>2729.4480000026524</v>
          </cell>
          <cell r="BG41">
            <v>4125.4698299989104</v>
          </cell>
          <cell r="BH41">
            <v>11380.486999996006</v>
          </cell>
          <cell r="BI41">
            <v>9116.6499999985099</v>
          </cell>
          <cell r="BJ41">
            <v>8679.968520000577</v>
          </cell>
          <cell r="BK41">
            <v>9552.6835999991745</v>
          </cell>
          <cell r="BL41">
            <v>6218.9234900027514</v>
          </cell>
          <cell r="BM41">
            <v>6565.4386999979615</v>
          </cell>
          <cell r="BN41">
            <v>14239.177999999374</v>
          </cell>
          <cell r="BO41">
            <v>7684.8132000006735</v>
          </cell>
          <cell r="BP41">
            <v>5849.660000000149</v>
          </cell>
          <cell r="BQ41">
            <v>5870.13715999946</v>
          </cell>
          <cell r="BR41">
            <v>23266.260639995337</v>
          </cell>
          <cell r="BS41">
            <v>4040.2130700014532</v>
          </cell>
          <cell r="BT41">
            <v>3748.3289999980479</v>
          </cell>
          <cell r="BU41">
            <v>10475.584999997169</v>
          </cell>
          <cell r="BV41">
            <v>10006.563440002501</v>
          </cell>
          <cell r="BW41">
            <v>6464.4859999995679</v>
          </cell>
          <cell r="BX41">
            <v>9548.3125299979001</v>
          </cell>
          <cell r="BY41">
            <v>6083.751740001142</v>
          </cell>
          <cell r="BZ41">
            <v>7071.6470999978483</v>
          </cell>
          <cell r="CA41">
            <v>10189.850999999791</v>
          </cell>
          <cell r="CB41">
            <v>-61735.389000002295</v>
          </cell>
          <cell r="CC41">
            <v>7811.8828599974513</v>
          </cell>
          <cell r="CD41">
            <v>9561.0278999991715</v>
          </cell>
          <cell r="CE41">
            <v>103330.69465005398</v>
          </cell>
          <cell r="CF41">
            <v>5381.2059000004083</v>
          </cell>
          <cell r="CG41">
            <v>6939.1050000023097</v>
          </cell>
          <cell r="CH41">
            <v>13803.325800001621</v>
          </cell>
          <cell r="CI41">
            <v>9588.4776000007987</v>
          </cell>
          <cell r="CJ41">
            <v>4681.0042400006205</v>
          </cell>
          <cell r="CK41">
            <v>6833.1066499985754</v>
          </cell>
          <cell r="CL41">
            <v>6929.0015500038862</v>
          </cell>
          <cell r="CM41">
            <v>8415.2193999998271</v>
          </cell>
          <cell r="CN41">
            <v>15118.357349999249</v>
          </cell>
          <cell r="CO41">
            <v>12124.23580000177</v>
          </cell>
          <cell r="CP41">
            <v>5616.0416599959135</v>
          </cell>
          <cell r="CQ41">
            <v>7901.6137000024319</v>
          </cell>
          <cell r="CR41">
            <v>108200.31951600313</v>
          </cell>
          <cell r="CS41">
            <v>4684.2479999996722</v>
          </cell>
          <cell r="CT41">
            <v>4447.5309999994934</v>
          </cell>
          <cell r="CU41">
            <v>13898.82500000298</v>
          </cell>
          <cell r="CV41">
            <v>10248.512000000104</v>
          </cell>
          <cell r="CW41">
            <v>5653.9251499995589</v>
          </cell>
          <cell r="CX41">
            <v>7324.3483760021627</v>
          </cell>
          <cell r="CY41">
            <v>10239.632089994848</v>
          </cell>
          <cell r="CZ41">
            <v>7115.0325999967754</v>
          </cell>
          <cell r="DA41">
            <v>18242.175799999386</v>
          </cell>
          <cell r="DB41">
            <v>10851.668800000101</v>
          </cell>
          <cell r="DC41">
            <v>7611.0207000002265</v>
          </cell>
          <cell r="DD41">
            <v>7883.3999999985099</v>
          </cell>
          <cell r="DE41">
            <v>106481.67463004589</v>
          </cell>
          <cell r="DF41">
            <v>6475.4179999995977</v>
          </cell>
          <cell r="DG41">
            <v>10108.093300001696</v>
          </cell>
          <cell r="DH41">
            <v>12929.443599998951</v>
          </cell>
          <cell r="DI41">
            <v>9485.4237000010908</v>
          </cell>
          <cell r="DJ41">
            <v>7274.4648200012743</v>
          </cell>
          <cell r="DK41">
            <v>10700.326450001448</v>
          </cell>
          <cell r="DL41">
            <v>8456.0625</v>
          </cell>
          <cell r="DM41">
            <v>2834.8705999962986</v>
          </cell>
          <cell r="DN41">
            <v>14473.971300002187</v>
          </cell>
          <cell r="DO41">
            <v>13041.950099997222</v>
          </cell>
          <cell r="DP41">
            <v>7560.2100999988616</v>
          </cell>
          <cell r="DQ41">
            <v>3141.4401599988341</v>
          </cell>
          <cell r="DR41">
            <v>105615.94748005271</v>
          </cell>
          <cell r="DS41">
            <v>4928.1420000009239</v>
          </cell>
          <cell r="DT41">
            <v>6110.4281200021505</v>
          </cell>
          <cell r="DU41">
            <v>11118.160000003874</v>
          </cell>
          <cell r="DV41">
            <v>9482.1650000009686</v>
          </cell>
          <cell r="DW41">
            <v>4880.8860700000077</v>
          </cell>
          <cell r="DX41">
            <v>8709.764220001176</v>
          </cell>
          <cell r="DY41">
            <v>10291.783500000834</v>
          </cell>
          <cell r="DZ41">
            <v>8099.5305000022054</v>
          </cell>
          <cell r="EA41">
            <v>17343.739119995385</v>
          </cell>
          <cell r="EB41">
            <v>12807.416070003062</v>
          </cell>
          <cell r="EC41">
            <v>5426.7274000011384</v>
          </cell>
          <cell r="ED41">
            <v>6417.2054800018668</v>
          </cell>
        </row>
        <row r="43">
          <cell r="A43" t="str">
            <v>Total Special Sales For Resale</v>
          </cell>
          <cell r="F43">
            <v>11394.789999999106</v>
          </cell>
          <cell r="G43">
            <v>4291.0799999982119</v>
          </cell>
          <cell r="H43">
            <v>7877.9280000030994</v>
          </cell>
          <cell r="I43">
            <v>2896.7980000004172</v>
          </cell>
          <cell r="J43">
            <v>2825.4326999988407</v>
          </cell>
          <cell r="K43">
            <v>3674.910000000149</v>
          </cell>
          <cell r="L43">
            <v>4670.3095000013709</v>
          </cell>
          <cell r="M43">
            <v>909.30000000074506</v>
          </cell>
          <cell r="N43">
            <v>6428.3999999985099</v>
          </cell>
          <cell r="O43">
            <v>3934.5</v>
          </cell>
          <cell r="P43">
            <v>9105.1999999992549</v>
          </cell>
          <cell r="Q43">
            <v>8758.4000000022352</v>
          </cell>
          <cell r="R43">
            <v>25603.5924000144</v>
          </cell>
          <cell r="S43">
            <v>4904.3999999985099</v>
          </cell>
          <cell r="T43">
            <v>1383.8334999978542</v>
          </cell>
          <cell r="U43">
            <v>3382.6999999992549</v>
          </cell>
          <cell r="V43">
            <v>5173.7497999984771</v>
          </cell>
          <cell r="W43">
            <v>1635.4084999989718</v>
          </cell>
          <cell r="X43">
            <v>807.11489999853075</v>
          </cell>
          <cell r="Y43">
            <v>-6095.2142999991775</v>
          </cell>
          <cell r="Z43">
            <v>1673.5</v>
          </cell>
          <cell r="AA43">
            <v>7564.8999999985099</v>
          </cell>
          <cell r="AB43">
            <v>2364.5999999977648</v>
          </cell>
          <cell r="AC43">
            <v>827.79999999701977</v>
          </cell>
          <cell r="AD43">
            <v>1980.7999999970198</v>
          </cell>
          <cell r="AE43">
            <v>62637.649359971285</v>
          </cell>
          <cell r="AF43">
            <v>4643.5876999981701</v>
          </cell>
          <cell r="AG43">
            <v>1032.7999999970198</v>
          </cell>
          <cell r="AH43">
            <v>5504.5673999972641</v>
          </cell>
          <cell r="AI43">
            <v>7797.4250000007451</v>
          </cell>
          <cell r="AJ43">
            <v>7230.3199999984354</v>
          </cell>
          <cell r="AK43">
            <v>7022.0288199968636</v>
          </cell>
          <cell r="AL43">
            <v>4414.861439999193</v>
          </cell>
          <cell r="AM43">
            <v>4115.3004000000656</v>
          </cell>
          <cell r="AN43">
            <v>7755.8604000024498</v>
          </cell>
          <cell r="AO43">
            <v>4766.492300003767</v>
          </cell>
          <cell r="AP43">
            <v>635.26589999720454</v>
          </cell>
          <cell r="AQ43">
            <v>7719.140000000596</v>
          </cell>
          <cell r="AR43">
            <v>104159.33949396014</v>
          </cell>
          <cell r="AS43">
            <v>5242.4809999968857</v>
          </cell>
          <cell r="AT43">
            <v>5078.792999997735</v>
          </cell>
          <cell r="AU43">
            <v>10869.453999996185</v>
          </cell>
          <cell r="AV43">
            <v>9157.9900000020862</v>
          </cell>
          <cell r="AW43">
            <v>7884.4495999999344</v>
          </cell>
          <cell r="AX43">
            <v>11932.798909997568</v>
          </cell>
          <cell r="AY43">
            <v>6846.9763000011444</v>
          </cell>
          <cell r="AZ43">
            <v>8025.224484000355</v>
          </cell>
          <cell r="BA43">
            <v>14041.015999998897</v>
          </cell>
          <cell r="BB43">
            <v>7963.2482000030577</v>
          </cell>
          <cell r="BC43">
            <v>7146.8729999996722</v>
          </cell>
          <cell r="BD43">
            <v>9970.0349999982864</v>
          </cell>
          <cell r="BE43">
            <v>92012.857500016689</v>
          </cell>
          <cell r="BF43">
            <v>2729.4480000026524</v>
          </cell>
          <cell r="BG43">
            <v>4125.4698299989104</v>
          </cell>
          <cell r="BH43">
            <v>11380.486999996006</v>
          </cell>
          <cell r="BI43">
            <v>9116.6499999985099</v>
          </cell>
          <cell r="BJ43">
            <v>8679.968520000577</v>
          </cell>
          <cell r="BK43">
            <v>9552.6835999991745</v>
          </cell>
          <cell r="BL43">
            <v>6218.9234900027514</v>
          </cell>
          <cell r="BM43">
            <v>6565.4386999979615</v>
          </cell>
          <cell r="BN43">
            <v>14239.177999999374</v>
          </cell>
          <cell r="BO43">
            <v>7684.8132000006735</v>
          </cell>
          <cell r="BP43">
            <v>5849.660000000149</v>
          </cell>
          <cell r="BQ43">
            <v>5870.13715999946</v>
          </cell>
          <cell r="BR43">
            <v>23266.260639995337</v>
          </cell>
          <cell r="BS43">
            <v>4040.2130700014532</v>
          </cell>
          <cell r="BT43">
            <v>3748.3289999999106</v>
          </cell>
          <cell r="BU43">
            <v>10475.584999997169</v>
          </cell>
          <cell r="BV43">
            <v>10006.563440002501</v>
          </cell>
          <cell r="BW43">
            <v>6464.4859999995679</v>
          </cell>
          <cell r="BX43">
            <v>9548.3125299979001</v>
          </cell>
          <cell r="BY43">
            <v>6083.751740001142</v>
          </cell>
          <cell r="BZ43">
            <v>7071.6470999978483</v>
          </cell>
          <cell r="CA43">
            <v>10189.850999999791</v>
          </cell>
          <cell r="CB43">
            <v>-61735.389000002295</v>
          </cell>
          <cell r="CC43">
            <v>7811.8828599974513</v>
          </cell>
          <cell r="CD43">
            <v>9561.0278999991715</v>
          </cell>
          <cell r="CE43">
            <v>103330.69464999437</v>
          </cell>
          <cell r="CF43">
            <v>5381.2059000004083</v>
          </cell>
          <cell r="CG43">
            <v>6939.1050000023097</v>
          </cell>
          <cell r="CH43">
            <v>13803.325800001621</v>
          </cell>
          <cell r="CI43">
            <v>9588.4776000007987</v>
          </cell>
          <cell r="CJ43">
            <v>4681.0042400006205</v>
          </cell>
          <cell r="CK43">
            <v>6833.1066499985754</v>
          </cell>
          <cell r="CL43">
            <v>6929.0015500038862</v>
          </cell>
          <cell r="CM43">
            <v>8415.2193999998271</v>
          </cell>
          <cell r="CN43">
            <v>15118.357349999249</v>
          </cell>
          <cell r="CO43">
            <v>12124.23580000177</v>
          </cell>
          <cell r="CP43">
            <v>5616.0416599959135</v>
          </cell>
          <cell r="CQ43">
            <v>7901.6137000024319</v>
          </cell>
          <cell r="CR43">
            <v>108200.31951600313</v>
          </cell>
          <cell r="CS43">
            <v>4684.2479999996722</v>
          </cell>
          <cell r="CT43">
            <v>4447.5309999994934</v>
          </cell>
          <cell r="CU43">
            <v>13898.82500000298</v>
          </cell>
          <cell r="CV43">
            <v>10248.512000000104</v>
          </cell>
          <cell r="CW43">
            <v>5653.9251499995589</v>
          </cell>
          <cell r="CX43">
            <v>7324.3483760021627</v>
          </cell>
          <cell r="CY43">
            <v>10239.632089994848</v>
          </cell>
          <cell r="CZ43">
            <v>7115.0325999967754</v>
          </cell>
          <cell r="DA43">
            <v>18242.175799999386</v>
          </cell>
          <cell r="DB43">
            <v>10851.668800000101</v>
          </cell>
          <cell r="DC43">
            <v>7611.0207000002265</v>
          </cell>
          <cell r="DD43">
            <v>7883.3999999985099</v>
          </cell>
          <cell r="DE43">
            <v>106481.67463004589</v>
          </cell>
          <cell r="DF43">
            <v>6475.4179999995977</v>
          </cell>
          <cell r="DG43">
            <v>10108.093300001696</v>
          </cell>
          <cell r="DH43">
            <v>12929.443599998951</v>
          </cell>
          <cell r="DI43">
            <v>9485.4237000010908</v>
          </cell>
          <cell r="DJ43">
            <v>7274.4648200012743</v>
          </cell>
          <cell r="DK43">
            <v>10700.326450001448</v>
          </cell>
          <cell r="DL43">
            <v>8456.0625</v>
          </cell>
          <cell r="DM43">
            <v>2834.8705999962986</v>
          </cell>
          <cell r="DN43">
            <v>14473.971300002187</v>
          </cell>
          <cell r="DO43">
            <v>13041.950099997222</v>
          </cell>
          <cell r="DP43">
            <v>7560.2100999988616</v>
          </cell>
          <cell r="DQ43">
            <v>3141.4401599988341</v>
          </cell>
          <cell r="DR43">
            <v>105615.94748005271</v>
          </cell>
          <cell r="DS43">
            <v>4928.1420000009239</v>
          </cell>
          <cell r="DT43">
            <v>6110.4281200021505</v>
          </cell>
          <cell r="DU43">
            <v>11118.160000003874</v>
          </cell>
          <cell r="DV43">
            <v>9482.1650000009686</v>
          </cell>
          <cell r="DW43">
            <v>4880.8860700000077</v>
          </cell>
          <cell r="DX43">
            <v>8709.764220001176</v>
          </cell>
          <cell r="DY43">
            <v>10291.783500000834</v>
          </cell>
          <cell r="DZ43">
            <v>8099.5305000022054</v>
          </cell>
          <cell r="EA43">
            <v>17343.739119995385</v>
          </cell>
          <cell r="EB43">
            <v>12807.416070003062</v>
          </cell>
          <cell r="EC43">
            <v>5426.7274000011384</v>
          </cell>
          <cell r="ED43">
            <v>6417.2054800018668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-1363.6969999999856</v>
          </cell>
          <cell r="H176">
            <v>-1354.6735000000044</v>
          </cell>
          <cell r="I176">
            <v>-2348.929999999993</v>
          </cell>
          <cell r="J176">
            <v>-12.529999999998836</v>
          </cell>
          <cell r="K176">
            <v>-254.53499999997439</v>
          </cell>
          <cell r="L176">
            <v>-232.86900000000605</v>
          </cell>
          <cell r="M176">
            <v>-239.14299999999639</v>
          </cell>
          <cell r="N176">
            <v>-34.400000000001455</v>
          </cell>
          <cell r="O176">
            <v>0</v>
          </cell>
          <cell r="P176">
            <v>-24.965799999999945</v>
          </cell>
          <cell r="Q176">
            <v>0</v>
          </cell>
          <cell r="R176">
            <v>-2958.9952000000048</v>
          </cell>
          <cell r="S176">
            <v>0</v>
          </cell>
          <cell r="T176">
            <v>-339.37200000000303</v>
          </cell>
          <cell r="U176">
            <v>-91.875699999999824</v>
          </cell>
          <cell r="V176">
            <v>-306.5879999999961</v>
          </cell>
          <cell r="W176">
            <v>-157.0399999999936</v>
          </cell>
          <cell r="X176">
            <v>-835.22499999997672</v>
          </cell>
          <cell r="Y176">
            <v>-1052.6670000000158</v>
          </cell>
          <cell r="Z176">
            <v>-176.22750000000815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-2018.8201999998419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-67.015999999995984</v>
          </cell>
          <cell r="AK176">
            <v>-175.51300000000629</v>
          </cell>
          <cell r="AL176">
            <v>-1417.3390000000072</v>
          </cell>
          <cell r="AM176">
            <v>-358.95219999999972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-917.1840000001248</v>
          </cell>
          <cell r="AS176">
            <v>0</v>
          </cell>
          <cell r="AT176">
            <v>-12.19999999999709</v>
          </cell>
          <cell r="AU176">
            <v>0</v>
          </cell>
          <cell r="AV176">
            <v>0</v>
          </cell>
          <cell r="AW176">
            <v>-137.33100000000013</v>
          </cell>
          <cell r="AX176">
            <v>-190.07000000000698</v>
          </cell>
          <cell r="AY176">
            <v>-534.76500000001397</v>
          </cell>
          <cell r="AZ176">
            <v>-42.817999999999302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-2434.5715999999084</v>
          </cell>
          <cell r="BF176">
            <v>0</v>
          </cell>
          <cell r="BG176">
            <v>0</v>
          </cell>
          <cell r="BH176">
            <v>-14.400200000000495</v>
          </cell>
          <cell r="BI176">
            <v>0</v>
          </cell>
          <cell r="BJ176">
            <v>-285.28139999999621</v>
          </cell>
          <cell r="BK176">
            <v>-653.40600000000268</v>
          </cell>
          <cell r="BL176">
            <v>-1197.25900000002</v>
          </cell>
          <cell r="BM176">
            <v>-284.22499999999127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276.89859999995679</v>
          </cell>
          <cell r="BS176">
            <v>0</v>
          </cell>
          <cell r="BT176">
            <v>0</v>
          </cell>
          <cell r="BU176">
            <v>0</v>
          </cell>
          <cell r="BV176">
            <v>-1019.2235999999684</v>
          </cell>
          <cell r="BW176">
            <v>-262.66059999999561</v>
          </cell>
          <cell r="BX176">
            <v>-429.29999999998836</v>
          </cell>
          <cell r="BY176">
            <v>-170.02400000000489</v>
          </cell>
          <cell r="BZ176">
            <v>-54.698199999998906</v>
          </cell>
          <cell r="CA176">
            <v>0</v>
          </cell>
          <cell r="CB176">
            <v>2212.8049999999985</v>
          </cell>
          <cell r="CC176">
            <v>0</v>
          </cell>
          <cell r="CD176">
            <v>0</v>
          </cell>
          <cell r="CE176">
            <v>-7368.2989999996498</v>
          </cell>
          <cell r="CF176">
            <v>0</v>
          </cell>
          <cell r="CG176">
            <v>0</v>
          </cell>
          <cell r="CH176">
            <v>0</v>
          </cell>
          <cell r="CI176">
            <v>-312.58299999999872</v>
          </cell>
          <cell r="CJ176">
            <v>-1652.3620000000228</v>
          </cell>
          <cell r="CK176">
            <v>-1604.2099999999627</v>
          </cell>
          <cell r="CL176">
            <v>-1193.515000000014</v>
          </cell>
          <cell r="CM176">
            <v>-368.35899999999674</v>
          </cell>
          <cell r="CN176">
            <v>-510.13999999998487</v>
          </cell>
          <cell r="CO176">
            <v>-373.59999999997672</v>
          </cell>
          <cell r="CP176">
            <v>-257.72000000000116</v>
          </cell>
          <cell r="CQ176">
            <v>-1095.8099999999977</v>
          </cell>
          <cell r="CR176">
            <v>-5807.6350000002421</v>
          </cell>
          <cell r="CS176">
            <v>0</v>
          </cell>
          <cell r="CT176">
            <v>-474.26000000000931</v>
          </cell>
          <cell r="CU176">
            <v>0</v>
          </cell>
          <cell r="CV176">
            <v>-7.375</v>
          </cell>
          <cell r="CW176">
            <v>-1074.3600000000442</v>
          </cell>
          <cell r="CX176">
            <v>-2160.7110000000102</v>
          </cell>
          <cell r="CY176">
            <v>-470.7160000000149</v>
          </cell>
          <cell r="CZ176">
            <v>-446.18400000000838</v>
          </cell>
          <cell r="DA176">
            <v>-205.29899999999998</v>
          </cell>
          <cell r="DB176">
            <v>-638.90999999997439</v>
          </cell>
          <cell r="DC176">
            <v>-329.82000000000698</v>
          </cell>
          <cell r="DD176">
            <v>0</v>
          </cell>
          <cell r="DE176">
            <v>-6077.63300000038</v>
          </cell>
          <cell r="DF176">
            <v>-74.429999999993015</v>
          </cell>
          <cell r="DG176">
            <v>-10217.400000000023</v>
          </cell>
          <cell r="DH176">
            <v>0</v>
          </cell>
          <cell r="DI176">
            <v>0</v>
          </cell>
          <cell r="DJ176">
            <v>-1311.5899999999674</v>
          </cell>
          <cell r="DK176">
            <v>-1320.2609999999404</v>
          </cell>
          <cell r="DL176">
            <v>-611.76199999998789</v>
          </cell>
          <cell r="DM176">
            <v>9818.0599999999977</v>
          </cell>
          <cell r="DN176">
            <v>0</v>
          </cell>
          <cell r="DO176">
            <v>-602.30999999999767</v>
          </cell>
          <cell r="DP176">
            <v>-730.73999999999069</v>
          </cell>
          <cell r="DQ176">
            <v>-1027.2000000000116</v>
          </cell>
          <cell r="DR176">
            <v>-6238.3539999998175</v>
          </cell>
          <cell r="DS176">
            <v>0</v>
          </cell>
          <cell r="DT176">
            <v>-938.04300000000512</v>
          </cell>
          <cell r="DU176">
            <v>0</v>
          </cell>
          <cell r="DV176">
            <v>-31.69800000000032</v>
          </cell>
          <cell r="DW176">
            <v>-918.67000000004191</v>
          </cell>
          <cell r="DX176">
            <v>-1413.4769999999553</v>
          </cell>
          <cell r="DY176">
            <v>-1495.8460000000196</v>
          </cell>
          <cell r="DZ176">
            <v>-295.65000000002328</v>
          </cell>
          <cell r="EA176">
            <v>0</v>
          </cell>
          <cell r="EB176">
            <v>-464.34999999997672</v>
          </cell>
          <cell r="EC176">
            <v>-89.060000000055879</v>
          </cell>
          <cell r="ED176">
            <v>-591.55999999999767</v>
          </cell>
        </row>
        <row r="177">
          <cell r="F177">
            <v>-2038.9099999999744</v>
          </cell>
          <cell r="G177">
            <v>-2242.9000000001397</v>
          </cell>
          <cell r="H177">
            <v>-4911.8999999999069</v>
          </cell>
          <cell r="I177">
            <v>-5485.2999999998137</v>
          </cell>
          <cell r="J177">
            <v>-3626.8600000001024</v>
          </cell>
          <cell r="K177">
            <v>-1874.179999999993</v>
          </cell>
          <cell r="L177">
            <v>-30.266399999999521</v>
          </cell>
          <cell r="M177">
            <v>20.19300000000112</v>
          </cell>
          <cell r="N177">
            <v>-1482.5270000000019</v>
          </cell>
          <cell r="O177">
            <v>-2834.5</v>
          </cell>
          <cell r="P177">
            <v>406.36999999999534</v>
          </cell>
          <cell r="Q177">
            <v>-1825.4400000000023</v>
          </cell>
          <cell r="R177">
            <v>-12634.524000000209</v>
          </cell>
          <cell r="S177">
            <v>-410.52000000000407</v>
          </cell>
          <cell r="T177">
            <v>-226.21299999999974</v>
          </cell>
          <cell r="U177">
            <v>-2208.4300000000003</v>
          </cell>
          <cell r="V177">
            <v>-7942</v>
          </cell>
          <cell r="W177">
            <v>-3158.1999999999534</v>
          </cell>
          <cell r="X177">
            <v>-330.70000000018626</v>
          </cell>
          <cell r="Y177">
            <v>0</v>
          </cell>
          <cell r="Z177">
            <v>-311.72799999999916</v>
          </cell>
          <cell r="AA177">
            <v>2785.994999999999</v>
          </cell>
          <cell r="AB177">
            <v>-304.1299999999901</v>
          </cell>
          <cell r="AC177">
            <v>-66.663000000000466</v>
          </cell>
          <cell r="AD177">
            <v>-461.93499999999767</v>
          </cell>
          <cell r="AE177">
            <v>-17741.014199999161</v>
          </cell>
          <cell r="AF177">
            <v>3061.4650000000001</v>
          </cell>
          <cell r="AG177">
            <v>-790.80500000000029</v>
          </cell>
          <cell r="AH177">
            <v>-211.39700000000084</v>
          </cell>
          <cell r="AI177">
            <v>-1430.1999999999825</v>
          </cell>
          <cell r="AJ177">
            <v>-3224.1999999999534</v>
          </cell>
          <cell r="AK177">
            <v>-6222.8499999999767</v>
          </cell>
          <cell r="AL177">
            <v>0</v>
          </cell>
          <cell r="AM177">
            <v>1.1138000000000829</v>
          </cell>
          <cell r="AN177">
            <v>-6450</v>
          </cell>
          <cell r="AO177">
            <v>-502.60000000000582</v>
          </cell>
          <cell r="AP177">
            <v>0.47900000000117871</v>
          </cell>
          <cell r="AQ177">
            <v>-1972.0200000000186</v>
          </cell>
          <cell r="AR177">
            <v>-23264.675600000191</v>
          </cell>
          <cell r="AS177">
            <v>-33.425999999999476</v>
          </cell>
          <cell r="AT177">
            <v>-360.52799999999843</v>
          </cell>
          <cell r="AU177">
            <v>-99.805000000000291</v>
          </cell>
          <cell r="AV177">
            <v>-256.35699999999997</v>
          </cell>
          <cell r="AW177">
            <v>-1196.1129999999976</v>
          </cell>
          <cell r="AX177">
            <v>-3257.5799999999872</v>
          </cell>
          <cell r="AY177">
            <v>-221.22659999999996</v>
          </cell>
          <cell r="AZ177">
            <v>0</v>
          </cell>
          <cell r="BA177">
            <v>-3194.1499999999942</v>
          </cell>
          <cell r="BB177">
            <v>-1518.0299999999988</v>
          </cell>
          <cell r="BC177">
            <v>-2284.460000000021</v>
          </cell>
          <cell r="BD177">
            <v>-10843</v>
          </cell>
          <cell r="BE177">
            <v>-9522.6120000001974</v>
          </cell>
          <cell r="BF177">
            <v>-722.46000000002095</v>
          </cell>
          <cell r="BG177">
            <v>-527.47000000000116</v>
          </cell>
          <cell r="BH177">
            <v>0</v>
          </cell>
          <cell r="BI177">
            <v>0</v>
          </cell>
          <cell r="BJ177">
            <v>-492.29600000000028</v>
          </cell>
          <cell r="BK177">
            <v>-1392.2300000000105</v>
          </cell>
          <cell r="BL177">
            <v>-338.05499999999847</v>
          </cell>
          <cell r="BM177">
            <v>0</v>
          </cell>
          <cell r="BN177">
            <v>-438.11100000000079</v>
          </cell>
          <cell r="BO177">
            <v>-1793.6900000000023</v>
          </cell>
          <cell r="BP177">
            <v>-1136.9000000000233</v>
          </cell>
          <cell r="BQ177">
            <v>-2681.4000000000233</v>
          </cell>
          <cell r="BR177">
            <v>-10145.039300000062</v>
          </cell>
          <cell r="BS177">
            <v>-691.70999999999185</v>
          </cell>
          <cell r="BT177">
            <v>-1058.5760000000009</v>
          </cell>
          <cell r="BU177">
            <v>0</v>
          </cell>
          <cell r="BV177">
            <v>0</v>
          </cell>
          <cell r="BW177">
            <v>-591.90599999999904</v>
          </cell>
          <cell r="BX177">
            <v>0</v>
          </cell>
          <cell r="BY177">
            <v>-71.540999999999258</v>
          </cell>
          <cell r="BZ177">
            <v>-59.787300000000414</v>
          </cell>
          <cell r="CA177">
            <v>-363.84899999999834</v>
          </cell>
          <cell r="CB177">
            <v>-1472</v>
          </cell>
          <cell r="CC177">
            <v>-670.97000000000116</v>
          </cell>
          <cell r="CD177">
            <v>-5164.7000000001863</v>
          </cell>
          <cell r="CE177">
            <v>-16806.828000000212</v>
          </cell>
          <cell r="CF177">
            <v>-1380.2300000000105</v>
          </cell>
          <cell r="CG177">
            <v>-766.6140000000014</v>
          </cell>
          <cell r="CH177">
            <v>-651.63300000000163</v>
          </cell>
          <cell r="CI177">
            <v>0</v>
          </cell>
          <cell r="CJ177">
            <v>-507.94000000000233</v>
          </cell>
          <cell r="CK177">
            <v>-360.6699999999837</v>
          </cell>
          <cell r="CL177">
            <v>-479.68000000000029</v>
          </cell>
          <cell r="CM177">
            <v>-66.721000000000004</v>
          </cell>
          <cell r="CN177">
            <v>-1451.0799999999872</v>
          </cell>
          <cell r="CO177">
            <v>-3969.9200000000419</v>
          </cell>
          <cell r="CP177">
            <v>-873.33999999999651</v>
          </cell>
          <cell r="CQ177">
            <v>-6299</v>
          </cell>
          <cell r="CR177">
            <v>-14457.424299999606</v>
          </cell>
          <cell r="CS177">
            <v>-973.17999999999302</v>
          </cell>
          <cell r="CT177">
            <v>-519.72000000000116</v>
          </cell>
          <cell r="CU177">
            <v>-268.75</v>
          </cell>
          <cell r="CV177">
            <v>-405.98800000000119</v>
          </cell>
          <cell r="CW177">
            <v>-813.32000000000698</v>
          </cell>
          <cell r="CX177">
            <v>-1162.0199999999895</v>
          </cell>
          <cell r="CY177">
            <v>-497.72499999999854</v>
          </cell>
          <cell r="CZ177">
            <v>-99.111300000000483</v>
          </cell>
          <cell r="DA177">
            <v>-2015.8400000000256</v>
          </cell>
          <cell r="DB177">
            <v>-2392.4399999999441</v>
          </cell>
          <cell r="DC177">
            <v>-641.13000000000466</v>
          </cell>
          <cell r="DD177">
            <v>-4668.1999999999534</v>
          </cell>
          <cell r="DE177">
            <v>-8991.8930000001565</v>
          </cell>
          <cell r="DF177">
            <v>-1194.0389999999898</v>
          </cell>
          <cell r="DG177">
            <v>-732.32800000000134</v>
          </cell>
          <cell r="DH177">
            <v>-288.55299999999988</v>
          </cell>
          <cell r="DI177">
            <v>-535.87299999999959</v>
          </cell>
          <cell r="DJ177">
            <v>-823.75</v>
          </cell>
          <cell r="DK177">
            <v>0</v>
          </cell>
          <cell r="DL177">
            <v>-673.56999999999971</v>
          </cell>
          <cell r="DM177">
            <v>0</v>
          </cell>
          <cell r="DN177">
            <v>-1708.6499999999942</v>
          </cell>
          <cell r="DO177">
            <v>-1400.6300000000047</v>
          </cell>
          <cell r="DP177">
            <v>-257.33999999999651</v>
          </cell>
          <cell r="DQ177">
            <v>-1377.1599999999744</v>
          </cell>
          <cell r="DR177">
            <v>-17220.991000000387</v>
          </cell>
          <cell r="DS177">
            <v>-605.44999999998254</v>
          </cell>
          <cell r="DT177">
            <v>-981.875</v>
          </cell>
          <cell r="DU177">
            <v>-1017.2260000000024</v>
          </cell>
          <cell r="DV177">
            <v>-660.84000000002561</v>
          </cell>
          <cell r="DW177">
            <v>-2043.0599999999977</v>
          </cell>
          <cell r="DX177">
            <v>-18.850000000005821</v>
          </cell>
          <cell r="DY177">
            <v>-766.47000000000116</v>
          </cell>
          <cell r="DZ177">
            <v>0</v>
          </cell>
          <cell r="EA177">
            <v>-4262.5299999999697</v>
          </cell>
          <cell r="EB177">
            <v>-2272.3299999999872</v>
          </cell>
          <cell r="EC177">
            <v>-552.66000000000349</v>
          </cell>
          <cell r="ED177">
            <v>-4039.6999999999534</v>
          </cell>
        </row>
        <row r="178">
          <cell r="F178">
            <v>-10225.5</v>
          </cell>
          <cell r="G178">
            <v>-28159</v>
          </cell>
          <cell r="H178">
            <v>-24400</v>
          </cell>
          <cell r="I178">
            <v>-3835</v>
          </cell>
          <cell r="J178">
            <v>-3001</v>
          </cell>
          <cell r="K178">
            <v>-2394</v>
          </cell>
          <cell r="L178">
            <v>-7148</v>
          </cell>
          <cell r="M178">
            <v>-9362.5</v>
          </cell>
          <cell r="N178">
            <v>-3455.5</v>
          </cell>
          <cell r="O178">
            <v>-6357.3000000000466</v>
          </cell>
          <cell r="P178">
            <v>-3944.1000000000931</v>
          </cell>
          <cell r="Q178">
            <v>-3108.2999999998137</v>
          </cell>
          <cell r="R178">
            <v>-43902.919999998063</v>
          </cell>
          <cell r="S178">
            <v>-2397</v>
          </cell>
          <cell r="T178">
            <v>-408.6600000000326</v>
          </cell>
          <cell r="U178">
            <v>-1561.5599999999977</v>
          </cell>
          <cell r="V178">
            <v>-2282.5</v>
          </cell>
          <cell r="W178">
            <v>-4132</v>
          </cell>
          <cell r="X178">
            <v>-3477</v>
          </cell>
          <cell r="Y178">
            <v>-2687.5</v>
          </cell>
          <cell r="Z178">
            <v>-15325.5</v>
          </cell>
          <cell r="AA178">
            <v>-5117.7000000001863</v>
          </cell>
          <cell r="AB178">
            <v>-4656.6000000000931</v>
          </cell>
          <cell r="AC178">
            <v>-287.5</v>
          </cell>
          <cell r="AD178">
            <v>-1569.3999999999069</v>
          </cell>
          <cell r="AE178">
            <v>-36647.609999999404</v>
          </cell>
          <cell r="AF178">
            <v>-1308.1999999999534</v>
          </cell>
          <cell r="AG178">
            <v>-1298.9000000000233</v>
          </cell>
          <cell r="AH178">
            <v>-523.8399999999674</v>
          </cell>
          <cell r="AI178">
            <v>-1561.1899999999441</v>
          </cell>
          <cell r="AJ178">
            <v>-3630.2000000001863</v>
          </cell>
          <cell r="AK178">
            <v>-1561.5</v>
          </cell>
          <cell r="AL178">
            <v>-5291.5</v>
          </cell>
          <cell r="AM178">
            <v>-6002.7999999998137</v>
          </cell>
          <cell r="AN178">
            <v>-2022.7999999999302</v>
          </cell>
          <cell r="AO178">
            <v>-2627.5</v>
          </cell>
          <cell r="AP178">
            <v>-137.18000000005122</v>
          </cell>
          <cell r="AQ178">
            <v>-10682</v>
          </cell>
          <cell r="AR178">
            <v>-42590.020000003278</v>
          </cell>
          <cell r="AS178">
            <v>-2264.5</v>
          </cell>
          <cell r="AT178">
            <v>-362.84000000002561</v>
          </cell>
          <cell r="AU178">
            <v>-692.02999999996973</v>
          </cell>
          <cell r="AV178">
            <v>-3043.3000000000466</v>
          </cell>
          <cell r="AW178">
            <v>-4437.2999999998137</v>
          </cell>
          <cell r="AX178">
            <v>-2985.5</v>
          </cell>
          <cell r="AY178">
            <v>-6566.8999999999069</v>
          </cell>
          <cell r="AZ178">
            <v>-4795.2999999998137</v>
          </cell>
          <cell r="BA178">
            <v>-1212.2000000000698</v>
          </cell>
          <cell r="BB178">
            <v>-2353.5</v>
          </cell>
          <cell r="BC178">
            <v>-1083.6500000000233</v>
          </cell>
          <cell r="BD178">
            <v>-12793</v>
          </cell>
          <cell r="BE178">
            <v>-34375.150000002235</v>
          </cell>
          <cell r="BF178">
            <v>-4303.2000000001863</v>
          </cell>
          <cell r="BG178">
            <v>-786.20000000018626</v>
          </cell>
          <cell r="BH178">
            <v>-1691.4499999999534</v>
          </cell>
          <cell r="BI178">
            <v>-3974.4000000000233</v>
          </cell>
          <cell r="BJ178">
            <v>-3949.5999999996275</v>
          </cell>
          <cell r="BK178">
            <v>-3274.7999999998137</v>
          </cell>
          <cell r="BL178">
            <v>-3779.1999999999534</v>
          </cell>
          <cell r="BM178">
            <v>-5194.7999999998137</v>
          </cell>
          <cell r="BN178">
            <v>-1788.9600000000792</v>
          </cell>
          <cell r="BO178">
            <v>-2077.6999999999534</v>
          </cell>
          <cell r="BP178">
            <v>-628.93999999994412</v>
          </cell>
          <cell r="BQ178">
            <v>-2925.8999999999069</v>
          </cell>
          <cell r="BR178">
            <v>-30095.679999999702</v>
          </cell>
          <cell r="BS178">
            <v>-2169.5</v>
          </cell>
          <cell r="BT178">
            <v>-582</v>
          </cell>
          <cell r="BU178">
            <v>-656</v>
          </cell>
          <cell r="BV178">
            <v>-3369.7800000000279</v>
          </cell>
          <cell r="BW178">
            <v>-2883.2999999998137</v>
          </cell>
          <cell r="BX178">
            <v>-3571.2000000001863</v>
          </cell>
          <cell r="BY178">
            <v>-5457.5</v>
          </cell>
          <cell r="BZ178">
            <v>-4602.3000000000466</v>
          </cell>
          <cell r="CA178">
            <v>-3142.5</v>
          </cell>
          <cell r="CB178">
            <v>2764.4000000003725</v>
          </cell>
          <cell r="CC178">
            <v>-384.30000000004657</v>
          </cell>
          <cell r="CD178">
            <v>-6041.7000000001863</v>
          </cell>
          <cell r="CE178">
            <v>-49320.580000005662</v>
          </cell>
          <cell r="CF178">
            <v>-3054.5</v>
          </cell>
          <cell r="CG178">
            <v>-790.43999999994412</v>
          </cell>
          <cell r="CH178">
            <v>-810.15000000002328</v>
          </cell>
          <cell r="CI178">
            <v>-2201.3399999999674</v>
          </cell>
          <cell r="CJ178">
            <v>-6992.5</v>
          </cell>
          <cell r="CK178">
            <v>-9603.5</v>
          </cell>
          <cell r="CL178">
            <v>-5671.7999999998137</v>
          </cell>
          <cell r="CM178">
            <v>-8581.5</v>
          </cell>
          <cell r="CN178">
            <v>-2953.7000000001863</v>
          </cell>
          <cell r="CO178">
            <v>-2414.3000000000466</v>
          </cell>
          <cell r="CP178">
            <v>-898.75</v>
          </cell>
          <cell r="CQ178">
            <v>-5348.1000000000931</v>
          </cell>
          <cell r="CR178">
            <v>-64782.060000009835</v>
          </cell>
          <cell r="CS178">
            <v>-10055.5</v>
          </cell>
          <cell r="CT178">
            <v>-1303.6999999999534</v>
          </cell>
          <cell r="CU178">
            <v>-1036.5600000000559</v>
          </cell>
          <cell r="CV178">
            <v>-2736.5</v>
          </cell>
          <cell r="CW178">
            <v>-6307.5</v>
          </cell>
          <cell r="CX178">
            <v>-10667</v>
          </cell>
          <cell r="CY178">
            <v>-7411.7000000001863</v>
          </cell>
          <cell r="CZ178">
            <v>-8892</v>
          </cell>
          <cell r="DA178">
            <v>-3038.6000000000931</v>
          </cell>
          <cell r="DB178">
            <v>-3301.5</v>
          </cell>
          <cell r="DC178">
            <v>-3641.7999999998137</v>
          </cell>
          <cell r="DD178">
            <v>-6389.7000000001863</v>
          </cell>
          <cell r="DE178">
            <v>-42697.160000000149</v>
          </cell>
          <cell r="DF178">
            <v>-9947.2000000001863</v>
          </cell>
          <cell r="DG178">
            <v>-263.06000000005588</v>
          </cell>
          <cell r="DH178">
            <v>-911.40000000002328</v>
          </cell>
          <cell r="DI178">
            <v>-2669.0399999999208</v>
          </cell>
          <cell r="DJ178">
            <v>-6545.5</v>
          </cell>
          <cell r="DK178">
            <v>-9004.5</v>
          </cell>
          <cell r="DL178">
            <v>-6611.2000000001863</v>
          </cell>
          <cell r="DM178">
            <v>2221</v>
          </cell>
          <cell r="DN178">
            <v>-4117.9000000001397</v>
          </cell>
          <cell r="DO178">
            <v>-2296.5</v>
          </cell>
          <cell r="DP178">
            <v>-1222.8000000000466</v>
          </cell>
          <cell r="DQ178">
            <v>-1329.0600000000559</v>
          </cell>
          <cell r="DR178">
            <v>-58409.69999999553</v>
          </cell>
          <cell r="DS178">
            <v>-4388.6000000000931</v>
          </cell>
          <cell r="DT178">
            <v>-153.28000000002794</v>
          </cell>
          <cell r="DU178">
            <v>-1002.7600000000093</v>
          </cell>
          <cell r="DV178">
            <v>-9316.2000000001863</v>
          </cell>
          <cell r="DW178">
            <v>-8193.5</v>
          </cell>
          <cell r="DX178">
            <v>-10053.5</v>
          </cell>
          <cell r="DY178">
            <v>-7637.2000000001863</v>
          </cell>
          <cell r="DZ178">
            <v>-8471.2000000001863</v>
          </cell>
          <cell r="EA178">
            <v>-2110.6600000000326</v>
          </cell>
          <cell r="EB178">
            <v>-2731</v>
          </cell>
          <cell r="EC178">
            <v>-274.90000000002328</v>
          </cell>
          <cell r="ED178">
            <v>-4076.8999999999069</v>
          </cell>
        </row>
        <row r="179">
          <cell r="F179">
            <v>-6237.3000000000466</v>
          </cell>
          <cell r="G179">
            <v>-2325.6999999999534</v>
          </cell>
          <cell r="H179">
            <v>-2495.5</v>
          </cell>
          <cell r="I179">
            <v>-785.20000000018626</v>
          </cell>
          <cell r="J179">
            <v>-1127.5</v>
          </cell>
          <cell r="K179">
            <v>-2603.039999999979</v>
          </cell>
          <cell r="L179">
            <v>0</v>
          </cell>
          <cell r="M179">
            <v>0</v>
          </cell>
          <cell r="N179">
            <v>453.25</v>
          </cell>
          <cell r="O179">
            <v>-743.52199999999721</v>
          </cell>
          <cell r="P179">
            <v>-3639.9000000000233</v>
          </cell>
          <cell r="Q179">
            <v>-6178.5</v>
          </cell>
          <cell r="R179">
            <v>-13318.211699999869</v>
          </cell>
          <cell r="S179">
            <v>-3043.5286999999662</v>
          </cell>
          <cell r="T179">
            <v>-1105.9100000000035</v>
          </cell>
          <cell r="U179">
            <v>-821.05000000000291</v>
          </cell>
          <cell r="V179">
            <v>-1630.6600000000326</v>
          </cell>
          <cell r="W179">
            <v>-254.23999999999069</v>
          </cell>
          <cell r="X179">
            <v>-313.09999999997672</v>
          </cell>
          <cell r="Y179">
            <v>-208.22099999999045</v>
          </cell>
          <cell r="Z179">
            <v>0</v>
          </cell>
          <cell r="AA179">
            <v>-1400.5320000000065</v>
          </cell>
          <cell r="AB179">
            <v>-1918.7200000000012</v>
          </cell>
          <cell r="AC179">
            <v>-601.88999999998487</v>
          </cell>
          <cell r="AD179">
            <v>-2020.359999999986</v>
          </cell>
          <cell r="AE179">
            <v>-11646.899999999907</v>
          </cell>
          <cell r="AF179">
            <v>-686.53000000002794</v>
          </cell>
          <cell r="AG179">
            <v>-448.38000000000466</v>
          </cell>
          <cell r="AH179">
            <v>-283.11000000000058</v>
          </cell>
          <cell r="AI179">
            <v>-2112.6599999999744</v>
          </cell>
          <cell r="AJ179">
            <v>-752.40000000002328</v>
          </cell>
          <cell r="AK179">
            <v>-812.28000000002794</v>
          </cell>
          <cell r="AL179">
            <v>0</v>
          </cell>
          <cell r="AM179">
            <v>0</v>
          </cell>
          <cell r="AN179">
            <v>-1163.5999999999767</v>
          </cell>
          <cell r="AO179">
            <v>-504.67999999999302</v>
          </cell>
          <cell r="AP179">
            <v>-124.31999999999971</v>
          </cell>
          <cell r="AQ179">
            <v>-4758.9399999999441</v>
          </cell>
          <cell r="AR179">
            <v>-16846.748000000138</v>
          </cell>
          <cell r="AS179">
            <v>-775.10999999998603</v>
          </cell>
          <cell r="AT179">
            <v>-160.62400000000343</v>
          </cell>
          <cell r="AU179">
            <v>-670.68000000000029</v>
          </cell>
          <cell r="AV179">
            <v>-174.44400000000314</v>
          </cell>
          <cell r="AW179">
            <v>-2213.2800000000279</v>
          </cell>
          <cell r="AX179">
            <v>-2125.1599999999744</v>
          </cell>
          <cell r="AY179">
            <v>0</v>
          </cell>
          <cell r="AZ179">
            <v>0</v>
          </cell>
          <cell r="BA179">
            <v>-2778.5600000000559</v>
          </cell>
          <cell r="BB179">
            <v>-1472.8700000000244</v>
          </cell>
          <cell r="BC179">
            <v>-2708.7200000000303</v>
          </cell>
          <cell r="BD179">
            <v>-3767.2999999998137</v>
          </cell>
          <cell r="BE179">
            <v>-11370.168999999762</v>
          </cell>
          <cell r="BF179">
            <v>-1010.4700000000303</v>
          </cell>
          <cell r="BG179">
            <v>-89.944999999992433</v>
          </cell>
          <cell r="BH179">
            <v>-146.20399999999972</v>
          </cell>
          <cell r="BI179">
            <v>-415.04999999999563</v>
          </cell>
          <cell r="BJ179">
            <v>-2376.640000000014</v>
          </cell>
          <cell r="BK179">
            <v>-3066.9400000000023</v>
          </cell>
          <cell r="BL179">
            <v>0</v>
          </cell>
          <cell r="BM179">
            <v>0</v>
          </cell>
          <cell r="BN179">
            <v>-1996.8899999999994</v>
          </cell>
          <cell r="BO179">
            <v>-444.19000000000233</v>
          </cell>
          <cell r="BP179">
            <v>-854.83999999999651</v>
          </cell>
          <cell r="BQ179">
            <v>-969</v>
          </cell>
          <cell r="BR179">
            <v>-8098.4926899997517</v>
          </cell>
          <cell r="BS179">
            <v>-919.43999999997322</v>
          </cell>
          <cell r="BT179">
            <v>-274.95000000001164</v>
          </cell>
          <cell r="BU179">
            <v>-208.375</v>
          </cell>
          <cell r="BV179">
            <v>0</v>
          </cell>
          <cell r="BW179">
            <v>-1018.2946899999952</v>
          </cell>
          <cell r="BX179">
            <v>-1250.1599999999889</v>
          </cell>
          <cell r="BY179">
            <v>0</v>
          </cell>
          <cell r="BZ179">
            <v>0</v>
          </cell>
          <cell r="CA179">
            <v>-685.37299999999959</v>
          </cell>
          <cell r="CB179">
            <v>-740.79000000000815</v>
          </cell>
          <cell r="CC179">
            <v>-825.66000000000349</v>
          </cell>
          <cell r="CD179">
            <v>-2175.4499999999534</v>
          </cell>
          <cell r="CE179">
            <v>-14289.223000000231</v>
          </cell>
          <cell r="CF179">
            <v>-1212.8199999999488</v>
          </cell>
          <cell r="CG179">
            <v>-415.93400000000838</v>
          </cell>
          <cell r="CH179">
            <v>-1222.7530000000042</v>
          </cell>
          <cell r="CI179">
            <v>-173.92699999999968</v>
          </cell>
          <cell r="CJ179">
            <v>-837.55999999999767</v>
          </cell>
          <cell r="CK179">
            <v>-438.69499999999243</v>
          </cell>
          <cell r="CL179">
            <v>-174.00400000001537</v>
          </cell>
          <cell r="CM179">
            <v>0</v>
          </cell>
          <cell r="CN179">
            <v>-755.22999999999593</v>
          </cell>
          <cell r="CO179">
            <v>-2961.9399999999441</v>
          </cell>
          <cell r="CP179">
            <v>-2025.359999999986</v>
          </cell>
          <cell r="CQ179">
            <v>-4071</v>
          </cell>
          <cell r="CR179">
            <v>-18266.759999999776</v>
          </cell>
          <cell r="CS179">
            <v>-4303.1399999998976</v>
          </cell>
          <cell r="CT179">
            <v>-1796.7600000000093</v>
          </cell>
          <cell r="CU179">
            <v>-1146.5699999999924</v>
          </cell>
          <cell r="CV179">
            <v>-498.05999999999767</v>
          </cell>
          <cell r="CW179">
            <v>-1520.4400000000023</v>
          </cell>
          <cell r="CX179">
            <v>-413.26999999998952</v>
          </cell>
          <cell r="CY179">
            <v>0</v>
          </cell>
          <cell r="CZ179">
            <v>0</v>
          </cell>
          <cell r="DA179">
            <v>-2073.4599999999919</v>
          </cell>
          <cell r="DB179">
            <v>-2124.7600000000093</v>
          </cell>
          <cell r="DC179">
            <v>-2412.5999999999767</v>
          </cell>
          <cell r="DD179">
            <v>-1977.6999999999534</v>
          </cell>
          <cell r="DE179">
            <v>-12373.98099999968</v>
          </cell>
          <cell r="DF179">
            <v>-2536.8399999999674</v>
          </cell>
          <cell r="DG179">
            <v>-442.82000000000698</v>
          </cell>
          <cell r="DH179">
            <v>-233.82000000000698</v>
          </cell>
          <cell r="DI179">
            <v>-264.47999999999593</v>
          </cell>
          <cell r="DJ179">
            <v>1299.8899999999849</v>
          </cell>
          <cell r="DK179">
            <v>1309.2190000000046</v>
          </cell>
          <cell r="DL179">
            <v>0</v>
          </cell>
          <cell r="DM179">
            <v>0</v>
          </cell>
          <cell r="DN179">
            <v>-2956.7900000000081</v>
          </cell>
          <cell r="DO179">
            <v>-2084.960000000021</v>
          </cell>
          <cell r="DP179">
            <v>-3436.7200000000012</v>
          </cell>
          <cell r="DQ179">
            <v>-3026.6600000000326</v>
          </cell>
          <cell r="DR179">
            <v>-22815.123999999836</v>
          </cell>
          <cell r="DS179">
            <v>-1466.3199999999488</v>
          </cell>
          <cell r="DT179">
            <v>-1042.5900000000256</v>
          </cell>
          <cell r="DU179">
            <v>-1721.3540000000066</v>
          </cell>
          <cell r="DV179">
            <v>-2580.1500000000233</v>
          </cell>
          <cell r="DW179">
            <v>-2979.0499999999884</v>
          </cell>
          <cell r="DX179">
            <v>-399.02000000000407</v>
          </cell>
          <cell r="DY179">
            <v>0</v>
          </cell>
          <cell r="DZ179">
            <v>0</v>
          </cell>
          <cell r="EA179">
            <v>-4197.0699999999488</v>
          </cell>
          <cell r="EB179">
            <v>-2923.570000000007</v>
          </cell>
          <cell r="EC179">
            <v>-1077</v>
          </cell>
          <cell r="ED179">
            <v>-4429</v>
          </cell>
        </row>
        <row r="180">
          <cell r="F180">
            <v>-368.36000000000058</v>
          </cell>
          <cell r="G180">
            <v>-160.79999999998836</v>
          </cell>
          <cell r="H180">
            <v>-249.12599999998929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-54.610599999999977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-13.493600000000015</v>
          </cell>
          <cell r="BX180">
            <v>-41.116999999999734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-80.948599999999715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-8.7502999999999247</v>
          </cell>
          <cell r="CK180">
            <v>-20.754500000000007</v>
          </cell>
          <cell r="CL180">
            <v>0</v>
          </cell>
          <cell r="CM180">
            <v>0</v>
          </cell>
          <cell r="CN180">
            <v>0</v>
          </cell>
          <cell r="CO180">
            <v>-51.44380000000001</v>
          </cell>
          <cell r="CP180">
            <v>0</v>
          </cell>
          <cell r="CQ180">
            <v>0</v>
          </cell>
          <cell r="CR180">
            <v>-351.76400000000285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-143.67700000000059</v>
          </cell>
          <cell r="DA180">
            <v>0</v>
          </cell>
          <cell r="DB180">
            <v>-208.08699999999999</v>
          </cell>
          <cell r="DC180">
            <v>0</v>
          </cell>
          <cell r="DD180">
            <v>0</v>
          </cell>
          <cell r="DE180">
            <v>-88.520300000000134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-88.520299999999907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-241.98300000000017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-241.98300000000017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-18870.070000000298</v>
          </cell>
          <cell r="G185">
            <v>-34252.096999999136</v>
          </cell>
          <cell r="H185">
            <v>-33411.199499998242</v>
          </cell>
          <cell r="I185">
            <v>-12454.429999999702</v>
          </cell>
          <cell r="J185">
            <v>-7767.890000000596</v>
          </cell>
          <cell r="K185">
            <v>-7125.7550000008196</v>
          </cell>
          <cell r="L185">
            <v>-7411.1354000000283</v>
          </cell>
          <cell r="M185">
            <v>-9581.4500000001863</v>
          </cell>
          <cell r="N185">
            <v>-4519.1769999999087</v>
          </cell>
          <cell r="O185">
            <v>-9935.3220000001602</v>
          </cell>
          <cell r="P185">
            <v>-7202.5958000002429</v>
          </cell>
          <cell r="Q185">
            <v>-11112.240000000224</v>
          </cell>
          <cell r="R185">
            <v>-72814.650899991393</v>
          </cell>
          <cell r="S185">
            <v>-5851.0486999999266</v>
          </cell>
          <cell r="T185">
            <v>-2080.1550000000279</v>
          </cell>
          <cell r="U185">
            <v>-4682.9156999998959</v>
          </cell>
          <cell r="V185">
            <v>-12161.747999998741</v>
          </cell>
          <cell r="W185">
            <v>-7701.480000000447</v>
          </cell>
          <cell r="X185">
            <v>-4956.0250000003725</v>
          </cell>
          <cell r="Y185">
            <v>-3948.3880000002682</v>
          </cell>
          <cell r="Z185">
            <v>-15813.455500000156</v>
          </cell>
          <cell r="AA185">
            <v>-3732.2370000004303</v>
          </cell>
          <cell r="AB185">
            <v>-6879.4499999999534</v>
          </cell>
          <cell r="AC185">
            <v>-956.05300000007264</v>
          </cell>
          <cell r="AD185">
            <v>-4051.6949999998324</v>
          </cell>
          <cell r="AE185">
            <v>-68054.344400003552</v>
          </cell>
          <cell r="AF185">
            <v>1066.7349999998696</v>
          </cell>
          <cell r="AG185">
            <v>-2538.0849999999627</v>
          </cell>
          <cell r="AH185">
            <v>-1018.3469999999506</v>
          </cell>
          <cell r="AI185">
            <v>-5104.0499999998137</v>
          </cell>
          <cell r="AJ185">
            <v>-7673.8160000005737</v>
          </cell>
          <cell r="AK185">
            <v>-8772.1430000001565</v>
          </cell>
          <cell r="AL185">
            <v>-6708.8389999996871</v>
          </cell>
          <cell r="AM185">
            <v>-6360.6383999995887</v>
          </cell>
          <cell r="AN185">
            <v>-9636.3999999994412</v>
          </cell>
          <cell r="AO185">
            <v>-3634.7800000000279</v>
          </cell>
          <cell r="AP185">
            <v>-261.02100000006612</v>
          </cell>
          <cell r="AQ185">
            <v>-17412.959999999963</v>
          </cell>
          <cell r="AR185">
            <v>-83618.627599995583</v>
          </cell>
          <cell r="AS185">
            <v>-3073.0359999998473</v>
          </cell>
          <cell r="AT185">
            <v>-896.19200000003912</v>
          </cell>
          <cell r="AU185">
            <v>-1462.515000000014</v>
          </cell>
          <cell r="AV185">
            <v>-3474.1010000000242</v>
          </cell>
          <cell r="AW185">
            <v>-7984.0240000002086</v>
          </cell>
          <cell r="AX185">
            <v>-8558.3099999995902</v>
          </cell>
          <cell r="AY185">
            <v>-7322.8915999997407</v>
          </cell>
          <cell r="AZ185">
            <v>-4838.1179999997839</v>
          </cell>
          <cell r="BA185">
            <v>-7184.910000000149</v>
          </cell>
          <cell r="BB185">
            <v>-5344.4000000001397</v>
          </cell>
          <cell r="BC185">
            <v>-6076.8300000000745</v>
          </cell>
          <cell r="BD185">
            <v>-27403.300000000745</v>
          </cell>
          <cell r="BE185">
            <v>-57702.502599999309</v>
          </cell>
          <cell r="BF185">
            <v>-6036.1300000003539</v>
          </cell>
          <cell r="BG185">
            <v>-1403.6149999999907</v>
          </cell>
          <cell r="BH185">
            <v>-1852.0542000000132</v>
          </cell>
          <cell r="BI185">
            <v>-4389.4500000000698</v>
          </cell>
          <cell r="BJ185">
            <v>-7103.8173999995925</v>
          </cell>
          <cell r="BK185">
            <v>-8387.3759999996983</v>
          </cell>
          <cell r="BL185">
            <v>-5314.5139999999665</v>
          </cell>
          <cell r="BM185">
            <v>-5479.0249999999069</v>
          </cell>
          <cell r="BN185">
            <v>-4223.9610000000102</v>
          </cell>
          <cell r="BO185">
            <v>-4315.5799999998417</v>
          </cell>
          <cell r="BP185">
            <v>-2620.6799999999348</v>
          </cell>
          <cell r="BQ185">
            <v>-6576.2999999998137</v>
          </cell>
          <cell r="BR185">
            <v>-48116.923990000039</v>
          </cell>
          <cell r="BS185">
            <v>-3780.6499999999069</v>
          </cell>
          <cell r="BT185">
            <v>-1915.5259999998379</v>
          </cell>
          <cell r="BU185">
            <v>-864.375</v>
          </cell>
          <cell r="BV185">
            <v>-4389.0035999999382</v>
          </cell>
          <cell r="BW185">
            <v>-4769.6548899998888</v>
          </cell>
          <cell r="BX185">
            <v>-5291.7770000002347</v>
          </cell>
          <cell r="BY185">
            <v>-5699.0649999999441</v>
          </cell>
          <cell r="BZ185">
            <v>-4716.7854999997653</v>
          </cell>
          <cell r="CA185">
            <v>-4191.7219999998342</v>
          </cell>
          <cell r="CB185">
            <v>2764.4150000005029</v>
          </cell>
          <cell r="CC185">
            <v>-1880.9299999999348</v>
          </cell>
          <cell r="CD185">
            <v>-13381.850000000559</v>
          </cell>
          <cell r="CE185">
            <v>-87865.878599993885</v>
          </cell>
          <cell r="CF185">
            <v>-5647.5500000002794</v>
          </cell>
          <cell r="CG185">
            <v>-1972.9880000001285</v>
          </cell>
          <cell r="CH185">
            <v>-2684.5359999999637</v>
          </cell>
          <cell r="CI185">
            <v>-2687.8499999999767</v>
          </cell>
          <cell r="CJ185">
            <v>-9999.1122999992222</v>
          </cell>
          <cell r="CK185">
            <v>-12027.829499999061</v>
          </cell>
          <cell r="CL185">
            <v>-7518.9989999998361</v>
          </cell>
          <cell r="CM185">
            <v>-9016.5800000000745</v>
          </cell>
          <cell r="CN185">
            <v>-5670.1500000001397</v>
          </cell>
          <cell r="CO185">
            <v>-9771.2037999997847</v>
          </cell>
          <cell r="CP185">
            <v>-4055.1700000001583</v>
          </cell>
          <cell r="CQ185">
            <v>-16813.910000000149</v>
          </cell>
          <cell r="CR185">
            <v>-103665.6432999894</v>
          </cell>
          <cell r="CS185">
            <v>-15331.819999999367</v>
          </cell>
          <cell r="CT185">
            <v>-4094.4399999999441</v>
          </cell>
          <cell r="CU185">
            <v>-2451.8800000001211</v>
          </cell>
          <cell r="CV185">
            <v>-3647.9229999997187</v>
          </cell>
          <cell r="CW185">
            <v>-9715.6200000010431</v>
          </cell>
          <cell r="CX185">
            <v>-14403.001000000164</v>
          </cell>
          <cell r="CY185">
            <v>-8380.1410000002943</v>
          </cell>
          <cell r="CZ185">
            <v>-9580.9722999995574</v>
          </cell>
          <cell r="DA185">
            <v>-7333.1990000002552</v>
          </cell>
          <cell r="DB185">
            <v>-8665.6969999996945</v>
          </cell>
          <cell r="DC185">
            <v>-7025.3499999996275</v>
          </cell>
          <cell r="DD185">
            <v>-13035.600000000559</v>
          </cell>
          <cell r="DE185">
            <v>-70229.187299996614</v>
          </cell>
          <cell r="DF185">
            <v>-13752.508999999613</v>
          </cell>
          <cell r="DG185">
            <v>-11655.608000000007</v>
          </cell>
          <cell r="DH185">
            <v>-1433.7730000001611</v>
          </cell>
          <cell r="DI185">
            <v>-3469.3929999999236</v>
          </cell>
          <cell r="DJ185">
            <v>-7469.4703000010923</v>
          </cell>
          <cell r="DK185">
            <v>-9015.5419999994338</v>
          </cell>
          <cell r="DL185">
            <v>-7896.5320000001229</v>
          </cell>
          <cell r="DM185">
            <v>12039.060000000056</v>
          </cell>
          <cell r="DN185">
            <v>-8783.3400000000838</v>
          </cell>
          <cell r="DO185">
            <v>-6384.3999999999069</v>
          </cell>
          <cell r="DP185">
            <v>-5647.6000000000931</v>
          </cell>
          <cell r="DQ185">
            <v>-6760.0800000000745</v>
          </cell>
          <cell r="DR185">
            <v>-104926.15200001001</v>
          </cell>
          <cell r="DS185">
            <v>-6460.3699999998789</v>
          </cell>
          <cell r="DT185">
            <v>-3115.7880000000587</v>
          </cell>
          <cell r="DU185">
            <v>-3741.3400000000838</v>
          </cell>
          <cell r="DV185">
            <v>-12588.887999999803</v>
          </cell>
          <cell r="DW185">
            <v>-14134.280000001192</v>
          </cell>
          <cell r="DX185">
            <v>-11884.847000000998</v>
          </cell>
          <cell r="DY185">
            <v>-9899.5160000002943</v>
          </cell>
          <cell r="DZ185">
            <v>-8766.8500000000931</v>
          </cell>
          <cell r="EA185">
            <v>-10812.243000000017</v>
          </cell>
          <cell r="EB185">
            <v>-8391.25</v>
          </cell>
          <cell r="EC185">
            <v>-1993.6200000001118</v>
          </cell>
          <cell r="ED185">
            <v>-13137.159999999683</v>
          </cell>
        </row>
        <row r="187">
          <cell r="A187" t="str">
            <v>Total Purchased Power &amp; Net Interchange</v>
          </cell>
          <cell r="F187">
            <v>-18870.070000007749</v>
          </cell>
          <cell r="G187">
            <v>-34252.097000002861</v>
          </cell>
          <cell r="H187">
            <v>-33411.199500001967</v>
          </cell>
          <cell r="I187">
            <v>-12454.429999999702</v>
          </cell>
          <cell r="J187">
            <v>-7767.890000000596</v>
          </cell>
          <cell r="K187">
            <v>-7125.7550000026822</v>
          </cell>
          <cell r="L187">
            <v>-7411.1353999972343</v>
          </cell>
          <cell r="M187">
            <v>-9581.4499999955297</v>
          </cell>
          <cell r="N187">
            <v>-4519.1770000010729</v>
          </cell>
          <cell r="O187">
            <v>-9935.3219999969006</v>
          </cell>
          <cell r="P187">
            <v>-7202.5957999974489</v>
          </cell>
          <cell r="Q187">
            <v>-11112.240000002086</v>
          </cell>
          <cell r="R187">
            <v>-72814.650900006294</v>
          </cell>
          <cell r="S187">
            <v>-5851.0486999973655</v>
          </cell>
          <cell r="T187">
            <v>-2080.1550000011921</v>
          </cell>
          <cell r="U187">
            <v>-4682.9157000035048</v>
          </cell>
          <cell r="V187">
            <v>-12161.748000003397</v>
          </cell>
          <cell r="W187">
            <v>-7701.4799999967217</v>
          </cell>
          <cell r="X187">
            <v>-4956.0249999985099</v>
          </cell>
          <cell r="Y187">
            <v>-3948.3879999965429</v>
          </cell>
          <cell r="Z187">
            <v>-15813.455499999225</v>
          </cell>
          <cell r="AA187">
            <v>-3732.2370000034571</v>
          </cell>
          <cell r="AB187">
            <v>-6879.4499999955297</v>
          </cell>
          <cell r="AC187">
            <v>-956.05299999564886</v>
          </cell>
          <cell r="AD187">
            <v>-4051.695000000298</v>
          </cell>
          <cell r="AE187">
            <v>-68054.344400048256</v>
          </cell>
          <cell r="AF187">
            <v>1066.734999999404</v>
          </cell>
          <cell r="AG187">
            <v>-2538.0849999934435</v>
          </cell>
          <cell r="AH187">
            <v>-1018.347000002861</v>
          </cell>
          <cell r="AI187">
            <v>-5104.0500000044703</v>
          </cell>
          <cell r="AJ187">
            <v>-7673.8159999996424</v>
          </cell>
          <cell r="AK187">
            <v>-8772.1429999992251</v>
          </cell>
          <cell r="AL187">
            <v>-6708.8390000015497</v>
          </cell>
          <cell r="AM187">
            <v>-6360.6383999958634</v>
          </cell>
          <cell r="AN187">
            <v>-9636.3999999985099</v>
          </cell>
          <cell r="AO187">
            <v>-3634.7800000011921</v>
          </cell>
          <cell r="AP187">
            <v>-261.02100000530481</v>
          </cell>
          <cell r="AQ187">
            <v>-17412.960000000894</v>
          </cell>
          <cell r="AR187">
            <v>-83618.627600073814</v>
          </cell>
          <cell r="AS187">
            <v>-3073.0360000059009</v>
          </cell>
          <cell r="AT187">
            <v>-896.19200000166893</v>
          </cell>
          <cell r="AU187">
            <v>-1462.515000000596</v>
          </cell>
          <cell r="AV187">
            <v>-3474.1009999960661</v>
          </cell>
          <cell r="AW187">
            <v>-7984.0239999964833</v>
          </cell>
          <cell r="AX187">
            <v>-8558.3099999949336</v>
          </cell>
          <cell r="AY187">
            <v>-7322.8916000053287</v>
          </cell>
          <cell r="AZ187">
            <v>-4838.1180000007153</v>
          </cell>
          <cell r="BA187">
            <v>-7184.9099999964237</v>
          </cell>
          <cell r="BB187">
            <v>-5344.3999999985099</v>
          </cell>
          <cell r="BC187">
            <v>-6076.8299999982119</v>
          </cell>
          <cell r="BD187">
            <v>-27403.30000000447</v>
          </cell>
          <cell r="BE187">
            <v>-57702.502600073814</v>
          </cell>
          <cell r="BF187">
            <v>-6036.1299999952316</v>
          </cell>
          <cell r="BG187">
            <v>-1403.6149999946356</v>
          </cell>
          <cell r="BH187">
            <v>-1852.054200001061</v>
          </cell>
          <cell r="BI187">
            <v>-4389.4500000029802</v>
          </cell>
          <cell r="BJ187">
            <v>-7103.8174000009894</v>
          </cell>
          <cell r="BK187">
            <v>-8387.375999994576</v>
          </cell>
          <cell r="BL187">
            <v>-5314.5139999985695</v>
          </cell>
          <cell r="BM187">
            <v>-5479.0249999985099</v>
          </cell>
          <cell r="BN187">
            <v>-4223.96099999547</v>
          </cell>
          <cell r="BO187">
            <v>-4315.5799999982119</v>
          </cell>
          <cell r="BP187">
            <v>-2620.679999999702</v>
          </cell>
          <cell r="BQ187">
            <v>-6576.2999999970198</v>
          </cell>
          <cell r="BR187">
            <v>-48116.923990011215</v>
          </cell>
          <cell r="BS187">
            <v>-3780.6499999985099</v>
          </cell>
          <cell r="BT187">
            <v>-1915.5260000005364</v>
          </cell>
          <cell r="BU187">
            <v>-864.375</v>
          </cell>
          <cell r="BV187">
            <v>-4389.0036000013351</v>
          </cell>
          <cell r="BW187">
            <v>-4769.6548900008202</v>
          </cell>
          <cell r="BX187">
            <v>-5291.7769999951124</v>
          </cell>
          <cell r="BY187">
            <v>-5699.0649999976158</v>
          </cell>
          <cell r="BZ187">
            <v>-4716.7855000048876</v>
          </cell>
          <cell r="CA187">
            <v>-4191.7219999954104</v>
          </cell>
          <cell r="CB187">
            <v>2764.4149999991059</v>
          </cell>
          <cell r="CC187">
            <v>-1880.929999999702</v>
          </cell>
          <cell r="CD187">
            <v>-13381.85000000149</v>
          </cell>
          <cell r="CE187">
            <v>-87865.878600239754</v>
          </cell>
          <cell r="CF187">
            <v>-5647.5499999970198</v>
          </cell>
          <cell r="CG187">
            <v>-1972.987999998033</v>
          </cell>
          <cell r="CH187">
            <v>-2684.5359999984503</v>
          </cell>
          <cell r="CI187">
            <v>-2687.8499999940395</v>
          </cell>
          <cell r="CJ187">
            <v>-9999.1123000010848</v>
          </cell>
          <cell r="CK187">
            <v>-12027.829500004649</v>
          </cell>
          <cell r="CL187">
            <v>-7518.9989999979734</v>
          </cell>
          <cell r="CM187">
            <v>-9016.580000013113</v>
          </cell>
          <cell r="CN187">
            <v>-5670.1499999985099</v>
          </cell>
          <cell r="CO187">
            <v>-9771.2038000002503</v>
          </cell>
          <cell r="CP187">
            <v>-4055.1700000017881</v>
          </cell>
          <cell r="CQ187">
            <v>-16813.910000003874</v>
          </cell>
          <cell r="CR187">
            <v>-103665.64329993725</v>
          </cell>
          <cell r="CS187">
            <v>-15331.820000000298</v>
          </cell>
          <cell r="CT187">
            <v>-4094.4400000050664</v>
          </cell>
          <cell r="CU187">
            <v>-2451.8800000026822</v>
          </cell>
          <cell r="CV187">
            <v>-3647.9230000004172</v>
          </cell>
          <cell r="CW187">
            <v>-9715.6200000047684</v>
          </cell>
          <cell r="CX187">
            <v>-14403.001000002027</v>
          </cell>
          <cell r="CY187">
            <v>-8380.1410000026226</v>
          </cell>
          <cell r="CZ187">
            <v>-9580.9723000079393</v>
          </cell>
          <cell r="DA187">
            <v>-7333.1990000009537</v>
          </cell>
          <cell r="DB187">
            <v>-8665.6970000043511</v>
          </cell>
          <cell r="DC187">
            <v>-7025.3499999940395</v>
          </cell>
          <cell r="DD187">
            <v>-13035.60000000149</v>
          </cell>
          <cell r="DE187">
            <v>-70229.187299966812</v>
          </cell>
          <cell r="DF187">
            <v>-13752.509000003338</v>
          </cell>
          <cell r="DG187">
            <v>-11655.607999995351</v>
          </cell>
          <cell r="DH187">
            <v>-1433.7730000019073</v>
          </cell>
          <cell r="DI187">
            <v>-3469.3929999992251</v>
          </cell>
          <cell r="DJ187">
            <v>-7469.4702999964356</v>
          </cell>
          <cell r="DK187">
            <v>-9015.542000003159</v>
          </cell>
          <cell r="DL187">
            <v>-7896.5320000052452</v>
          </cell>
          <cell r="DM187">
            <v>12039.059999987483</v>
          </cell>
          <cell r="DN187">
            <v>-8783.3400000035763</v>
          </cell>
          <cell r="DO187">
            <v>-6384.3999999985099</v>
          </cell>
          <cell r="DP187">
            <v>-5647.6000000014901</v>
          </cell>
          <cell r="DQ187">
            <v>-6760.0799999982119</v>
          </cell>
          <cell r="DR187">
            <v>-104926.15199995041</v>
          </cell>
          <cell r="DS187">
            <v>-6460.3699999973178</v>
          </cell>
          <cell r="DT187">
            <v>-3115.7879999950528</v>
          </cell>
          <cell r="DU187">
            <v>-3741.3400000035763</v>
          </cell>
          <cell r="DV187">
            <v>-12588.888000003994</v>
          </cell>
          <cell r="DW187">
            <v>-14134.280000001192</v>
          </cell>
          <cell r="DX187">
            <v>-11884.847000002861</v>
          </cell>
          <cell r="DY187">
            <v>-9899.5160000026226</v>
          </cell>
          <cell r="DZ187">
            <v>-8766.8500000089407</v>
          </cell>
          <cell r="EA187">
            <v>-10812.243000000715</v>
          </cell>
          <cell r="EB187">
            <v>-8391.25</v>
          </cell>
          <cell r="EC187">
            <v>-1993.6200000047684</v>
          </cell>
          <cell r="ED187">
            <v>-13137.160000003874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-9.20150000000001</v>
          </cell>
          <cell r="G192">
            <v>-0.51085000000000491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1.6648560000000003</v>
          </cell>
          <cell r="R192">
            <v>-3.0909999999948923E-2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-3.0910000000005766E-2</v>
          </cell>
          <cell r="AE192">
            <v>-5.5725800000000163</v>
          </cell>
          <cell r="AF192">
            <v>-5.2638000000000034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-0.30878000000001293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-45.930400000004738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5.4895999999999958</v>
          </cell>
          <cell r="BO192">
            <v>0</v>
          </cell>
          <cell r="BP192">
            <v>-34.293000000001484</v>
          </cell>
          <cell r="BQ192">
            <v>-17.127000000000407</v>
          </cell>
          <cell r="BR192">
            <v>-170.92260000004899</v>
          </cell>
          <cell r="BS192">
            <v>-6.5340000000032887</v>
          </cell>
          <cell r="BT192">
            <v>-14.822000000000116</v>
          </cell>
          <cell r="BU192">
            <v>-13.822000000000116</v>
          </cell>
          <cell r="BV192">
            <v>-10.368599999999788</v>
          </cell>
          <cell r="BW192">
            <v>-4.7559999999975844</v>
          </cell>
          <cell r="BX192">
            <v>-66.675999999999476</v>
          </cell>
          <cell r="BY192">
            <v>-19.898000000001048</v>
          </cell>
          <cell r="BZ192">
            <v>-19.85200000000259</v>
          </cell>
          <cell r="CA192">
            <v>25.817999999999302</v>
          </cell>
          <cell r="CB192">
            <v>-36.860000000000582</v>
          </cell>
          <cell r="CC192">
            <v>0</v>
          </cell>
          <cell r="CD192">
            <v>-3.1520000000018626</v>
          </cell>
          <cell r="CE192">
            <v>-228.33100000000559</v>
          </cell>
          <cell r="CF192">
            <v>-22.350999999998749</v>
          </cell>
          <cell r="CG192">
            <v>-3.2439999999987776</v>
          </cell>
          <cell r="CH192">
            <v>-11.894000000000233</v>
          </cell>
          <cell r="CI192">
            <v>-12.345000000001164</v>
          </cell>
          <cell r="CJ192">
            <v>-17.589999999996508</v>
          </cell>
          <cell r="CK192">
            <v>-64.378000000004249</v>
          </cell>
          <cell r="CL192">
            <v>-16.472999999998137</v>
          </cell>
          <cell r="CM192">
            <v>-1.2900000000008731</v>
          </cell>
          <cell r="CN192">
            <v>-45.080000000001746</v>
          </cell>
          <cell r="CO192">
            <v>-8.4490000000005239</v>
          </cell>
          <cell r="CP192">
            <v>-2.2669999999998254</v>
          </cell>
          <cell r="CQ192">
            <v>-22.970000000001164</v>
          </cell>
          <cell r="CR192">
            <v>-177.83699999999953</v>
          </cell>
          <cell r="CS192">
            <v>-8.4179999999996653</v>
          </cell>
          <cell r="CT192">
            <v>-7.1999999999989086</v>
          </cell>
          <cell r="CU192">
            <v>-14.665999999997439</v>
          </cell>
          <cell r="CV192">
            <v>-22.005000000004657</v>
          </cell>
          <cell r="CW192">
            <v>-39</v>
          </cell>
          <cell r="CX192">
            <v>-2.5769999999974971</v>
          </cell>
          <cell r="CY192">
            <v>-7.1169999999983702</v>
          </cell>
          <cell r="CZ192">
            <v>-21.407999999995809</v>
          </cell>
          <cell r="DA192">
            <v>0</v>
          </cell>
          <cell r="DB192">
            <v>-31.518000000000029</v>
          </cell>
          <cell r="DC192">
            <v>-17.770000000000437</v>
          </cell>
          <cell r="DD192">
            <v>-6.157999999999447</v>
          </cell>
          <cell r="DE192">
            <v>-231.02670000001672</v>
          </cell>
          <cell r="DF192">
            <v>-8.5636999999996988</v>
          </cell>
          <cell r="DG192">
            <v>-5.5399999999990541</v>
          </cell>
          <cell r="DH192">
            <v>-40.798999999999069</v>
          </cell>
          <cell r="DI192">
            <v>-54.72899999999936</v>
          </cell>
          <cell r="DJ192">
            <v>2.7250000000021828</v>
          </cell>
          <cell r="DK192">
            <v>-21.144999999998618</v>
          </cell>
          <cell r="DL192">
            <v>-34.902000000001863</v>
          </cell>
          <cell r="DM192">
            <v>0</v>
          </cell>
          <cell r="DN192">
            <v>-20.877000000000407</v>
          </cell>
          <cell r="DO192">
            <v>-33.795000000000073</v>
          </cell>
          <cell r="DP192">
            <v>-13.40099999999984</v>
          </cell>
          <cell r="DQ192">
            <v>0</v>
          </cell>
          <cell r="DR192">
            <v>-154.04039999999804</v>
          </cell>
          <cell r="DS192">
            <v>-1.0273999999999432</v>
          </cell>
          <cell r="DT192">
            <v>-1.0389999999988504</v>
          </cell>
          <cell r="DU192">
            <v>-46.242000000000189</v>
          </cell>
          <cell r="DV192">
            <v>-36.065999999998894</v>
          </cell>
          <cell r="DW192">
            <v>-14.492000000000189</v>
          </cell>
          <cell r="DX192">
            <v>-9.8220000000001164</v>
          </cell>
          <cell r="DY192">
            <v>-45.351999999998952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-9.2015000004321337</v>
          </cell>
          <cell r="G194">
            <v>-0.51085000112652779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1.6648559998720884</v>
          </cell>
          <cell r="R194">
            <v>-3.0910015106201172E-2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-3.0910000205039978E-2</v>
          </cell>
          <cell r="AE194">
            <v>-5.5725799798965454</v>
          </cell>
          <cell r="AF194">
            <v>-5.263799998909235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-0.30878000147640705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-45.930399984121323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5.4896000009030104</v>
          </cell>
          <cell r="BO194">
            <v>0</v>
          </cell>
          <cell r="BP194">
            <v>-34.293000001460314</v>
          </cell>
          <cell r="BQ194">
            <v>-17.127000000327826</v>
          </cell>
          <cell r="BR194">
            <v>-170.92260000109673</v>
          </cell>
          <cell r="BS194">
            <v>-6.5339999999850988</v>
          </cell>
          <cell r="BT194">
            <v>-14.822000000625849</v>
          </cell>
          <cell r="BU194">
            <v>-13.822000000625849</v>
          </cell>
          <cell r="BV194">
            <v>-10.368599999696016</v>
          </cell>
          <cell r="BW194">
            <v>-4.7560000009834766</v>
          </cell>
          <cell r="BX194">
            <v>-66.675999999046326</v>
          </cell>
          <cell r="BY194">
            <v>-19.898000000044703</v>
          </cell>
          <cell r="BZ194">
            <v>-19.851999999955297</v>
          </cell>
          <cell r="CA194">
            <v>25.817999999970198</v>
          </cell>
          <cell r="CB194">
            <v>-36.859999999403954</v>
          </cell>
          <cell r="CC194">
            <v>0</v>
          </cell>
          <cell r="CD194">
            <v>-3.1520000007003546</v>
          </cell>
          <cell r="CE194">
            <v>-228.33100000023842</v>
          </cell>
          <cell r="CF194">
            <v>-22.350999999791384</v>
          </cell>
          <cell r="CG194">
            <v>-3.2440000008791685</v>
          </cell>
          <cell r="CH194">
            <v>-11.893999999389052</v>
          </cell>
          <cell r="CI194">
            <v>-12.345000000670552</v>
          </cell>
          <cell r="CJ194">
            <v>-17.589999999850988</v>
          </cell>
          <cell r="CK194">
            <v>-64.377999998629093</v>
          </cell>
          <cell r="CL194">
            <v>-16.472999999299645</v>
          </cell>
          <cell r="CM194">
            <v>-1.2900000009685755</v>
          </cell>
          <cell r="CN194">
            <v>-45.080000000074506</v>
          </cell>
          <cell r="CO194">
            <v>-8.4490000009536743</v>
          </cell>
          <cell r="CP194">
            <v>-2.267000000923872</v>
          </cell>
          <cell r="CQ194">
            <v>-22.970000000670552</v>
          </cell>
          <cell r="CR194">
            <v>-177.83700001239777</v>
          </cell>
          <cell r="CS194">
            <v>-8.4180000014603138</v>
          </cell>
          <cell r="CT194">
            <v>-7.2000000011175871</v>
          </cell>
          <cell r="CU194">
            <v>-14.666000001132488</v>
          </cell>
          <cell r="CV194">
            <v>-22.005000000819564</v>
          </cell>
          <cell r="CW194">
            <v>-39</v>
          </cell>
          <cell r="CX194">
            <v>-2.5769999995827675</v>
          </cell>
          <cell r="CY194">
            <v>-7.117000000551343</v>
          </cell>
          <cell r="CZ194">
            <v>-21.407999999821186</v>
          </cell>
          <cell r="DA194">
            <v>0</v>
          </cell>
          <cell r="DB194">
            <v>-31.51799999922514</v>
          </cell>
          <cell r="DC194">
            <v>-17.769999999552965</v>
          </cell>
          <cell r="DD194">
            <v>-6.1579999998211861</v>
          </cell>
          <cell r="DE194">
            <v>-231.02670001983643</v>
          </cell>
          <cell r="DF194">
            <v>-8.5636999998241663</v>
          </cell>
          <cell r="DG194">
            <v>-5.5400000009685755</v>
          </cell>
          <cell r="DH194">
            <v>-40.7989999987185</v>
          </cell>
          <cell r="DI194">
            <v>-54.729000000283122</v>
          </cell>
          <cell r="DJ194">
            <v>2.724999999627471</v>
          </cell>
          <cell r="DK194">
            <v>-21.14500000141561</v>
          </cell>
          <cell r="DL194">
            <v>-34.902000000700355</v>
          </cell>
          <cell r="DM194">
            <v>0</v>
          </cell>
          <cell r="DN194">
            <v>-20.877000000327826</v>
          </cell>
          <cell r="DO194">
            <v>-33.794999999925494</v>
          </cell>
          <cell r="DP194">
            <v>-13.400999998673797</v>
          </cell>
          <cell r="DQ194">
            <v>0</v>
          </cell>
          <cell r="DR194">
            <v>-154.04039999842644</v>
          </cell>
          <cell r="DS194">
            <v>-1.0274000000208616</v>
          </cell>
          <cell r="DT194">
            <v>-1.0389999989420176</v>
          </cell>
          <cell r="DU194">
            <v>-46.242000000551343</v>
          </cell>
          <cell r="DV194">
            <v>-36.065999999642372</v>
          </cell>
          <cell r="DW194">
            <v>-14.491999998688698</v>
          </cell>
          <cell r="DX194">
            <v>-9.8220000006258488</v>
          </cell>
          <cell r="DY194">
            <v>-45.351999999955297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-310.81014900282025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-169.18028804543428</v>
          </cell>
          <cell r="X198">
            <v>-69.334661007858813</v>
          </cell>
          <cell r="Y198">
            <v>0</v>
          </cell>
          <cell r="Z198">
            <v>0</v>
          </cell>
          <cell r="AA198">
            <v>-72.295199949061498</v>
          </cell>
          <cell r="AB198">
            <v>0</v>
          </cell>
          <cell r="AC198">
            <v>0</v>
          </cell>
          <cell r="AD198">
            <v>0</v>
          </cell>
          <cell r="AE198">
            <v>-3456.7862500008196</v>
          </cell>
          <cell r="AF198">
            <v>-6.4249976768624038</v>
          </cell>
          <cell r="AG198">
            <v>0</v>
          </cell>
          <cell r="AH198">
            <v>-457.77483446500264</v>
          </cell>
          <cell r="AI198">
            <v>-310.07488787465263</v>
          </cell>
          <cell r="AJ198">
            <v>-255.86240747815464</v>
          </cell>
          <cell r="AK198">
            <v>-474.89982827275526</v>
          </cell>
          <cell r="AL198">
            <v>-236.14991460624151</v>
          </cell>
          <cell r="AM198">
            <v>-755.47472681454383</v>
          </cell>
          <cell r="AN198">
            <v>-875.23718350753188</v>
          </cell>
          <cell r="AO198">
            <v>-84.887469304027036</v>
          </cell>
          <cell r="AP198">
            <v>0</v>
          </cell>
          <cell r="AQ198">
            <v>0</v>
          </cell>
          <cell r="AR198">
            <v>-3770.8037850018591</v>
          </cell>
          <cell r="AS198">
            <v>-68.415224327007309</v>
          </cell>
          <cell r="AT198">
            <v>-155.8338915228378</v>
          </cell>
          <cell r="AU198">
            <v>-372.62596017122269</v>
          </cell>
          <cell r="AV198">
            <v>-330.27502606378403</v>
          </cell>
          <cell r="AW198">
            <v>-67.127574810176156</v>
          </cell>
          <cell r="AX198">
            <v>-298.86203785159159</v>
          </cell>
          <cell r="AY198">
            <v>-480.60456965258345</v>
          </cell>
          <cell r="AZ198">
            <v>-483.01006874954328</v>
          </cell>
          <cell r="BA198">
            <v>-520.32360474765301</v>
          </cell>
          <cell r="BB198">
            <v>-263.31725119007751</v>
          </cell>
          <cell r="BC198">
            <v>-480.02441987011116</v>
          </cell>
          <cell r="BD198">
            <v>-250.38415604317561</v>
          </cell>
          <cell r="BE198">
            <v>-4638.4153559952974</v>
          </cell>
          <cell r="BF198">
            <v>-184.90414243657142</v>
          </cell>
          <cell r="BG198">
            <v>-142.07511577010155</v>
          </cell>
          <cell r="BH198">
            <v>-309.75234356988221</v>
          </cell>
          <cell r="BI198">
            <v>-216.4122126280563</v>
          </cell>
          <cell r="BJ198">
            <v>-160.73158996202983</v>
          </cell>
          <cell r="BK198">
            <v>-322.15629970794544</v>
          </cell>
          <cell r="BL198">
            <v>-711.94953836034983</v>
          </cell>
          <cell r="BM198">
            <v>-676.99030924355611</v>
          </cell>
          <cell r="BN198">
            <v>-483.82648937799968</v>
          </cell>
          <cell r="BO198">
            <v>-948.89542459580116</v>
          </cell>
          <cell r="BP198">
            <v>-176.87550493644085</v>
          </cell>
          <cell r="BQ198">
            <v>-303.8463854084257</v>
          </cell>
          <cell r="BR198">
            <v>-2638.4950469993055</v>
          </cell>
          <cell r="BS198">
            <v>-258.05472593521699</v>
          </cell>
          <cell r="BT198">
            <v>-350.79475416103378</v>
          </cell>
          <cell r="BU198">
            <v>-449.26474918751046</v>
          </cell>
          <cell r="BV198">
            <v>-417.12390713114291</v>
          </cell>
          <cell r="BW198">
            <v>-482.14209083351307</v>
          </cell>
          <cell r="BX198">
            <v>-126.76630922988988</v>
          </cell>
          <cell r="BY198">
            <v>-495.57584333349951</v>
          </cell>
          <cell r="BZ198">
            <v>-1372.3196838719305</v>
          </cell>
          <cell r="CA198">
            <v>-513.85576312849298</v>
          </cell>
          <cell r="CB198">
            <v>2473.7842789541464</v>
          </cell>
          <cell r="CC198">
            <v>-227.7256728670327</v>
          </cell>
          <cell r="CD198">
            <v>-418.6558262759354</v>
          </cell>
          <cell r="CE198">
            <v>-4884.9681180007756</v>
          </cell>
          <cell r="CF198">
            <v>-208.38741592643782</v>
          </cell>
          <cell r="CG198">
            <v>-403.22679601819254</v>
          </cell>
          <cell r="CH198">
            <v>-586.38061970309354</v>
          </cell>
          <cell r="CI198">
            <v>-97.479770027450286</v>
          </cell>
          <cell r="CJ198">
            <v>-64.67610011389479</v>
          </cell>
          <cell r="CK198">
            <v>-226.98217020905577</v>
          </cell>
          <cell r="CL198">
            <v>-773.27442223788239</v>
          </cell>
          <cell r="CM198">
            <v>-255.67036138800904</v>
          </cell>
          <cell r="CN198">
            <v>-748.68668979825452</v>
          </cell>
          <cell r="CO198">
            <v>-324.79238013457507</v>
          </cell>
          <cell r="CP198">
            <v>-1040.4951600744389</v>
          </cell>
          <cell r="CQ198">
            <v>-154.91623236727901</v>
          </cell>
          <cell r="CR198">
            <v>-4849.4831879995763</v>
          </cell>
          <cell r="CS198">
            <v>-87.630372316809371</v>
          </cell>
          <cell r="CT198">
            <v>-640.51367765525356</v>
          </cell>
          <cell r="CU198">
            <v>-586.48005472472869</v>
          </cell>
          <cell r="CV198">
            <v>-229.79992740391754</v>
          </cell>
          <cell r="CW198">
            <v>-151.75987205770798</v>
          </cell>
          <cell r="CX198">
            <v>-447.37449866952375</v>
          </cell>
          <cell r="CY198">
            <v>-457.8686953545548</v>
          </cell>
          <cell r="CZ198">
            <v>-882.8453611000441</v>
          </cell>
          <cell r="DA198">
            <v>-407.51187126291916</v>
          </cell>
          <cell r="DB198">
            <v>-704.98021728941239</v>
          </cell>
          <cell r="DC198">
            <v>-172.22738559124991</v>
          </cell>
          <cell r="DD198">
            <v>-80.491254571592435</v>
          </cell>
          <cell r="DE198">
            <v>-5139.7188970036805</v>
          </cell>
          <cell r="DF198">
            <v>-138.87027587834746</v>
          </cell>
          <cell r="DG198">
            <v>-324.90157677233219</v>
          </cell>
          <cell r="DH198">
            <v>-646.30853465432301</v>
          </cell>
          <cell r="DI198">
            <v>-92.934000473003834</v>
          </cell>
          <cell r="DJ198">
            <v>-384.76733775134198</v>
          </cell>
          <cell r="DK198">
            <v>-907.62111162999645</v>
          </cell>
          <cell r="DL198">
            <v>-395.67577428556979</v>
          </cell>
          <cell r="DM198">
            <v>-148.14571293094195</v>
          </cell>
          <cell r="DN198">
            <v>-1140.2092277321499</v>
          </cell>
          <cell r="DO198">
            <v>-191.30588921811432</v>
          </cell>
          <cell r="DP198">
            <v>-222.5288392980583</v>
          </cell>
          <cell r="DQ198">
            <v>-546.45061638136394</v>
          </cell>
          <cell r="DR198">
            <v>-6385.1541209965944</v>
          </cell>
          <cell r="DS198">
            <v>-129.48590473458171</v>
          </cell>
          <cell r="DT198">
            <v>-455.07878605904989</v>
          </cell>
          <cell r="DU198">
            <v>-161.83129592542537</v>
          </cell>
          <cell r="DV198">
            <v>-187.04678905766923</v>
          </cell>
          <cell r="DW198">
            <v>-476.97279009595513</v>
          </cell>
          <cell r="DX198">
            <v>-772.56792959012091</v>
          </cell>
          <cell r="DY198">
            <v>-1202.9007523886394</v>
          </cell>
          <cell r="DZ198">
            <v>-1444.8999264799058</v>
          </cell>
          <cell r="EA198">
            <v>-456.90473556146026</v>
          </cell>
          <cell r="EB198">
            <v>-415.67305679107085</v>
          </cell>
          <cell r="EC198">
            <v>-211.07976251211949</v>
          </cell>
          <cell r="ED198">
            <v>-470.71239180094562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-47.383785031735897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-47.383785030106083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-582.45266100019217</v>
          </cell>
          <cell r="AF199">
            <v>-118.94374698121101</v>
          </cell>
          <cell r="AG199">
            <v>0</v>
          </cell>
          <cell r="AH199">
            <v>0</v>
          </cell>
          <cell r="AI199">
            <v>0</v>
          </cell>
          <cell r="AJ199">
            <v>-101.00306514487602</v>
          </cell>
          <cell r="AK199">
            <v>-19.799177883425727</v>
          </cell>
          <cell r="AL199">
            <v>-342.70667099021375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-2162.298255994916</v>
          </cell>
          <cell r="AS199">
            <v>-280.10223626205698</v>
          </cell>
          <cell r="AT199">
            <v>-126.84232585225254</v>
          </cell>
          <cell r="AU199">
            <v>-55.173567747697234</v>
          </cell>
          <cell r="AV199">
            <v>0</v>
          </cell>
          <cell r="AW199">
            <v>0</v>
          </cell>
          <cell r="AX199">
            <v>-338.11980234691873</v>
          </cell>
          <cell r="AY199">
            <v>-369.21418417012319</v>
          </cell>
          <cell r="AZ199">
            <v>-81.452112385770306</v>
          </cell>
          <cell r="BA199">
            <v>-394.99976909672841</v>
          </cell>
          <cell r="BB199">
            <v>-288.43199139274657</v>
          </cell>
          <cell r="BC199">
            <v>-227.96226674132049</v>
          </cell>
          <cell r="BD199">
            <v>0</v>
          </cell>
          <cell r="BE199">
            <v>-2455.7757310010493</v>
          </cell>
          <cell r="BF199">
            <v>-144.6257240884006</v>
          </cell>
          <cell r="BG199">
            <v>-160.40307580679655</v>
          </cell>
          <cell r="BH199">
            <v>-68.200954202096909</v>
          </cell>
          <cell r="BI199">
            <v>-75.909170156577602</v>
          </cell>
          <cell r="BJ199">
            <v>-361.84789007157087</v>
          </cell>
          <cell r="BK199">
            <v>-432.38193304883316</v>
          </cell>
          <cell r="BL199">
            <v>-307.99349833838642</v>
          </cell>
          <cell r="BM199">
            <v>-148.2478121870663</v>
          </cell>
          <cell r="BN199">
            <v>-134.70042929798365</v>
          </cell>
          <cell r="BO199">
            <v>-180.58880521170795</v>
          </cell>
          <cell r="BP199">
            <v>-280.49914277018979</v>
          </cell>
          <cell r="BQ199">
            <v>-160.37729582050815</v>
          </cell>
          <cell r="BR199">
            <v>-2073.096185002476</v>
          </cell>
          <cell r="BS199">
            <v>-619.31200715899467</v>
          </cell>
          <cell r="BT199">
            <v>-49.746418445138261</v>
          </cell>
          <cell r="BU199">
            <v>-125.4903703990858</v>
          </cell>
          <cell r="BV199">
            <v>-221.55105946585536</v>
          </cell>
          <cell r="BW199">
            <v>-117.11382571258582</v>
          </cell>
          <cell r="BX199">
            <v>-34.229428287828341</v>
          </cell>
          <cell r="BY199">
            <v>-606.9510149997659</v>
          </cell>
          <cell r="BZ199">
            <v>-135.57641400117427</v>
          </cell>
          <cell r="CA199">
            <v>-291.39066516561434</v>
          </cell>
          <cell r="CB199">
            <v>455.41051112464629</v>
          </cell>
          <cell r="CC199">
            <v>-327.14549248549156</v>
          </cell>
          <cell r="CD199">
            <v>0</v>
          </cell>
          <cell r="CE199">
            <v>-2420.2622790038586</v>
          </cell>
          <cell r="CF199">
            <v>-29.877463445765898</v>
          </cell>
          <cell r="CG199">
            <v>-372.69051350303926</v>
          </cell>
          <cell r="CH199">
            <v>-151.43904609186575</v>
          </cell>
          <cell r="CI199">
            <v>-188.94679530989379</v>
          </cell>
          <cell r="CJ199">
            <v>-117.56540486018639</v>
          </cell>
          <cell r="CK199">
            <v>-116.70716533600353</v>
          </cell>
          <cell r="CL199">
            <v>-311.983477139147</v>
          </cell>
          <cell r="CM199">
            <v>-390.17714381404221</v>
          </cell>
          <cell r="CN199">
            <v>-153.83943476201966</v>
          </cell>
          <cell r="CO199">
            <v>-119.59031373867765</v>
          </cell>
          <cell r="CP199">
            <v>-407.0603244593367</v>
          </cell>
          <cell r="CQ199">
            <v>-60.385196542367339</v>
          </cell>
          <cell r="CR199">
            <v>-1536.4267919957638</v>
          </cell>
          <cell r="CS199">
            <v>-15.8140659192577</v>
          </cell>
          <cell r="CT199">
            <v>-211.73885147203691</v>
          </cell>
          <cell r="CU199">
            <v>-38.057726114289835</v>
          </cell>
          <cell r="CV199">
            <v>-276.47255383478478</v>
          </cell>
          <cell r="CW199">
            <v>-10.54727060906589</v>
          </cell>
          <cell r="CX199">
            <v>-138.52355666155927</v>
          </cell>
          <cell r="CY199">
            <v>-282.69694829266518</v>
          </cell>
          <cell r="CZ199">
            <v>-136.4715584886726</v>
          </cell>
          <cell r="DA199">
            <v>-88.112801545998082</v>
          </cell>
          <cell r="DB199">
            <v>-198.9480628608726</v>
          </cell>
          <cell r="DC199">
            <v>-139.04339619865641</v>
          </cell>
          <cell r="DD199">
            <v>0</v>
          </cell>
          <cell r="DE199">
            <v>-2874.0708750002086</v>
          </cell>
          <cell r="DF199">
            <v>-90.414948879275471</v>
          </cell>
          <cell r="DG199">
            <v>-199.80988702760078</v>
          </cell>
          <cell r="DH199">
            <v>-85.263701791875064</v>
          </cell>
          <cell r="DI199">
            <v>-160.97240898618475</v>
          </cell>
          <cell r="DJ199">
            <v>-107.5586891862331</v>
          </cell>
          <cell r="DK199">
            <v>-85.718701534671709</v>
          </cell>
          <cell r="DL199">
            <v>-267.71859863167629</v>
          </cell>
          <cell r="DM199">
            <v>-403.30852196947671</v>
          </cell>
          <cell r="DN199">
            <v>-477.00223030266352</v>
          </cell>
          <cell r="DO199">
            <v>-166.02615612884983</v>
          </cell>
          <cell r="DP199">
            <v>-208.48738212138414</v>
          </cell>
          <cell r="DQ199">
            <v>-621.78964843973517</v>
          </cell>
          <cell r="DR199">
            <v>-6268.804762000218</v>
          </cell>
          <cell r="DS199">
            <v>-842.77292537223548</v>
          </cell>
          <cell r="DT199">
            <v>-892.60405031684786</v>
          </cell>
          <cell r="DU199">
            <v>-612.74669487029314</v>
          </cell>
          <cell r="DV199">
            <v>-327.49144105461892</v>
          </cell>
          <cell r="DW199">
            <v>-100.16226573789027</v>
          </cell>
          <cell r="DX199">
            <v>-750.32681330305059</v>
          </cell>
          <cell r="DY199">
            <v>-349.70805434253998</v>
          </cell>
          <cell r="DZ199">
            <v>-366.29948932956904</v>
          </cell>
          <cell r="EA199">
            <v>-354.32941294601187</v>
          </cell>
          <cell r="EB199">
            <v>-471.87101743323728</v>
          </cell>
          <cell r="EC199">
            <v>-540.90729657514021</v>
          </cell>
          <cell r="ED199">
            <v>-659.58530071889982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-42.314025018364191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-4192.4734650105238</v>
          </cell>
          <cell r="S200">
            <v>0</v>
          </cell>
          <cell r="T200">
            <v>0</v>
          </cell>
          <cell r="U200">
            <v>0</v>
          </cell>
          <cell r="V200">
            <v>-296.64127677027136</v>
          </cell>
          <cell r="W200">
            <v>-1617.5390006825328</v>
          </cell>
          <cell r="X200">
            <v>-2104.6719804257154</v>
          </cell>
          <cell r="Y200">
            <v>-100.0327253062278</v>
          </cell>
          <cell r="Z200">
            <v>0</v>
          </cell>
          <cell r="AA200">
            <v>-73.588481832295656</v>
          </cell>
          <cell r="AB200">
            <v>0</v>
          </cell>
          <cell r="AC200">
            <v>0</v>
          </cell>
          <cell r="AD200">
            <v>0</v>
          </cell>
          <cell r="AE200">
            <v>-9246.5235840082169</v>
          </cell>
          <cell r="AF200">
            <v>0</v>
          </cell>
          <cell r="AG200">
            <v>-25.779196609742939</v>
          </cell>
          <cell r="AH200">
            <v>-315.68571848515421</v>
          </cell>
          <cell r="AI200">
            <v>-1954.3549429867417</v>
          </cell>
          <cell r="AJ200">
            <v>-1564.9796341937035</v>
          </cell>
          <cell r="AK200">
            <v>-1984.3293390460312</v>
          </cell>
          <cell r="AL200">
            <v>-1731.5837722849101</v>
          </cell>
          <cell r="AM200">
            <v>-567.88408531807363</v>
          </cell>
          <cell r="AN200">
            <v>-430.75578335300088</v>
          </cell>
          <cell r="AO200">
            <v>-614.01911925151944</v>
          </cell>
          <cell r="AP200">
            <v>-57.151992483064532</v>
          </cell>
          <cell r="AQ200">
            <v>0</v>
          </cell>
          <cell r="AR200">
            <v>-13357.913940012455</v>
          </cell>
          <cell r="AS200">
            <v>-214.19997979607433</v>
          </cell>
          <cell r="AT200">
            <v>-949.28391045890749</v>
          </cell>
          <cell r="AU200">
            <v>-409.56296136882156</v>
          </cell>
          <cell r="AV200">
            <v>-3175.0863005090505</v>
          </cell>
          <cell r="AW200">
            <v>-1721.4118376271799</v>
          </cell>
          <cell r="AX200">
            <v>-1431.4984649736434</v>
          </cell>
          <cell r="AY200">
            <v>-1381.7662696652114</v>
          </cell>
          <cell r="AZ200">
            <v>-910.17351414915174</v>
          </cell>
          <cell r="BA200">
            <v>-1060.1009000064805</v>
          </cell>
          <cell r="BB200">
            <v>-940.4009112957865</v>
          </cell>
          <cell r="BC200">
            <v>-1164.4288901640102</v>
          </cell>
          <cell r="BD200">
            <v>0</v>
          </cell>
          <cell r="BE200">
            <v>-15327.409119009972</v>
          </cell>
          <cell r="BF200">
            <v>-266.46237755566835</v>
          </cell>
          <cell r="BG200">
            <v>-292.92787532508373</v>
          </cell>
          <cell r="BH200">
            <v>-552.8190634381026</v>
          </cell>
          <cell r="BI200">
            <v>-2379.893749544397</v>
          </cell>
          <cell r="BJ200">
            <v>-2956.1186410104856</v>
          </cell>
          <cell r="BK200">
            <v>-3592.0393674494699</v>
          </cell>
          <cell r="BL200">
            <v>-1103.3917870633304</v>
          </cell>
          <cell r="BM200">
            <v>-1185.4219201542437</v>
          </cell>
          <cell r="BN200">
            <v>-734.96623809449375</v>
          </cell>
          <cell r="BO200">
            <v>-1465.4010665733367</v>
          </cell>
          <cell r="BP200">
            <v>-769.55212518200278</v>
          </cell>
          <cell r="BQ200">
            <v>-28.414907606318593</v>
          </cell>
          <cell r="BR200">
            <v>-13370.041955977678</v>
          </cell>
          <cell r="BS200">
            <v>-81.624591916799545</v>
          </cell>
          <cell r="BT200">
            <v>-525.36314797401428</v>
          </cell>
          <cell r="BU200">
            <v>-690.25409164465964</v>
          </cell>
          <cell r="BV200">
            <v>-2395.7248027557507</v>
          </cell>
          <cell r="BW200">
            <v>-1666.0552350124344</v>
          </cell>
          <cell r="BX200">
            <v>-1476.8424137514085</v>
          </cell>
          <cell r="BY200">
            <v>-2136.1943484572694</v>
          </cell>
          <cell r="BZ200">
            <v>-1690.6948725730181</v>
          </cell>
          <cell r="CA200">
            <v>-1369.6778643624857</v>
          </cell>
          <cell r="CB200">
            <v>-830.17439778894186</v>
          </cell>
          <cell r="CC200">
            <v>-501.2133903671056</v>
          </cell>
          <cell r="CD200">
            <v>-6.2227993821725249</v>
          </cell>
          <cell r="CE200">
            <v>-16353.328337982297</v>
          </cell>
          <cell r="CF200">
            <v>-103.51199137885123</v>
          </cell>
          <cell r="CG200">
            <v>-489.77515920810401</v>
          </cell>
          <cell r="CH200">
            <v>-548.95405428111553</v>
          </cell>
          <cell r="CI200">
            <v>-830.54753082524985</v>
          </cell>
          <cell r="CJ200">
            <v>-1606.3699062103406</v>
          </cell>
          <cell r="CK200">
            <v>-2099.1142251733691</v>
          </cell>
          <cell r="CL200">
            <v>-2090.7243058718741</v>
          </cell>
          <cell r="CM200">
            <v>-1907.2356811538339</v>
          </cell>
          <cell r="CN200">
            <v>-1142.1458648731932</v>
          </cell>
          <cell r="CO200">
            <v>-763.21025643311441</v>
          </cell>
          <cell r="CP200">
            <v>-4771.7393625788391</v>
          </cell>
          <cell r="CQ200">
            <v>0</v>
          </cell>
          <cell r="CR200">
            <v>-11741.27191798389</v>
          </cell>
          <cell r="CS200">
            <v>-8.6363189686089754</v>
          </cell>
          <cell r="CT200">
            <v>-538.8586356556043</v>
          </cell>
          <cell r="CU200">
            <v>-612.07106691226363</v>
          </cell>
          <cell r="CV200">
            <v>-833.62910045590252</v>
          </cell>
          <cell r="CW200">
            <v>-810.35590323712677</v>
          </cell>
          <cell r="CX200">
            <v>-1695.2140775769949</v>
          </cell>
          <cell r="CY200">
            <v>-2018.8797589270398</v>
          </cell>
          <cell r="CZ200">
            <v>-2153.1072228970006</v>
          </cell>
          <cell r="DA200">
            <v>-1053.1962942387909</v>
          </cell>
          <cell r="DB200">
            <v>-1274.2636278420687</v>
          </cell>
          <cell r="DC200">
            <v>-743.05991127248853</v>
          </cell>
          <cell r="DD200">
            <v>0</v>
          </cell>
          <cell r="DE200">
            <v>-15106.951531022787</v>
          </cell>
          <cell r="DF200">
            <v>-58.365834439173341</v>
          </cell>
          <cell r="DG200">
            <v>-606.53844222426414</v>
          </cell>
          <cell r="DH200">
            <v>-907.79306353069842</v>
          </cell>
          <cell r="DI200">
            <v>-1061.4206888983026</v>
          </cell>
          <cell r="DJ200">
            <v>-1312.9434749381617</v>
          </cell>
          <cell r="DK200">
            <v>-1236.8923321831971</v>
          </cell>
          <cell r="DL200">
            <v>-1466.9452402684838</v>
          </cell>
          <cell r="DM200">
            <v>-4832.434949696064</v>
          </cell>
          <cell r="DN200">
            <v>-1139.4000914683565</v>
          </cell>
          <cell r="DO200">
            <v>-999.45735479705036</v>
          </cell>
          <cell r="DP200">
            <v>-956.50320888962597</v>
          </cell>
          <cell r="DQ200">
            <v>-528.25684968102723</v>
          </cell>
          <cell r="DR200">
            <v>-14109.407244041562</v>
          </cell>
          <cell r="DS200">
            <v>-17.711998147889972</v>
          </cell>
          <cell r="DT200">
            <v>-356.32112272549421</v>
          </cell>
          <cell r="DU200">
            <v>-1187.0581158241257</v>
          </cell>
          <cell r="DV200">
            <v>-811.59327510092407</v>
          </cell>
          <cell r="DW200">
            <v>-2263.1505632558838</v>
          </cell>
          <cell r="DX200">
            <v>-1383.8531752368435</v>
          </cell>
          <cell r="DY200">
            <v>-1686.0936636198312</v>
          </cell>
          <cell r="DZ200">
            <v>-2301.6741592269391</v>
          </cell>
          <cell r="EA200">
            <v>-1632.160629264079</v>
          </cell>
          <cell r="EB200">
            <v>-1365.9640571093187</v>
          </cell>
          <cell r="EC200">
            <v>-1103.8264845302328</v>
          </cell>
          <cell r="ED200">
            <v>0</v>
          </cell>
        </row>
        <row r="201">
          <cell r="F201">
            <v>-798.72878923267126</v>
          </cell>
          <cell r="G201">
            <v>-407.83942940901034</v>
          </cell>
          <cell r="H201">
            <v>-95.171181523473933</v>
          </cell>
          <cell r="I201">
            <v>0</v>
          </cell>
          <cell r="J201">
            <v>0</v>
          </cell>
          <cell r="K201">
            <v>4.5401972102699801</v>
          </cell>
          <cell r="L201">
            <v>-29.46804189379327</v>
          </cell>
          <cell r="M201">
            <v>-149.09142839326523</v>
          </cell>
          <cell r="N201">
            <v>-132.61699851544108</v>
          </cell>
          <cell r="O201">
            <v>-279.26536840945482</v>
          </cell>
          <cell r="P201">
            <v>-1295.1453042172361</v>
          </cell>
          <cell r="Q201">
            <v>-335.88811361859553</v>
          </cell>
          <cell r="R201">
            <v>-1743.4292750060558</v>
          </cell>
          <cell r="S201">
            <v>-238.28348006750457</v>
          </cell>
          <cell r="T201">
            <v>-38.275456640636548</v>
          </cell>
          <cell r="U201">
            <v>-160.88331774808466</v>
          </cell>
          <cell r="V201">
            <v>-17.06398066948168</v>
          </cell>
          <cell r="W201">
            <v>-5.9842432206496596</v>
          </cell>
          <cell r="X201">
            <v>-4.6807446976890787</v>
          </cell>
          <cell r="Y201">
            <v>-18.564978969283402</v>
          </cell>
          <cell r="Z201">
            <v>0</v>
          </cell>
          <cell r="AA201">
            <v>0</v>
          </cell>
          <cell r="AB201">
            <v>-193.27328105585184</v>
          </cell>
          <cell r="AC201">
            <v>-491.97194268368185</v>
          </cell>
          <cell r="AD201">
            <v>-574.44784925319254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-244.8109938595444</v>
          </cell>
          <cell r="G202">
            <v>-209.49679474532604</v>
          </cell>
          <cell r="H202">
            <v>-900.25617741793394</v>
          </cell>
          <cell r="I202">
            <v>-5797.1584545876831</v>
          </cell>
          <cell r="J202">
            <v>-7123.573421318084</v>
          </cell>
          <cell r="K202">
            <v>-6996.9882244933397</v>
          </cell>
          <cell r="L202">
            <v>-13899.293451361358</v>
          </cell>
          <cell r="M202">
            <v>-8249.1921930853277</v>
          </cell>
          <cell r="N202">
            <v>-10066.252747505903</v>
          </cell>
          <cell r="O202">
            <v>-5964.5170503929257</v>
          </cell>
          <cell r="P202">
            <v>-4958.4888756256551</v>
          </cell>
          <cell r="Q202">
            <v>-3605.6309095602483</v>
          </cell>
          <cell r="R202">
            <v>-95376.713468998671</v>
          </cell>
          <cell r="S202">
            <v>-57.815398950129747</v>
          </cell>
          <cell r="T202">
            <v>-8185.8988514337689</v>
          </cell>
          <cell r="U202">
            <v>-6598.3987802434713</v>
          </cell>
          <cell r="V202">
            <v>-2815.1252489071339</v>
          </cell>
          <cell r="W202">
            <v>-4360.0427208729088</v>
          </cell>
          <cell r="X202">
            <v>-8212.7293509487063</v>
          </cell>
          <cell r="Y202">
            <v>-9821.3476217500865</v>
          </cell>
          <cell r="Z202">
            <v>-9768.3790227137506</v>
          </cell>
          <cell r="AA202">
            <v>-13174.813860887662</v>
          </cell>
          <cell r="AB202">
            <v>-10476.531109860167</v>
          </cell>
          <cell r="AC202">
            <v>-18519.795563884079</v>
          </cell>
          <cell r="AD202">
            <v>-3385.8359385505319</v>
          </cell>
          <cell r="AE202">
            <v>-72413.171943023801</v>
          </cell>
          <cell r="AF202">
            <v>-3392.2398176938295</v>
          </cell>
          <cell r="AG202">
            <v>-7383.7923208456486</v>
          </cell>
          <cell r="AH202">
            <v>-3975.3881035447121</v>
          </cell>
          <cell r="AI202">
            <v>-2421.1459412546828</v>
          </cell>
          <cell r="AJ202">
            <v>-1292.2734686471522</v>
          </cell>
          <cell r="AK202">
            <v>-2422.3758412236348</v>
          </cell>
          <cell r="AL202">
            <v>-12042.126307817176</v>
          </cell>
          <cell r="AM202">
            <v>-7883.8345087114722</v>
          </cell>
          <cell r="AN202">
            <v>-7499.4029180388898</v>
          </cell>
          <cell r="AO202">
            <v>-10230.307951778173</v>
          </cell>
          <cell r="AP202">
            <v>-11750.112914903089</v>
          </cell>
          <cell r="AQ202">
            <v>-2120.1718485597521</v>
          </cell>
          <cell r="AR202">
            <v>-70107.249407976866</v>
          </cell>
          <cell r="AS202">
            <v>-7435.1870099492371</v>
          </cell>
          <cell r="AT202">
            <v>-5867.3662500213832</v>
          </cell>
          <cell r="AU202">
            <v>-6384.7166368048638</v>
          </cell>
          <cell r="AV202">
            <v>-1120.1791713666171</v>
          </cell>
          <cell r="AW202">
            <v>-680.5119826067239</v>
          </cell>
          <cell r="AX202">
            <v>-1145.267170727253</v>
          </cell>
          <cell r="AY202">
            <v>-6460.3390348684043</v>
          </cell>
          <cell r="AZ202">
            <v>-10156.876540381461</v>
          </cell>
          <cell r="BA202">
            <v>-7179.8270164784044</v>
          </cell>
          <cell r="BB202">
            <v>-8890.4701727516949</v>
          </cell>
          <cell r="BC202">
            <v>-8927.9229717925191</v>
          </cell>
          <cell r="BD202">
            <v>-5858.5854502487928</v>
          </cell>
          <cell r="BE202">
            <v>-75350.615172058344</v>
          </cell>
          <cell r="BF202">
            <v>-6911.3022323343903</v>
          </cell>
          <cell r="BG202">
            <v>-4346.9838945418596</v>
          </cell>
          <cell r="BH202">
            <v>-5345.419190319255</v>
          </cell>
          <cell r="BI202">
            <v>-2478.8776198634878</v>
          </cell>
          <cell r="BJ202">
            <v>-1200.2647708803415</v>
          </cell>
          <cell r="BK202">
            <v>-2400.7123417593539</v>
          </cell>
          <cell r="BL202">
            <v>-7994.5750060547143</v>
          </cell>
          <cell r="BM202">
            <v>-8949.3393828906119</v>
          </cell>
          <cell r="BN202">
            <v>-7377.8078210167587</v>
          </cell>
          <cell r="BO202">
            <v>-9007.1041814927012</v>
          </cell>
          <cell r="BP202">
            <v>-8640.2245903909206</v>
          </cell>
          <cell r="BQ202">
            <v>-10698.004140468314</v>
          </cell>
          <cell r="BR202">
            <v>-78793.749035000801</v>
          </cell>
          <cell r="BS202">
            <v>-10883.393742397428</v>
          </cell>
          <cell r="BT202">
            <v>-3819.7064095884562</v>
          </cell>
          <cell r="BU202">
            <v>-6674.666992014274</v>
          </cell>
          <cell r="BV202">
            <v>-1576.3912126868963</v>
          </cell>
          <cell r="BW202">
            <v>-2638.9749375358224</v>
          </cell>
          <cell r="BX202">
            <v>-4083.0444033555686</v>
          </cell>
          <cell r="BY202">
            <v>-6871.7788373474032</v>
          </cell>
          <cell r="BZ202">
            <v>-8989.8592872135341</v>
          </cell>
          <cell r="CA202">
            <v>-8762.3292925972492</v>
          </cell>
          <cell r="CB202">
            <v>-5231.1383761800826</v>
          </cell>
          <cell r="CC202">
            <v>-9402.2107774522156</v>
          </cell>
          <cell r="CD202">
            <v>-9860.2547666095197</v>
          </cell>
          <cell r="CE202">
            <v>-80861.721198022366</v>
          </cell>
          <cell r="CF202">
            <v>-9149.9511847794056</v>
          </cell>
          <cell r="CG202">
            <v>-6852.3352388199419</v>
          </cell>
          <cell r="CH202">
            <v>-5288.1304756160825</v>
          </cell>
          <cell r="CI202">
            <v>-4889.3761849943548</v>
          </cell>
          <cell r="CJ202">
            <v>-5539.5748696997762</v>
          </cell>
          <cell r="CK202">
            <v>-6422.8636489231139</v>
          </cell>
          <cell r="CL202">
            <v>-4051.8305046930909</v>
          </cell>
          <cell r="CM202">
            <v>-4762.2274879850447</v>
          </cell>
          <cell r="CN202">
            <v>-4497.2788942176849</v>
          </cell>
          <cell r="CO202">
            <v>-10072.9917630665</v>
          </cell>
          <cell r="CP202">
            <v>-10661.090149233118</v>
          </cell>
          <cell r="CQ202">
            <v>-8674.0707959719002</v>
          </cell>
          <cell r="CR202">
            <v>-71833.348059922457</v>
          </cell>
          <cell r="CS202">
            <v>-8489.4397707171738</v>
          </cell>
          <cell r="CT202">
            <v>-5989.9438382219523</v>
          </cell>
          <cell r="CU202">
            <v>-5911.9558403305709</v>
          </cell>
          <cell r="CV202">
            <v>-3587.447903111577</v>
          </cell>
          <cell r="CW202">
            <v>-5987.8098382819444</v>
          </cell>
          <cell r="CX202">
            <v>-5849.4878420159221</v>
          </cell>
          <cell r="CY202">
            <v>-4302.919883787632</v>
          </cell>
          <cell r="CZ202">
            <v>-4106.3978890944272</v>
          </cell>
          <cell r="DA202">
            <v>-2964.5139199383557</v>
          </cell>
          <cell r="DB202">
            <v>-7608.8737944997847</v>
          </cell>
          <cell r="DC202">
            <v>-8565.8757686559111</v>
          </cell>
          <cell r="DD202">
            <v>-8468.6817712783813</v>
          </cell>
          <cell r="DE202">
            <v>-94751.372337967157</v>
          </cell>
          <cell r="DF202">
            <v>-10657.240568069741</v>
          </cell>
          <cell r="DG202">
            <v>-14666.593280822039</v>
          </cell>
          <cell r="DH202">
            <v>-7992.5180260613561</v>
          </cell>
          <cell r="DI202">
            <v>-5126.3380884416401</v>
          </cell>
          <cell r="DJ202">
            <v>-5613.1762778442353</v>
          </cell>
          <cell r="DK202">
            <v>-6913.4734495449811</v>
          </cell>
          <cell r="DL202">
            <v>-4047.2935119196773</v>
          </cell>
          <cell r="DM202">
            <v>-8023.8604253809899</v>
          </cell>
          <cell r="DN202">
            <v>-2952.7839357387275</v>
          </cell>
          <cell r="DO202">
            <v>-7524.0316362585872</v>
          </cell>
          <cell r="DP202">
            <v>-11154.388757253066</v>
          </cell>
          <cell r="DQ202">
            <v>-10079.674380641431</v>
          </cell>
          <cell r="DR202">
            <v>-106561.06781193614</v>
          </cell>
          <cell r="DS202">
            <v>-12700.245739221573</v>
          </cell>
          <cell r="DT202">
            <v>-8992.4610153548419</v>
          </cell>
          <cell r="DU202">
            <v>-8635.817022677511</v>
          </cell>
          <cell r="DV202">
            <v>-5458.6222879160196</v>
          </cell>
          <cell r="DW202">
            <v>-7322.5794496424496</v>
          </cell>
          <cell r="DX202">
            <v>-5623.5974845290184</v>
          </cell>
          <cell r="DY202">
            <v>-5595.1534851137549</v>
          </cell>
          <cell r="DZ202">
            <v>-6615.1990641672164</v>
          </cell>
          <cell r="EA202">
            <v>-8121.1994332466274</v>
          </cell>
          <cell r="EB202">
            <v>-9596.5678029526025</v>
          </cell>
          <cell r="EC202">
            <v>-17998.925230424851</v>
          </cell>
          <cell r="ED202">
            <v>-9900.6997967101634</v>
          </cell>
        </row>
        <row r="203">
          <cell r="F203">
            <v>-6148.7278368007392</v>
          </cell>
          <cell r="G203">
            <v>-2491.2886338755488</v>
          </cell>
          <cell r="H203">
            <v>-2393.3523364774883</v>
          </cell>
          <cell r="I203">
            <v>-5248.9494606852531</v>
          </cell>
          <cell r="J203">
            <v>-3466.2908079996705</v>
          </cell>
          <cell r="K203">
            <v>-4000.4887938201427</v>
          </cell>
          <cell r="L203">
            <v>-9904.103337129578</v>
          </cell>
          <cell r="M203">
            <v>-5883.2641438469291</v>
          </cell>
          <cell r="N203">
            <v>-10102.338031866588</v>
          </cell>
          <cell r="O203">
            <v>-7345.9491050262004</v>
          </cell>
          <cell r="P203">
            <v>-5140.2928635701537</v>
          </cell>
          <cell r="Q203">
            <v>-6333.516731897369</v>
          </cell>
          <cell r="R203">
            <v>-97479.250002980232</v>
          </cell>
          <cell r="S203">
            <v>-2452.9499542769045</v>
          </cell>
          <cell r="T203">
            <v>-6128.3774857688695</v>
          </cell>
          <cell r="U203">
            <v>-11079.884093474597</v>
          </cell>
          <cell r="V203">
            <v>-3410.8723364220932</v>
          </cell>
          <cell r="W203">
            <v>-2973.9928645640612</v>
          </cell>
          <cell r="X203">
            <v>-8006.9737507505342</v>
          </cell>
          <cell r="Y203">
            <v>-8826.622435471043</v>
          </cell>
          <cell r="Z203">
            <v>-10381.429306492209</v>
          </cell>
          <cell r="AA203">
            <v>-9128.2444298509508</v>
          </cell>
          <cell r="AB203">
            <v>-12066.151675089262</v>
          </cell>
          <cell r="AC203">
            <v>-15022.228919987567</v>
          </cell>
          <cell r="AD203">
            <v>-8001.5227508544922</v>
          </cell>
          <cell r="AE203">
            <v>-50566.072479024529</v>
          </cell>
          <cell r="AF203">
            <v>-5299.1098091676831</v>
          </cell>
          <cell r="AG203">
            <v>-2160.4343221988529</v>
          </cell>
          <cell r="AH203">
            <v>-4126.9321513809264</v>
          </cell>
          <cell r="AI203">
            <v>-2347.8152154507115</v>
          </cell>
          <cell r="AJ203">
            <v>-1416.1188090024516</v>
          </cell>
          <cell r="AK203">
            <v>-1981.5028686411679</v>
          </cell>
          <cell r="AL203">
            <v>-5653.2942964127287</v>
          </cell>
          <cell r="AM203">
            <v>-3521.9959731660783</v>
          </cell>
          <cell r="AN203">
            <v>-6688.1685591451824</v>
          </cell>
          <cell r="AO203">
            <v>-6445.0650679003447</v>
          </cell>
          <cell r="AP203">
            <v>-5564.9757995931432</v>
          </cell>
          <cell r="AQ203">
            <v>-5360.6596069503576</v>
          </cell>
          <cell r="AR203">
            <v>-55603.733174994588</v>
          </cell>
          <cell r="AS203">
            <v>-10075.824669290334</v>
          </cell>
          <cell r="AT203">
            <v>-5198.6948293689638</v>
          </cell>
          <cell r="AU203">
            <v>-3114.1798977861181</v>
          </cell>
          <cell r="AV203">
            <v>-2050.387432702817</v>
          </cell>
          <cell r="AW203">
            <v>-465.73998471256346</v>
          </cell>
          <cell r="AX203">
            <v>-1065.4349650312215</v>
          </cell>
          <cell r="AY203">
            <v>-4535.6723511302844</v>
          </cell>
          <cell r="AZ203">
            <v>-5731.7773118717596</v>
          </cell>
          <cell r="BA203">
            <v>-4195.6748622898012</v>
          </cell>
          <cell r="BB203">
            <v>-5484.4898199886084</v>
          </cell>
          <cell r="BC203">
            <v>-7962.8397386446595</v>
          </cell>
          <cell r="BD203">
            <v>-5723.0173121560365</v>
          </cell>
          <cell r="BE203">
            <v>-60248.233261972666</v>
          </cell>
          <cell r="BF203">
            <v>-8755.8615212552249</v>
          </cell>
          <cell r="BG203">
            <v>-3756.2110804207623</v>
          </cell>
          <cell r="BH203">
            <v>-5712.7628181334585</v>
          </cell>
          <cell r="BI203">
            <v>-2622.4813165133819</v>
          </cell>
          <cell r="BJ203">
            <v>-404.04586713854223</v>
          </cell>
          <cell r="BK203">
            <v>-1695.6078460207209</v>
          </cell>
          <cell r="BL203">
            <v>-4342.7354617491364</v>
          </cell>
          <cell r="BM203">
            <v>-4039.499671401456</v>
          </cell>
          <cell r="BN203">
            <v>-6514.678592604585</v>
          </cell>
          <cell r="BO203">
            <v>-7368.7639654157683</v>
          </cell>
          <cell r="BP203">
            <v>-4415.0440594460815</v>
          </cell>
          <cell r="BQ203">
            <v>-10620.541061894968</v>
          </cell>
          <cell r="BR203">
            <v>-64050.938514024019</v>
          </cell>
          <cell r="BS203">
            <v>-7732.3119674902409</v>
          </cell>
          <cell r="BT203">
            <v>-4061.7412778669968</v>
          </cell>
          <cell r="BU203">
            <v>-3942.5218814508989</v>
          </cell>
          <cell r="BV203">
            <v>-2318.133530295454</v>
          </cell>
          <cell r="BW203">
            <v>-2601.3325617797673</v>
          </cell>
          <cell r="BX203">
            <v>-5161.8724447842687</v>
          </cell>
          <cell r="BY203">
            <v>-5861.2030237549916</v>
          </cell>
          <cell r="BZ203">
            <v>-4697.3212587535381</v>
          </cell>
          <cell r="CA203">
            <v>-7022.0031888512895</v>
          </cell>
          <cell r="CB203">
            <v>-5992.7488198010251</v>
          </cell>
          <cell r="CC203">
            <v>-7004.4765893779695</v>
          </cell>
          <cell r="CD203">
            <v>-7655.2719698101282</v>
          </cell>
          <cell r="CE203">
            <v>-78251.311462983489</v>
          </cell>
          <cell r="CF203">
            <v>-4332.4877927526832</v>
          </cell>
          <cell r="CG203">
            <v>-6499.2159391213208</v>
          </cell>
          <cell r="CH203">
            <v>-5746.8851577434689</v>
          </cell>
          <cell r="CI203">
            <v>-4579.2615866456181</v>
          </cell>
          <cell r="CJ203">
            <v>-2550.2541368724778</v>
          </cell>
          <cell r="CK203">
            <v>-3415.8994154445827</v>
          </cell>
          <cell r="CL203">
            <v>-7434.399515973404</v>
          </cell>
          <cell r="CM203">
            <v>-9606.9386621955782</v>
          </cell>
          <cell r="CN203">
            <v>-8044.7482008635998</v>
          </cell>
          <cell r="CO203">
            <v>-7292.9985194709152</v>
          </cell>
          <cell r="CP203">
            <v>-7767.1761077344418</v>
          </cell>
          <cell r="CQ203">
            <v>-10981.046428181231</v>
          </cell>
          <cell r="CR203">
            <v>-93244.322807982564</v>
          </cell>
          <cell r="CS203">
            <v>-7388.9254421442747</v>
          </cell>
          <cell r="CT203">
            <v>-7020.4054500181228</v>
          </cell>
          <cell r="CU203">
            <v>-9683.1117931324989</v>
          </cell>
          <cell r="CV203">
            <v>-6956.8606513757259</v>
          </cell>
          <cell r="CW203">
            <v>-4001.9279145030305</v>
          </cell>
          <cell r="CX203">
            <v>-4553.7119027152658</v>
          </cell>
          <cell r="CY203">
            <v>-5781.1822764873505</v>
          </cell>
          <cell r="CZ203">
            <v>-8896.2718099411577</v>
          </cell>
          <cell r="DA203">
            <v>-5736.36227745004</v>
          </cell>
          <cell r="DB203">
            <v>-9243.6766025200486</v>
          </cell>
          <cell r="DC203">
            <v>-12854.574925377965</v>
          </cell>
          <cell r="DD203">
            <v>-11127.3117622789</v>
          </cell>
          <cell r="DE203">
            <v>-88127.408757969737</v>
          </cell>
          <cell r="DF203">
            <v>-3631.0843158625066</v>
          </cell>
          <cell r="DG203">
            <v>-1978.4937541540712</v>
          </cell>
          <cell r="DH203">
            <v>-7440.4352275952697</v>
          </cell>
          <cell r="DI203">
            <v>-6748.4014436304569</v>
          </cell>
          <cell r="DJ203">
            <v>-3265.7705243276432</v>
          </cell>
          <cell r="DK203">
            <v>-3237.9993249699473</v>
          </cell>
          <cell r="DL203">
            <v>-8480.6300034932792</v>
          </cell>
          <cell r="DM203">
            <v>-11484.207733893767</v>
          </cell>
          <cell r="DN203">
            <v>-8223.3380094543099</v>
          </cell>
          <cell r="DO203">
            <v>-10057.053966967389</v>
          </cell>
          <cell r="DP203">
            <v>-11323.910737609491</v>
          </cell>
          <cell r="DQ203">
            <v>-12256.083716012537</v>
          </cell>
          <cell r="DR203">
            <v>-55381.824406996369</v>
          </cell>
          <cell r="DS203">
            <v>-5581.1935890726745</v>
          </cell>
          <cell r="DT203">
            <v>-4485.298830486834</v>
          </cell>
          <cell r="DU203">
            <v>-4482.1593306083232</v>
          </cell>
          <cell r="DV203">
            <v>-3046.7799848522991</v>
          </cell>
          <cell r="DW203">
            <v>-5368.9633970912546</v>
          </cell>
          <cell r="DX203">
            <v>-4772.6677196267992</v>
          </cell>
          <cell r="DY203">
            <v>-5567.5890895854682</v>
          </cell>
          <cell r="DZ203">
            <v>-3761.7487578317523</v>
          </cell>
          <cell r="EA203">
            <v>-3018.3151859268546</v>
          </cell>
          <cell r="EB203">
            <v>-3726.167759180069</v>
          </cell>
          <cell r="EC203">
            <v>-6396.6263582520187</v>
          </cell>
          <cell r="ED203">
            <v>-5174.3144044466317</v>
          </cell>
        </row>
        <row r="204">
          <cell r="F204">
            <v>-4753.491524938494</v>
          </cell>
          <cell r="G204">
            <v>-181.55279712751508</v>
          </cell>
          <cell r="H204">
            <v>-1203.2591810040176</v>
          </cell>
          <cell r="I204">
            <v>-5850.5303076114506</v>
          </cell>
          <cell r="J204">
            <v>-4866.5072831530124</v>
          </cell>
          <cell r="K204">
            <v>-4436.5463299453259</v>
          </cell>
          <cell r="L204">
            <v>-7133.2402873598039</v>
          </cell>
          <cell r="M204">
            <v>-25097.872403677553</v>
          </cell>
          <cell r="N204">
            <v>-14354.339773330837</v>
          </cell>
          <cell r="O204">
            <v>-18064.160114746541</v>
          </cell>
          <cell r="P204">
            <v>-18206.07331250608</v>
          </cell>
          <cell r="Q204">
            <v>-4523.2043285705149</v>
          </cell>
          <cell r="R204">
            <v>-86800.692257970572</v>
          </cell>
          <cell r="S204">
            <v>-19699.330913875252</v>
          </cell>
          <cell r="T204">
            <v>-7046.3230261150748</v>
          </cell>
          <cell r="U204">
            <v>-6348.5451233349741</v>
          </cell>
          <cell r="V204">
            <v>-158.50799608789384</v>
          </cell>
          <cell r="W204">
            <v>-446.9925489705056</v>
          </cell>
          <cell r="X204">
            <v>-2139.7294271979481</v>
          </cell>
          <cell r="Y204">
            <v>-3584.4227115493268</v>
          </cell>
          <cell r="Z204">
            <v>-7075.8826253842562</v>
          </cell>
          <cell r="AA204">
            <v>-9780.4574386440217</v>
          </cell>
          <cell r="AB204">
            <v>-9257.2953715529293</v>
          </cell>
          <cell r="AC204">
            <v>-7211.4712220430374</v>
          </cell>
          <cell r="AD204">
            <v>-14051.733853239566</v>
          </cell>
          <cell r="AE204">
            <v>-108366.8839109838</v>
          </cell>
          <cell r="AF204">
            <v>-12082.791404988617</v>
          </cell>
          <cell r="AG204">
            <v>-7476.2752793319523</v>
          </cell>
          <cell r="AH204">
            <v>-12470.194898732007</v>
          </cell>
          <cell r="AI204">
            <v>-3138.9477393366396</v>
          </cell>
          <cell r="AJ204">
            <v>-1091.4284523837268</v>
          </cell>
          <cell r="AK204">
            <v>-2097.1559061538428</v>
          </cell>
          <cell r="AL204">
            <v>-7878.1954728476703</v>
          </cell>
          <cell r="AM204">
            <v>-18327.94560419023</v>
          </cell>
          <cell r="AN204">
            <v>-8324.7851256392896</v>
          </cell>
          <cell r="AO204">
            <v>-12488.559398438781</v>
          </cell>
          <cell r="AP204">
            <v>-17374.565719576553</v>
          </cell>
          <cell r="AQ204">
            <v>-5616.0389093607664</v>
          </cell>
          <cell r="AR204">
            <v>-87586.370215982199</v>
          </cell>
          <cell r="AS204">
            <v>-5740.1982830800116</v>
          </cell>
          <cell r="AT204">
            <v>-7840.5014403034002</v>
          </cell>
          <cell r="AU204">
            <v>-9027.7712561190128</v>
          </cell>
          <cell r="AV204">
            <v>-2236.1547544524074</v>
          </cell>
          <cell r="AW204">
            <v>-923.46974118985236</v>
          </cell>
          <cell r="AX204">
            <v>-1497.9355694893748</v>
          </cell>
          <cell r="AY204">
            <v>-11472.903766313568</v>
          </cell>
          <cell r="AZ204">
            <v>-13949.095715880394</v>
          </cell>
          <cell r="BA204">
            <v>-10395.100188268349</v>
          </cell>
          <cell r="BB204">
            <v>-10962.322976714</v>
          </cell>
          <cell r="BC204">
            <v>-8701.9950227532536</v>
          </cell>
          <cell r="BD204">
            <v>-4838.9215014390647</v>
          </cell>
          <cell r="BE204">
            <v>-102967.73578000069</v>
          </cell>
          <cell r="BF204">
            <v>-7402.121869161725</v>
          </cell>
          <cell r="BG204">
            <v>-8126.8458563573658</v>
          </cell>
          <cell r="BH204">
            <v>-6421.2146865017712</v>
          </cell>
          <cell r="BI204">
            <v>-3474.125138591975</v>
          </cell>
          <cell r="BJ204">
            <v>-1224.1319783627987</v>
          </cell>
          <cell r="BK204">
            <v>-1949.6567655391991</v>
          </cell>
          <cell r="BL204">
            <v>-14155.413749795407</v>
          </cell>
          <cell r="BM204">
            <v>-16798.963703069836</v>
          </cell>
          <cell r="BN204">
            <v>-13669.000558391213</v>
          </cell>
          <cell r="BO204">
            <v>-10703.965810805559</v>
          </cell>
          <cell r="BP204">
            <v>-10840.465808389708</v>
          </cell>
          <cell r="BQ204">
            <v>-8201.8298550285399</v>
          </cell>
          <cell r="BR204">
            <v>-116501.3408640027</v>
          </cell>
          <cell r="BS204">
            <v>-7251.0206844843924</v>
          </cell>
          <cell r="BT204">
            <v>-10270.361436385661</v>
          </cell>
          <cell r="BU204">
            <v>-7729.3861168604344</v>
          </cell>
          <cell r="BV204">
            <v>-4414.1989696789533</v>
          </cell>
          <cell r="BW204">
            <v>-3400.4517858251929</v>
          </cell>
          <cell r="BX204">
            <v>-4541.8175276461989</v>
          </cell>
          <cell r="BY204">
            <v>-15822.399747934192</v>
          </cell>
          <cell r="BZ204">
            <v>-16484.063737396151</v>
          </cell>
          <cell r="CA204">
            <v>-14054.374176101759</v>
          </cell>
          <cell r="CB204">
            <v>-9759.4046445228159</v>
          </cell>
          <cell r="CC204">
            <v>-13722.706981381401</v>
          </cell>
          <cell r="CD204">
            <v>-9051.1550558097661</v>
          </cell>
          <cell r="CE204">
            <v>-105065.28410705924</v>
          </cell>
          <cell r="CF204">
            <v>-9740.999224498868</v>
          </cell>
          <cell r="CG204">
            <v>-8496.1624469235539</v>
          </cell>
          <cell r="CH204">
            <v>-9883.1635219361633</v>
          </cell>
          <cell r="CI204">
            <v>-4058.7055068742484</v>
          </cell>
          <cell r="CJ204">
            <v>-9593.2316471580416</v>
          </cell>
          <cell r="CK204">
            <v>-9671.3368257544935</v>
          </cell>
          <cell r="CL204">
            <v>-7710.5674610808492</v>
          </cell>
          <cell r="CM204">
            <v>-8709.5035430788994</v>
          </cell>
          <cell r="CN204">
            <v>-8165.8339528776705</v>
          </cell>
          <cell r="CO204">
            <v>-9383.7901309281588</v>
          </cell>
          <cell r="CP204">
            <v>-11590.838791169226</v>
          </cell>
          <cell r="CQ204">
            <v>-8061.1510547623038</v>
          </cell>
          <cell r="CR204">
            <v>-94494.467878937721</v>
          </cell>
          <cell r="CS204">
            <v>-8008.4361363425851</v>
          </cell>
          <cell r="CT204">
            <v>-6397.9821692556143</v>
          </cell>
          <cell r="CU204">
            <v>-7482.5282970927656</v>
          </cell>
          <cell r="CV204">
            <v>-6850.9947599954903</v>
          </cell>
          <cell r="CW204">
            <v>-8555.4111851677299</v>
          </cell>
          <cell r="CX204">
            <v>-9491.8303060308099</v>
          </cell>
          <cell r="CY204">
            <v>-5547.5697866305709</v>
          </cell>
          <cell r="CZ204">
            <v>-9625.4555032961071</v>
          </cell>
          <cell r="DA204">
            <v>-8842.4350192993879</v>
          </cell>
          <cell r="DB204">
            <v>-8749.9401211924851</v>
          </cell>
          <cell r="DC204">
            <v>-7124.6174544021487</v>
          </cell>
          <cell r="DD204">
            <v>-7817.267140250653</v>
          </cell>
          <cell r="DE204">
            <v>-119067.30828300118</v>
          </cell>
          <cell r="DF204">
            <v>-14397.419431921095</v>
          </cell>
          <cell r="DG204">
            <v>-7764.5989554263651</v>
          </cell>
          <cell r="DH204">
            <v>-11418.658287383616</v>
          </cell>
          <cell r="DI204">
            <v>-7691.6596567817032</v>
          </cell>
          <cell r="DJ204">
            <v>-10534.962103841826</v>
          </cell>
          <cell r="DK204">
            <v>-10655.12350159511</v>
          </cell>
          <cell r="DL204">
            <v>-7221.4339655376971</v>
          </cell>
          <cell r="DM204">
            <v>-7786.1038550250232</v>
          </cell>
          <cell r="DN204">
            <v>-7186.4053661897779</v>
          </cell>
          <cell r="DO204">
            <v>-12323.415970537812</v>
          </cell>
          <cell r="DP204">
            <v>-11138.872892595828</v>
          </cell>
          <cell r="DQ204">
            <v>-10948.654296133667</v>
          </cell>
          <cell r="DR204">
            <v>-111610.89383506775</v>
          </cell>
          <cell r="DS204">
            <v>-7065.1378407999873</v>
          </cell>
          <cell r="DT204">
            <v>-5853.5114681012928</v>
          </cell>
          <cell r="DU204">
            <v>-8973.7712977901101</v>
          </cell>
          <cell r="DV204">
            <v>-3173.9299284815788</v>
          </cell>
          <cell r="DW204">
            <v>-2155.2292014341801</v>
          </cell>
          <cell r="DX204">
            <v>-3497.8619211819023</v>
          </cell>
          <cell r="DY204">
            <v>-18954.297072893009</v>
          </cell>
          <cell r="DZ204">
            <v>-17218.695612005889</v>
          </cell>
          <cell r="EA204">
            <v>-11664.946987148374</v>
          </cell>
          <cell r="EB204">
            <v>-14505.765173137188</v>
          </cell>
          <cell r="EC204">
            <v>-8366.2730614785105</v>
          </cell>
          <cell r="ED204">
            <v>-10181.474270574749</v>
          </cell>
        </row>
        <row r="205">
          <cell r="F205">
            <v>0</v>
          </cell>
          <cell r="G205">
            <v>-3.4175991490483284</v>
          </cell>
          <cell r="H205">
            <v>0</v>
          </cell>
          <cell r="I205">
            <v>0</v>
          </cell>
          <cell r="J205">
            <v>-1092.2077277023345</v>
          </cell>
          <cell r="K205">
            <v>-4605.784451732412</v>
          </cell>
          <cell r="L205">
            <v>-10.395197409205139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-19785.754947006702</v>
          </cell>
          <cell r="S205">
            <v>0</v>
          </cell>
          <cell r="T205">
            <v>0</v>
          </cell>
          <cell r="U205">
            <v>-387.38906998559833</v>
          </cell>
          <cell r="V205">
            <v>-2633.4791759587824</v>
          </cell>
          <cell r="W205">
            <v>-1583.4355773162097</v>
          </cell>
          <cell r="X205">
            <v>-6913.0629643779248</v>
          </cell>
          <cell r="Y205">
            <v>-2921.5911736376584</v>
          </cell>
          <cell r="Z205">
            <v>-1462.9417866524309</v>
          </cell>
          <cell r="AA205">
            <v>-2440.0759109435603</v>
          </cell>
          <cell r="AB205">
            <v>-1382.9191928524524</v>
          </cell>
          <cell r="AC205">
            <v>0</v>
          </cell>
          <cell r="AD205">
            <v>-60.860095284879208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-9206.8128499984741</v>
          </cell>
          <cell r="BF205">
            <v>-972.39072011597455</v>
          </cell>
          <cell r="BG205">
            <v>-561.72033831989393</v>
          </cell>
          <cell r="BH205">
            <v>-155.10445535555482</v>
          </cell>
          <cell r="BI205">
            <v>-128.78996293013915</v>
          </cell>
          <cell r="BJ205">
            <v>0</v>
          </cell>
          <cell r="BK205">
            <v>-12.189996490720659</v>
          </cell>
          <cell r="BL205">
            <v>-1156.1946672121994</v>
          </cell>
          <cell r="BM205">
            <v>-793.64827156346291</v>
          </cell>
          <cell r="BN205">
            <v>-441.43687294144183</v>
          </cell>
          <cell r="BO205">
            <v>-1991.0239269230515</v>
          </cell>
          <cell r="BP205">
            <v>-1324.9201186471619</v>
          </cell>
          <cell r="BQ205">
            <v>-1669.3935194979422</v>
          </cell>
          <cell r="BR205">
            <v>-11448.91504400596</v>
          </cell>
          <cell r="BS205">
            <v>-1028.3859960385598</v>
          </cell>
          <cell r="BT205">
            <v>-830.60692295711488</v>
          </cell>
          <cell r="BU205">
            <v>-698.98959418060258</v>
          </cell>
          <cell r="BV205">
            <v>0</v>
          </cell>
          <cell r="BW205">
            <v>-73.331982603762299</v>
          </cell>
          <cell r="BX205">
            <v>-62.630945142824203</v>
          </cell>
          <cell r="BY205">
            <v>-894.9761076872237</v>
          </cell>
          <cell r="BZ205">
            <v>-715.47571026952937</v>
          </cell>
          <cell r="CA205">
            <v>-588.47558039752766</v>
          </cell>
          <cell r="CB205">
            <v>-1952.0973769100383</v>
          </cell>
          <cell r="CC205">
            <v>-2279.2394993021153</v>
          </cell>
          <cell r="CD205">
            <v>-2324.7053285157308</v>
          </cell>
          <cell r="CE205">
            <v>-14855.699616000056</v>
          </cell>
          <cell r="CF205">
            <v>1943.5657157679088</v>
          </cell>
          <cell r="CG205">
            <v>-661.22771608317271</v>
          </cell>
          <cell r="CH205">
            <v>-1639.2745727943256</v>
          </cell>
          <cell r="CI205">
            <v>-2.5612795203924179</v>
          </cell>
          <cell r="CJ205">
            <v>-313.14426131593063</v>
          </cell>
          <cell r="CK205">
            <v>-786.11793267913163</v>
          </cell>
          <cell r="CL205">
            <v>-1588.2160223629326</v>
          </cell>
          <cell r="CM205">
            <v>-2111.1068043713458</v>
          </cell>
          <cell r="CN205">
            <v>-2526.2289665765129</v>
          </cell>
          <cell r="CO205">
            <v>-2716.3204509527422</v>
          </cell>
          <cell r="CP205">
            <v>-859.67119889520109</v>
          </cell>
          <cell r="CQ205">
            <v>-3595.3961262102239</v>
          </cell>
          <cell r="CR205">
            <v>-30388.133385997266</v>
          </cell>
          <cell r="CS205">
            <v>-2124.6886404529214</v>
          </cell>
          <cell r="CT205">
            <v>-2007.7888114321977</v>
          </cell>
          <cell r="CU205">
            <v>-1935.6396982083097</v>
          </cell>
          <cell r="CV205">
            <v>-737.21667076135054</v>
          </cell>
          <cell r="CW205">
            <v>-700.65693419543095</v>
          </cell>
          <cell r="CX205">
            <v>-465.43027628725395</v>
          </cell>
          <cell r="CY205">
            <v>-3060.3724525747821</v>
          </cell>
          <cell r="CZ205">
            <v>-1708.4613195438869</v>
          </cell>
          <cell r="DA205">
            <v>-4210.0206246012822</v>
          </cell>
          <cell r="DB205">
            <v>-3828.0983804711141</v>
          </cell>
          <cell r="DC205">
            <v>-4194.4092460675165</v>
          </cell>
          <cell r="DD205">
            <v>-5415.3503313991241</v>
          </cell>
          <cell r="DE205">
            <v>-26097.254414010793</v>
          </cell>
          <cell r="DF205">
            <v>-1513.9122302620672</v>
          </cell>
          <cell r="DG205">
            <v>-5981.0066694170237</v>
          </cell>
          <cell r="DH205">
            <v>-855.15266412124038</v>
          </cell>
          <cell r="DI205">
            <v>-579.28941505076364</v>
          </cell>
          <cell r="DJ205">
            <v>-527.49922085716389</v>
          </cell>
          <cell r="DK205">
            <v>-467.98438752954826</v>
          </cell>
          <cell r="DL205">
            <v>-2878.5984772550873</v>
          </cell>
          <cell r="DM205">
            <v>-2625.3824656456709</v>
          </cell>
          <cell r="DN205">
            <v>-3829.0216906946152</v>
          </cell>
          <cell r="DO205">
            <v>-1911.6433656676672</v>
          </cell>
          <cell r="DP205">
            <v>-1866.6122307172045</v>
          </cell>
          <cell r="DQ205">
            <v>-3061.1515967873856</v>
          </cell>
          <cell r="DR205">
            <v>-33093.15227098763</v>
          </cell>
          <cell r="DS205">
            <v>-2131.2391568599269</v>
          </cell>
          <cell r="DT205">
            <v>-1470.6794767212123</v>
          </cell>
          <cell r="DU205">
            <v>-2669.9494780399837</v>
          </cell>
          <cell r="DV205">
            <v>-530.79296189779416</v>
          </cell>
          <cell r="DW205">
            <v>-433.38545072451234</v>
          </cell>
          <cell r="DX205">
            <v>-876.96750052645802</v>
          </cell>
          <cell r="DY205">
            <v>-4652.7681383499876</v>
          </cell>
          <cell r="DZ205">
            <v>-5236.0735854892991</v>
          </cell>
          <cell r="EA205">
            <v>-3437.0336285247467</v>
          </cell>
          <cell r="EB205">
            <v>-3637.9066303209402</v>
          </cell>
          <cell r="EC205">
            <v>-2546.3007192458026</v>
          </cell>
          <cell r="ED205">
            <v>-5470.055544284638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-5426.7287880070508</v>
          </cell>
          <cell r="BS206">
            <v>-239.36994653986767</v>
          </cell>
          <cell r="BT206">
            <v>-124.95717209205031</v>
          </cell>
          <cell r="BU206">
            <v>-337.42072464129888</v>
          </cell>
          <cell r="BV206">
            <v>-412.92830777750351</v>
          </cell>
          <cell r="BW206">
            <v>-446.37950030644424</v>
          </cell>
          <cell r="BX206">
            <v>-522.61428328091279</v>
          </cell>
          <cell r="BY206">
            <v>-1047.2889661001973</v>
          </cell>
          <cell r="BZ206">
            <v>-593.87986736418679</v>
          </cell>
          <cell r="CA206">
            <v>-620.30146146332845</v>
          </cell>
          <cell r="CB206">
            <v>-383.84031427325681</v>
          </cell>
          <cell r="CC206">
            <v>-544.79387832665816</v>
          </cell>
          <cell r="CD206">
            <v>-152.95436583925039</v>
          </cell>
          <cell r="CE206">
            <v>-4286.3599570095539</v>
          </cell>
          <cell r="CF206">
            <v>0</v>
          </cell>
          <cell r="CG206">
            <v>-113.36156712658703</v>
          </cell>
          <cell r="CH206">
            <v>-449.09576976718381</v>
          </cell>
          <cell r="CI206">
            <v>-213.54733807384036</v>
          </cell>
          <cell r="CJ206">
            <v>-157.1151544386521</v>
          </cell>
          <cell r="CK206">
            <v>-468.48656414402649</v>
          </cell>
          <cell r="CL206">
            <v>-922.43003250518814</v>
          </cell>
          <cell r="CM206">
            <v>-550.64884031796828</v>
          </cell>
          <cell r="CN206">
            <v>-361.46429517911747</v>
          </cell>
          <cell r="CO206">
            <v>-161.09275328507647</v>
          </cell>
          <cell r="CP206">
            <v>-889.11764216516167</v>
          </cell>
          <cell r="CQ206">
            <v>0</v>
          </cell>
          <cell r="CR206">
            <v>-4684.1145259998739</v>
          </cell>
          <cell r="CS206">
            <v>-16.944195392075926</v>
          </cell>
          <cell r="CT206">
            <v>-344.36210633954033</v>
          </cell>
          <cell r="CU206">
            <v>-76.439979210030288</v>
          </cell>
          <cell r="CV206">
            <v>-165.36515502375551</v>
          </cell>
          <cell r="CW206">
            <v>-816.63377788895741</v>
          </cell>
          <cell r="CX206">
            <v>-537.37305384362116</v>
          </cell>
          <cell r="CY206">
            <v>-469.21407238161191</v>
          </cell>
          <cell r="CZ206">
            <v>-586.80424039904028</v>
          </cell>
          <cell r="DA206">
            <v>-976.39333443669602</v>
          </cell>
          <cell r="DB206">
            <v>-480.55266929743811</v>
          </cell>
          <cell r="DC206">
            <v>-214.03194178640842</v>
          </cell>
          <cell r="DD206">
            <v>0</v>
          </cell>
          <cell r="DE206">
            <v>-4228.9572940021753</v>
          </cell>
          <cell r="DF206">
            <v>-17.500394595786929</v>
          </cell>
          <cell r="DG206">
            <v>-204.25833691982552</v>
          </cell>
          <cell r="DH206">
            <v>-113.23016503197141</v>
          </cell>
          <cell r="DI206">
            <v>-119.36836313665845</v>
          </cell>
          <cell r="DJ206">
            <v>-434.50606581475586</v>
          </cell>
          <cell r="DK206">
            <v>-845.50413888925686</v>
          </cell>
          <cell r="DL206">
            <v>-697.27318466594443</v>
          </cell>
          <cell r="DM206">
            <v>-665.79859438585117</v>
          </cell>
          <cell r="DN206">
            <v>-462.0626573045738</v>
          </cell>
          <cell r="DO206">
            <v>-545.12423165328801</v>
          </cell>
          <cell r="DP206">
            <v>-124.33116160426289</v>
          </cell>
          <cell r="DQ206">
            <v>0</v>
          </cell>
          <cell r="DR206">
            <v>-4231.2386609949172</v>
          </cell>
          <cell r="DS206">
            <v>0</v>
          </cell>
          <cell r="DT206">
            <v>0</v>
          </cell>
          <cell r="DU206">
            <v>-407.72537097265013</v>
          </cell>
          <cell r="DV206">
            <v>-521.27253504004329</v>
          </cell>
          <cell r="DW206">
            <v>-117.96586266858503</v>
          </cell>
          <cell r="DX206">
            <v>-743.54646469978616</v>
          </cell>
          <cell r="DY206">
            <v>-706.85787631012499</v>
          </cell>
          <cell r="DZ206">
            <v>-391.38957614218816</v>
          </cell>
          <cell r="EA206">
            <v>-555.28312427690253</v>
          </cell>
          <cell r="EB206">
            <v>-693.60178050491959</v>
          </cell>
          <cell r="EC206">
            <v>-93.596070380881429</v>
          </cell>
          <cell r="ED206">
            <v>0</v>
          </cell>
        </row>
        <row r="208">
          <cell r="A208" t="str">
            <v>Total Coal Fuel Burn Expense</v>
          </cell>
          <cell r="F208">
            <v>-11945.759144842625</v>
          </cell>
          <cell r="G208">
            <v>-3293.5952543020248</v>
          </cell>
          <cell r="H208">
            <v>-4592.0388764292002</v>
          </cell>
          <cell r="I208">
            <v>-16896.638222888112</v>
          </cell>
          <cell r="J208">
            <v>-16548.579240165651</v>
          </cell>
          <cell r="K208">
            <v>-20077.58162779361</v>
          </cell>
          <cell r="L208">
            <v>-30976.50031516701</v>
          </cell>
          <cell r="M208">
            <v>-39379.420168995857</v>
          </cell>
          <cell r="N208">
            <v>-34655.547551229596</v>
          </cell>
          <cell r="O208">
            <v>-31653.891638576984</v>
          </cell>
          <cell r="P208">
            <v>-29600.000355929136</v>
          </cell>
          <cell r="Q208">
            <v>-14798.240083642304</v>
          </cell>
          <cell r="R208">
            <v>-305736.50735116005</v>
          </cell>
          <cell r="S208">
            <v>-22448.37974716723</v>
          </cell>
          <cell r="T208">
            <v>-21398.87481996417</v>
          </cell>
          <cell r="U208">
            <v>-24575.100384794176</v>
          </cell>
          <cell r="V208">
            <v>-9331.69001480937</v>
          </cell>
          <cell r="W208">
            <v>-11157.167243666947</v>
          </cell>
          <cell r="X208">
            <v>-27498.566664434969</v>
          </cell>
          <cell r="Y208">
            <v>-25272.581646673381</v>
          </cell>
          <cell r="Z208">
            <v>-28688.632741250098</v>
          </cell>
          <cell r="AA208">
            <v>-34669.47532210499</v>
          </cell>
          <cell r="AB208">
            <v>-33376.170630410314</v>
          </cell>
          <cell r="AC208">
            <v>-41245.467648603022</v>
          </cell>
          <cell r="AD208">
            <v>-26074.400487177074</v>
          </cell>
          <cell r="AE208">
            <v>-244631.89082825184</v>
          </cell>
          <cell r="AF208">
            <v>-20899.509776502848</v>
          </cell>
          <cell r="AG208">
            <v>-17046.281118988991</v>
          </cell>
          <cell r="AH208">
            <v>-21345.975706607103</v>
          </cell>
          <cell r="AI208">
            <v>-10172.338726907969</v>
          </cell>
          <cell r="AJ208">
            <v>-5721.6658368557692</v>
          </cell>
          <cell r="AK208">
            <v>-8980.0629612207413</v>
          </cell>
          <cell r="AL208">
            <v>-27884.056434959173</v>
          </cell>
          <cell r="AM208">
            <v>-31057.134898200631</v>
          </cell>
          <cell r="AN208">
            <v>-23818.349569685757</v>
          </cell>
          <cell r="AO208">
            <v>-29862.839006669819</v>
          </cell>
          <cell r="AP208">
            <v>-34746.806426562369</v>
          </cell>
          <cell r="AQ208">
            <v>-13096.8703648597</v>
          </cell>
          <cell r="AR208">
            <v>-232588.36877989769</v>
          </cell>
          <cell r="AS208">
            <v>-23813.927402697504</v>
          </cell>
          <cell r="AT208">
            <v>-20138.52264752984</v>
          </cell>
          <cell r="AU208">
            <v>-19364.030279994011</v>
          </cell>
          <cell r="AV208">
            <v>-8912.082685098052</v>
          </cell>
          <cell r="AW208">
            <v>-3858.2611209452152</v>
          </cell>
          <cell r="AX208">
            <v>-5777.1180104166269</v>
          </cell>
          <cell r="AY208">
            <v>-24700.500175796449</v>
          </cell>
          <cell r="AZ208">
            <v>-31312.385263413191</v>
          </cell>
          <cell r="BA208">
            <v>-23746.02634088695</v>
          </cell>
          <cell r="BB208">
            <v>-26829.433123335242</v>
          </cell>
          <cell r="BC208">
            <v>-27465.173309974372</v>
          </cell>
          <cell r="BD208">
            <v>-16670.908419892192</v>
          </cell>
          <cell r="BE208">
            <v>-270194.99726986885</v>
          </cell>
          <cell r="BF208">
            <v>-24637.668586939573</v>
          </cell>
          <cell r="BG208">
            <v>-17387.167236536741</v>
          </cell>
          <cell r="BH208">
            <v>-18565.273511521518</v>
          </cell>
          <cell r="BI208">
            <v>-11376.489170230925</v>
          </cell>
          <cell r="BJ208">
            <v>-6307.1407374292612</v>
          </cell>
          <cell r="BK208">
            <v>-10404.744550012052</v>
          </cell>
          <cell r="BL208">
            <v>-29772.253708563745</v>
          </cell>
          <cell r="BM208">
            <v>-32592.111070506275</v>
          </cell>
          <cell r="BN208">
            <v>-29356.417001724243</v>
          </cell>
          <cell r="BO208">
            <v>-31665.743181020021</v>
          </cell>
          <cell r="BP208">
            <v>-26447.581349767745</v>
          </cell>
          <cell r="BQ208">
            <v>-31682.407165721059</v>
          </cell>
          <cell r="BR208">
            <v>-294303.3054330349</v>
          </cell>
          <cell r="BS208">
            <v>-28093.473661966622</v>
          </cell>
          <cell r="BT208">
            <v>-20033.277539476752</v>
          </cell>
          <cell r="BU208">
            <v>-20647.994520366192</v>
          </cell>
          <cell r="BV208">
            <v>-11756.051789790392</v>
          </cell>
          <cell r="BW208">
            <v>-11425.781919613481</v>
          </cell>
          <cell r="BX208">
            <v>-16009.817755490541</v>
          </cell>
          <cell r="BY208">
            <v>-33736.367889620364</v>
          </cell>
          <cell r="BZ208">
            <v>-34679.190831437707</v>
          </cell>
          <cell r="CA208">
            <v>-33222.407992072403</v>
          </cell>
          <cell r="CB208">
            <v>-21220.20913939923</v>
          </cell>
          <cell r="CC208">
            <v>-34009.512281551957</v>
          </cell>
          <cell r="CD208">
            <v>-29469.220112226903</v>
          </cell>
          <cell r="CE208">
            <v>-306978.93507599831</v>
          </cell>
          <cell r="CF208">
            <v>-21621.649357013404</v>
          </cell>
          <cell r="CG208">
            <v>-23887.995376810431</v>
          </cell>
          <cell r="CH208">
            <v>-24293.323217943311</v>
          </cell>
          <cell r="CI208">
            <v>-14860.425992272794</v>
          </cell>
          <cell r="CJ208">
            <v>-19941.931480668485</v>
          </cell>
          <cell r="CK208">
            <v>-23207.507947653532</v>
          </cell>
          <cell r="CL208">
            <v>-24883.42574185133</v>
          </cell>
          <cell r="CM208">
            <v>-28293.508524298668</v>
          </cell>
          <cell r="CN208">
            <v>-25640.226299159229</v>
          </cell>
          <cell r="CO208">
            <v>-30834.786567993462</v>
          </cell>
          <cell r="CP208">
            <v>-37987.188736312091</v>
          </cell>
          <cell r="CQ208">
            <v>-31526.965834036469</v>
          </cell>
          <cell r="CR208">
            <v>-312771.56855678558</v>
          </cell>
          <cell r="CS208">
            <v>-26140.514942258596</v>
          </cell>
          <cell r="CT208">
            <v>-23151.593540042639</v>
          </cell>
          <cell r="CU208">
            <v>-26326.284455724061</v>
          </cell>
          <cell r="CV208">
            <v>-19637.78672195971</v>
          </cell>
          <cell r="CW208">
            <v>-21035.102695941925</v>
          </cell>
          <cell r="CX208">
            <v>-23178.945513792336</v>
          </cell>
          <cell r="CY208">
            <v>-21920.703874431551</v>
          </cell>
          <cell r="CZ208">
            <v>-28095.814904764295</v>
          </cell>
          <cell r="DA208">
            <v>-24278.54614277184</v>
          </cell>
          <cell r="DB208">
            <v>-32089.333475977182</v>
          </cell>
          <cell r="DC208">
            <v>-34007.840029358864</v>
          </cell>
          <cell r="DD208">
            <v>-32909.102259777486</v>
          </cell>
          <cell r="DE208">
            <v>-355393.0423899889</v>
          </cell>
          <cell r="DF208">
            <v>-30504.807999916375</v>
          </cell>
          <cell r="DG208">
            <v>-31726.200902760029</v>
          </cell>
          <cell r="DH208">
            <v>-29459.359670177102</v>
          </cell>
          <cell r="DI208">
            <v>-21580.384065404534</v>
          </cell>
          <cell r="DJ208">
            <v>-22181.183694556355</v>
          </cell>
          <cell r="DK208">
            <v>-24350.316947884858</v>
          </cell>
          <cell r="DL208">
            <v>-25455.568756058812</v>
          </cell>
          <cell r="DM208">
            <v>-35969.242258928716</v>
          </cell>
          <cell r="DN208">
            <v>-25410.223208881915</v>
          </cell>
          <cell r="DO208">
            <v>-33718.058571226895</v>
          </cell>
          <cell r="DP208">
            <v>-36995.635210081935</v>
          </cell>
          <cell r="DQ208">
            <v>-38042.061104089022</v>
          </cell>
          <cell r="DR208">
            <v>-337641.54311287403</v>
          </cell>
          <cell r="DS208">
            <v>-28467.787154205143</v>
          </cell>
          <cell r="DT208">
            <v>-22505.954749763012</v>
          </cell>
          <cell r="DU208">
            <v>-27131.05860671401</v>
          </cell>
          <cell r="DV208">
            <v>-14057.529203400016</v>
          </cell>
          <cell r="DW208">
            <v>-18238.408980645239</v>
          </cell>
          <cell r="DX208">
            <v>-18421.389008693397</v>
          </cell>
          <cell r="DY208">
            <v>-38715.368132606149</v>
          </cell>
          <cell r="DZ208">
            <v>-37335.980170674622</v>
          </cell>
          <cell r="EA208">
            <v>-29240.173136897385</v>
          </cell>
          <cell r="EB208">
            <v>-34413.517277434468</v>
          </cell>
          <cell r="EC208">
            <v>-37257.53498339653</v>
          </cell>
          <cell r="ED208">
            <v>-31856.841708540916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-2.6411387494590599E-2</v>
          </cell>
          <cell r="J211">
            <v>-3.2817786028317641E-2</v>
          </cell>
          <cell r="K211">
            <v>-3.5524407558114035E-2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-64.871000000042841</v>
          </cell>
          <cell r="Q211">
            <v>0</v>
          </cell>
          <cell r="R211">
            <v>-20439.017899990082</v>
          </cell>
          <cell r="S211">
            <v>-5198.3212000001222</v>
          </cell>
          <cell r="T211">
            <v>-3773.3890999993309</v>
          </cell>
          <cell r="U211">
            <v>-2046.238000000827</v>
          </cell>
          <cell r="V211">
            <v>-135.15779999922961</v>
          </cell>
          <cell r="W211">
            <v>0</v>
          </cell>
          <cell r="X211">
            <v>0</v>
          </cell>
          <cell r="Y211">
            <v>0</v>
          </cell>
          <cell r="Z211">
            <v>-84.150700000114739</v>
          </cell>
          <cell r="AA211">
            <v>-354.28650000039488</v>
          </cell>
          <cell r="AB211">
            <v>-64.139999999664724</v>
          </cell>
          <cell r="AC211">
            <v>0</v>
          </cell>
          <cell r="AD211">
            <v>-8783.3345999997109</v>
          </cell>
          <cell r="AE211">
            <v>-6323.9965000003576</v>
          </cell>
          <cell r="AF211">
            <v>-641.08299999963492</v>
          </cell>
          <cell r="AG211">
            <v>-540.79119999986142</v>
          </cell>
          <cell r="AH211">
            <v>-1542.0129999993369</v>
          </cell>
          <cell r="AI211">
            <v>-459.36339999968186</v>
          </cell>
          <cell r="AJ211">
            <v>-116.47730000002775</v>
          </cell>
          <cell r="AK211">
            <v>-26.861199999926612</v>
          </cell>
          <cell r="AL211">
            <v>-602.42740000039339</v>
          </cell>
          <cell r="AM211">
            <v>-917.68680000025779</v>
          </cell>
          <cell r="AN211">
            <v>-363.68479999992996</v>
          </cell>
          <cell r="AO211">
            <v>-731.37349999975413</v>
          </cell>
          <cell r="AP211">
            <v>-381.40489999996498</v>
          </cell>
          <cell r="AQ211">
            <v>-0.83000000007450581</v>
          </cell>
          <cell r="AR211">
            <v>-4753.4858999997377</v>
          </cell>
          <cell r="AS211">
            <v>-1033.8959999997169</v>
          </cell>
          <cell r="AT211">
            <v>-3.2749999999068677</v>
          </cell>
          <cell r="AU211">
            <v>-0.17240000050514936</v>
          </cell>
          <cell r="AV211">
            <v>-756.21240000007674</v>
          </cell>
          <cell r="AW211">
            <v>-46.215300000039861</v>
          </cell>
          <cell r="AX211">
            <v>-21.601299999980256</v>
          </cell>
          <cell r="AY211">
            <v>-432.1042999997735</v>
          </cell>
          <cell r="AZ211">
            <v>-701.32090000063181</v>
          </cell>
          <cell r="BA211">
            <v>-168.11830000020564</v>
          </cell>
          <cell r="BB211">
            <v>-1113.6949999998324</v>
          </cell>
          <cell r="BC211">
            <v>-87.70699999993667</v>
          </cell>
          <cell r="BD211">
            <v>-389.16800000006333</v>
          </cell>
          <cell r="BE211">
            <v>-5130.6277999952435</v>
          </cell>
          <cell r="BF211">
            <v>-276.81679999921471</v>
          </cell>
          <cell r="BG211">
            <v>-459.76860000006855</v>
          </cell>
          <cell r="BH211">
            <v>-1221.6061000004411</v>
          </cell>
          <cell r="BI211">
            <v>-384.81709999963641</v>
          </cell>
          <cell r="BJ211">
            <v>-42.878900000127032</v>
          </cell>
          <cell r="BK211">
            <v>-12.199499999871477</v>
          </cell>
          <cell r="BL211">
            <v>-460.3601000001654</v>
          </cell>
          <cell r="BM211">
            <v>-1037.1629999997094</v>
          </cell>
          <cell r="BN211">
            <v>-469.60250000003725</v>
          </cell>
          <cell r="BO211">
            <v>-731.37119999993593</v>
          </cell>
          <cell r="BP211">
            <v>0</v>
          </cell>
          <cell r="BQ211">
            <v>-34.043999999761581</v>
          </cell>
          <cell r="BR211">
            <v>-96841.801199994981</v>
          </cell>
          <cell r="BS211">
            <v>-100.98579999990761</v>
          </cell>
          <cell r="BT211">
            <v>-842.40820000041276</v>
          </cell>
          <cell r="BU211">
            <v>-967.84659999981523</v>
          </cell>
          <cell r="BV211">
            <v>-478.8215999994427</v>
          </cell>
          <cell r="BW211">
            <v>0</v>
          </cell>
          <cell r="BX211">
            <v>-104.77539999992587</v>
          </cell>
          <cell r="BY211">
            <v>-1248.9320999998599</v>
          </cell>
          <cell r="BZ211">
            <v>-3132.2003999995068</v>
          </cell>
          <cell r="CA211">
            <v>-2200.8799000000581</v>
          </cell>
          <cell r="CB211">
            <v>-86781.56119999988</v>
          </cell>
          <cell r="CC211">
            <v>-568.8519999999553</v>
          </cell>
          <cell r="CD211">
            <v>-414.53799999970943</v>
          </cell>
          <cell r="CE211">
            <v>-11665.598000012338</v>
          </cell>
          <cell r="CF211">
            <v>429.40000000037253</v>
          </cell>
          <cell r="CG211">
            <v>-338.79399999976158</v>
          </cell>
          <cell r="CH211">
            <v>-799.63100000005215</v>
          </cell>
          <cell r="CI211">
            <v>-1658.2889999998733</v>
          </cell>
          <cell r="CJ211">
            <v>0</v>
          </cell>
          <cell r="CK211">
            <v>-92.12400000001071</v>
          </cell>
          <cell r="CL211">
            <v>-3801.3410000000149</v>
          </cell>
          <cell r="CM211">
            <v>-1102.9335000002757</v>
          </cell>
          <cell r="CN211">
            <v>-2667.063000000082</v>
          </cell>
          <cell r="CO211">
            <v>-1104.2434999998659</v>
          </cell>
          <cell r="CP211">
            <v>-430.88499999977648</v>
          </cell>
          <cell r="CQ211">
            <v>-99.693999999202788</v>
          </cell>
          <cell r="CR211">
            <v>-16056.922999992967</v>
          </cell>
          <cell r="CS211">
            <v>-1176.1780000003055</v>
          </cell>
          <cell r="CT211">
            <v>-466.49399999994785</v>
          </cell>
          <cell r="CU211">
            <v>-273.12000000011176</v>
          </cell>
          <cell r="CV211">
            <v>-982.05949999950826</v>
          </cell>
          <cell r="CW211">
            <v>0</v>
          </cell>
          <cell r="CX211">
            <v>0</v>
          </cell>
          <cell r="CY211">
            <v>-4584.0109999999404</v>
          </cell>
          <cell r="CZ211">
            <v>-1329.484999999404</v>
          </cell>
          <cell r="DA211">
            <v>-3166.3565000006929</v>
          </cell>
          <cell r="DB211">
            <v>-2781.8379999999888</v>
          </cell>
          <cell r="DC211">
            <v>-936.34399999957532</v>
          </cell>
          <cell r="DD211">
            <v>-361.03700000047684</v>
          </cell>
          <cell r="DE211">
            <v>-8871.6890999898314</v>
          </cell>
          <cell r="DF211">
            <v>2649.4479999998584</v>
          </cell>
          <cell r="DG211">
            <v>-1.6970000006258488</v>
          </cell>
          <cell r="DH211">
            <v>-68.800999999977648</v>
          </cell>
          <cell r="DI211">
            <v>-1809.6760999998078</v>
          </cell>
          <cell r="DJ211">
            <v>0</v>
          </cell>
          <cell r="DK211">
            <v>-12.809999999823049</v>
          </cell>
          <cell r="DL211">
            <v>-3821.6339999996126</v>
          </cell>
          <cell r="DM211">
            <v>-643.57699999958277</v>
          </cell>
          <cell r="DN211">
            <v>-3354.7754999995232</v>
          </cell>
          <cell r="DO211">
            <v>-1401.5945000001229</v>
          </cell>
          <cell r="DP211">
            <v>0</v>
          </cell>
          <cell r="DQ211">
            <v>-406.57199999969453</v>
          </cell>
          <cell r="DR211">
            <v>-37639.20600001514</v>
          </cell>
          <cell r="DS211">
            <v>-3976.2404999993742</v>
          </cell>
          <cell r="DT211">
            <v>-3491.6609999993816</v>
          </cell>
          <cell r="DU211">
            <v>-4133.750500000082</v>
          </cell>
          <cell r="DV211">
            <v>-976.08200000040233</v>
          </cell>
          <cell r="DW211">
            <v>0</v>
          </cell>
          <cell r="DX211">
            <v>-1367.13300000038</v>
          </cell>
          <cell r="DY211">
            <v>-3495.2129999995232</v>
          </cell>
          <cell r="DZ211">
            <v>-5451.9005000004545</v>
          </cell>
          <cell r="EA211">
            <v>-5058.3375000003725</v>
          </cell>
          <cell r="EB211">
            <v>-2452.4605000000447</v>
          </cell>
          <cell r="EC211">
            <v>-608.16999999992549</v>
          </cell>
          <cell r="ED211">
            <v>-6628.257500000298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-1587.4868668047711</v>
          </cell>
          <cell r="G213">
            <v>-38.962943378079217</v>
          </cell>
          <cell r="H213">
            <v>0.13530380909651285</v>
          </cell>
          <cell r="I213">
            <v>0</v>
          </cell>
          <cell r="J213">
            <v>2.3944938462955179</v>
          </cell>
          <cell r="K213">
            <v>-944.71078429557383</v>
          </cell>
          <cell r="L213">
            <v>-541.98609858192503</v>
          </cell>
          <cell r="M213">
            <v>-85.642917663790286</v>
          </cell>
          <cell r="N213">
            <v>-198.14645055588335</v>
          </cell>
          <cell r="O213">
            <v>-10.908122991677374</v>
          </cell>
          <cell r="P213">
            <v>-1.3146331777097657</v>
          </cell>
          <cell r="Q213">
            <v>11.340093605511356</v>
          </cell>
          <cell r="R213">
            <v>-4514.4175050929189</v>
          </cell>
          <cell r="S213">
            <v>-47.538306621165248</v>
          </cell>
          <cell r="T213">
            <v>5.8519340446218848</v>
          </cell>
          <cell r="U213">
            <v>-946.05747968051583</v>
          </cell>
          <cell r="V213">
            <v>-289.61235246178694</v>
          </cell>
          <cell r="W213">
            <v>-1331.2280946141109</v>
          </cell>
          <cell r="X213">
            <v>-928.65344312787056</v>
          </cell>
          <cell r="Y213">
            <v>17.455810360610485</v>
          </cell>
          <cell r="Z213">
            <v>-12.438773200847208</v>
          </cell>
          <cell r="AA213">
            <v>-223.6858489997685</v>
          </cell>
          <cell r="AB213">
            <v>-36.117505463305861</v>
          </cell>
          <cell r="AC213">
            <v>-64.257309922017157</v>
          </cell>
          <cell r="AD213">
            <v>-658.13613541601808</v>
          </cell>
          <cell r="AE213">
            <v>-17453.380747824907</v>
          </cell>
          <cell r="AF213">
            <v>-3878.5008411556482</v>
          </cell>
          <cell r="AG213">
            <v>-4947.1164355995134</v>
          </cell>
          <cell r="AH213">
            <v>-553.53810923779383</v>
          </cell>
          <cell r="AI213">
            <v>-799.48133475147188</v>
          </cell>
          <cell r="AJ213">
            <v>-197.82581674819812</v>
          </cell>
          <cell r="AK213">
            <v>-1474.7480667484924</v>
          </cell>
          <cell r="AL213">
            <v>-704.10033429972827</v>
          </cell>
          <cell r="AM213">
            <v>-1046.1516541810706</v>
          </cell>
          <cell r="AN213">
            <v>-812.84119585342705</v>
          </cell>
          <cell r="AO213">
            <v>-641.07917360123247</v>
          </cell>
          <cell r="AP213">
            <v>-2398.5796501617879</v>
          </cell>
          <cell r="AQ213">
            <v>0.58186451260917238</v>
          </cell>
          <cell r="AR213">
            <v>-11279.700676262379</v>
          </cell>
          <cell r="AS213">
            <v>-17.293024545098888</v>
          </cell>
          <cell r="AT213">
            <v>-825.35504319239408</v>
          </cell>
          <cell r="AU213">
            <v>-1688.4586935210973</v>
          </cell>
          <cell r="AV213">
            <v>-1094.2029855819419</v>
          </cell>
          <cell r="AW213">
            <v>-259.57098166830838</v>
          </cell>
          <cell r="AX213">
            <v>-739.84072638861835</v>
          </cell>
          <cell r="AY213">
            <v>-921.18464586418122</v>
          </cell>
          <cell r="AZ213">
            <v>-469.3645414095372</v>
          </cell>
          <cell r="BA213">
            <v>-581.82523133978248</v>
          </cell>
          <cell r="BB213">
            <v>-544.70970362890512</v>
          </cell>
          <cell r="BC213">
            <v>-4139.492812493816</v>
          </cell>
          <cell r="BD213">
            <v>1.5977133716078242</v>
          </cell>
          <cell r="BE213">
            <v>-12427.323815412819</v>
          </cell>
          <cell r="BF213">
            <v>-395.73207543394528</v>
          </cell>
          <cell r="BG213">
            <v>-928.58920006547123</v>
          </cell>
          <cell r="BH213">
            <v>-3249.063200045377</v>
          </cell>
          <cell r="BI213">
            <v>-194.44990853965282</v>
          </cell>
          <cell r="BJ213">
            <v>-263.12750685401261</v>
          </cell>
          <cell r="BK213">
            <v>-1282.2097021555528</v>
          </cell>
          <cell r="BL213">
            <v>-871.20355293340981</v>
          </cell>
          <cell r="BM213">
            <v>-553.69873462989926</v>
          </cell>
          <cell r="BN213">
            <v>-263.79693803936243</v>
          </cell>
          <cell r="BO213">
            <v>-125.27813906734809</v>
          </cell>
          <cell r="BP213">
            <v>-3122.8594796741381</v>
          </cell>
          <cell r="BQ213">
            <v>-1177.3153779725544</v>
          </cell>
          <cell r="BR213">
            <v>-14134.088409110904</v>
          </cell>
          <cell r="BS213">
            <v>-2055.3885074788705</v>
          </cell>
          <cell r="BT213">
            <v>-1653.2011458398774</v>
          </cell>
          <cell r="BU213">
            <v>-2418.3667650585994</v>
          </cell>
          <cell r="BV213">
            <v>-176.92520054988563</v>
          </cell>
          <cell r="BW213">
            <v>-1500.654696546495</v>
          </cell>
          <cell r="BX213">
            <v>-1241.507424723357</v>
          </cell>
          <cell r="BY213">
            <v>-1091.890184994787</v>
          </cell>
          <cell r="BZ213">
            <v>-457.10095391049981</v>
          </cell>
          <cell r="CA213">
            <v>-471.87371999956667</v>
          </cell>
          <cell r="CB213">
            <v>-281.73806000000332</v>
          </cell>
          <cell r="CC213">
            <v>-2085.6122000003234</v>
          </cell>
          <cell r="CD213">
            <v>-699.82955000002403</v>
          </cell>
          <cell r="CE213">
            <v>-9821.1808400005102</v>
          </cell>
          <cell r="CF213">
            <v>1016.7557299993932</v>
          </cell>
          <cell r="CG213">
            <v>-1200.3320999993011</v>
          </cell>
          <cell r="CH213">
            <v>-457.94320000009611</v>
          </cell>
          <cell r="CI213">
            <v>-698.33759999927133</v>
          </cell>
          <cell r="CJ213">
            <v>-11.657100000069477</v>
          </cell>
          <cell r="CK213">
            <v>0</v>
          </cell>
          <cell r="CL213">
            <v>-2346.6154999993742</v>
          </cell>
          <cell r="CM213">
            <v>-4259.556970000267</v>
          </cell>
          <cell r="CN213">
            <v>-2258.5661000004038</v>
          </cell>
          <cell r="CO213">
            <v>-219.93000000005122</v>
          </cell>
          <cell r="CP213">
            <v>615.0019999993965</v>
          </cell>
          <cell r="CQ213">
            <v>0</v>
          </cell>
          <cell r="CR213">
            <v>-12549.856119997799</v>
          </cell>
          <cell r="CS213">
            <v>-194.1670499999891</v>
          </cell>
          <cell r="CT213">
            <v>-1022.2523099994287</v>
          </cell>
          <cell r="CU213">
            <v>-516.71040000021458</v>
          </cell>
          <cell r="CV213">
            <v>0</v>
          </cell>
          <cell r="CW213">
            <v>-31.733399999997346</v>
          </cell>
          <cell r="CX213">
            <v>-6.0999999986961484E-2</v>
          </cell>
          <cell r="CY213">
            <v>-4049.2520999992266</v>
          </cell>
          <cell r="CZ213">
            <v>-3322.9361999994144</v>
          </cell>
          <cell r="DA213">
            <v>-1892.920059999451</v>
          </cell>
          <cell r="DB213">
            <v>-75.682999999960884</v>
          </cell>
          <cell r="DC213">
            <v>-1444.1406000000425</v>
          </cell>
          <cell r="DD213">
            <v>0</v>
          </cell>
          <cell r="DE213">
            <v>-15896.70870000869</v>
          </cell>
          <cell r="DF213">
            <v>0</v>
          </cell>
          <cell r="DG213">
            <v>3291.8864200003445</v>
          </cell>
          <cell r="DH213">
            <v>-924.44009999977425</v>
          </cell>
          <cell r="DI213">
            <v>0</v>
          </cell>
          <cell r="DJ213">
            <v>0</v>
          </cell>
          <cell r="DK213">
            <v>-894.59225000021979</v>
          </cell>
          <cell r="DL213">
            <v>-3583.4444800000638</v>
          </cell>
          <cell r="DM213">
            <v>-3045.3197999997064</v>
          </cell>
          <cell r="DN213">
            <v>-3583.5391200007871</v>
          </cell>
          <cell r="DO213">
            <v>-1808.5240799998865</v>
          </cell>
          <cell r="DP213">
            <v>-3562.0912899998948</v>
          </cell>
          <cell r="DQ213">
            <v>-1786.6440000003204</v>
          </cell>
          <cell r="DR213">
            <v>-16706.434009999037</v>
          </cell>
          <cell r="DS213">
            <v>-3342.7433399986476</v>
          </cell>
          <cell r="DT213">
            <v>-2475.7730000000447</v>
          </cell>
          <cell r="DU213">
            <v>-1628.5129999993369</v>
          </cell>
          <cell r="DV213">
            <v>0</v>
          </cell>
          <cell r="DW213">
            <v>-4.9916399999929126</v>
          </cell>
          <cell r="DX213">
            <v>-2102.7183999996632</v>
          </cell>
          <cell r="DY213">
            <v>-351.13149999920279</v>
          </cell>
          <cell r="DZ213">
            <v>-1910.23399999924</v>
          </cell>
          <cell r="EA213">
            <v>-879.18300000019372</v>
          </cell>
          <cell r="EB213">
            <v>-757.88690000027418</v>
          </cell>
          <cell r="EC213">
            <v>-2997.1548300003633</v>
          </cell>
          <cell r="ED213">
            <v>-256.10440000001108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12.046930405078456</v>
          </cell>
          <cell r="M214">
            <v>0.66333396732807159</v>
          </cell>
          <cell r="N214">
            <v>1.5283090826706029</v>
          </cell>
          <cell r="O214">
            <v>0</v>
          </cell>
          <cell r="P214">
            <v>0</v>
          </cell>
          <cell r="Q214">
            <v>0</v>
          </cell>
          <cell r="R214">
            <v>78.668068364262581</v>
          </cell>
          <cell r="S214">
            <v>0</v>
          </cell>
          <cell r="T214">
            <v>0.56679796753451228</v>
          </cell>
          <cell r="U214">
            <v>0</v>
          </cell>
          <cell r="V214">
            <v>0</v>
          </cell>
          <cell r="W214">
            <v>5.6656443644023966</v>
          </cell>
          <cell r="X214">
            <v>10.213836295064539</v>
          </cell>
          <cell r="Y214">
            <v>26.534505847841501</v>
          </cell>
          <cell r="Z214">
            <v>13.739433948881924</v>
          </cell>
          <cell r="AA214">
            <v>2.400453646085225</v>
          </cell>
          <cell r="AB214">
            <v>19.547396294306964</v>
          </cell>
          <cell r="AC214">
            <v>0</v>
          </cell>
          <cell r="AD214">
            <v>0</v>
          </cell>
          <cell r="AE214">
            <v>104.26012292131782</v>
          </cell>
          <cell r="AF214">
            <v>0</v>
          </cell>
          <cell r="AG214">
            <v>3.6409255972830579</v>
          </cell>
          <cell r="AH214">
            <v>0</v>
          </cell>
          <cell r="AI214">
            <v>5.8325977706117555</v>
          </cell>
          <cell r="AJ214">
            <v>12.182966971187852</v>
          </cell>
          <cell r="AK214">
            <v>23.085374084766954</v>
          </cell>
          <cell r="AL214">
            <v>16.161474090302363</v>
          </cell>
          <cell r="AM214">
            <v>14.412961837602779</v>
          </cell>
          <cell r="AN214">
            <v>13.9895097410772</v>
          </cell>
          <cell r="AO214">
            <v>14.954312828020193</v>
          </cell>
          <cell r="AP214">
            <v>0</v>
          </cell>
          <cell r="AQ214">
            <v>0</v>
          </cell>
          <cell r="AR214">
            <v>95.196626249700785</v>
          </cell>
          <cell r="AS214">
            <v>0</v>
          </cell>
          <cell r="AT214">
            <v>1.1504586728842696</v>
          </cell>
          <cell r="AU214">
            <v>0.58518051700229989</v>
          </cell>
          <cell r="AV214">
            <v>7.2212946364888921</v>
          </cell>
          <cell r="AW214">
            <v>15.220351250143722</v>
          </cell>
          <cell r="AX214">
            <v>16.884675736771896</v>
          </cell>
          <cell r="AY214">
            <v>19.556361248949543</v>
          </cell>
          <cell r="AZ214">
            <v>14.44606093573384</v>
          </cell>
          <cell r="BA214">
            <v>11.746011004201137</v>
          </cell>
          <cell r="BB214">
            <v>8.3862322475179099</v>
          </cell>
          <cell r="BC214">
            <v>0</v>
          </cell>
          <cell r="BD214">
            <v>0</v>
          </cell>
          <cell r="BE214">
            <v>105.27545087225735</v>
          </cell>
          <cell r="BF214">
            <v>1.0621828283183277</v>
          </cell>
          <cell r="BG214">
            <v>5.7279541655734647</v>
          </cell>
          <cell r="BH214">
            <v>0.99285597871494247</v>
          </cell>
          <cell r="BI214">
            <v>4.8659194674692117</v>
          </cell>
          <cell r="BJ214">
            <v>11.13370583683718</v>
          </cell>
          <cell r="BK214">
            <v>16.969609316438437</v>
          </cell>
          <cell r="BL214">
            <v>21.518922012299299</v>
          </cell>
          <cell r="BM214">
            <v>21.195943936239928</v>
          </cell>
          <cell r="BN214">
            <v>8.8447450945386663</v>
          </cell>
          <cell r="BO214">
            <v>12.014417486381717</v>
          </cell>
          <cell r="BP214">
            <v>0</v>
          </cell>
          <cell r="BQ214">
            <v>0.94919474912603619</v>
          </cell>
          <cell r="BR214">
            <v>48.767641989514232</v>
          </cell>
          <cell r="BS214">
            <v>1.47973133350024</v>
          </cell>
          <cell r="BT214">
            <v>7.5527284057461657</v>
          </cell>
          <cell r="BU214">
            <v>1.8151857635748456</v>
          </cell>
          <cell r="BV214">
            <v>7.2242596317082644</v>
          </cell>
          <cell r="BW214">
            <v>2.7916785522538703</v>
          </cell>
          <cell r="BX214">
            <v>7.3605276246089488</v>
          </cell>
          <cell r="BY214">
            <v>9.6689807516522706</v>
          </cell>
          <cell r="BZ214">
            <v>10.874549925560132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0.56088642886606976</v>
          </cell>
          <cell r="G215">
            <v>0.30095348333998118</v>
          </cell>
          <cell r="H215">
            <v>0.80881273644627072</v>
          </cell>
          <cell r="I215">
            <v>0</v>
          </cell>
          <cell r="J215">
            <v>1.2850629813765408</v>
          </cell>
          <cell r="K215">
            <v>4.0517059392004739</v>
          </cell>
          <cell r="L215">
            <v>5.9589046859182417</v>
          </cell>
          <cell r="M215">
            <v>-1.6666109790094197</v>
          </cell>
          <cell r="N215">
            <v>1.8678394196322188</v>
          </cell>
          <cell r="O215">
            <v>952.89927631383762</v>
          </cell>
          <cell r="P215">
            <v>5.3934605966787785E-4</v>
          </cell>
          <cell r="Q215">
            <v>19.682691916241311</v>
          </cell>
          <cell r="R215">
            <v>-4739.9219104424119</v>
          </cell>
          <cell r="S215">
            <v>6.2305927095585503</v>
          </cell>
          <cell r="T215">
            <v>-1.7683586826606188</v>
          </cell>
          <cell r="U215">
            <v>5.0057421114179306</v>
          </cell>
          <cell r="V215">
            <v>1.6861256540287286</v>
          </cell>
          <cell r="W215">
            <v>-220.16091336472891</v>
          </cell>
          <cell r="X215">
            <v>-49.713424941932317</v>
          </cell>
          <cell r="Y215">
            <v>-1718.4523694429081</v>
          </cell>
          <cell r="Z215">
            <v>-2205.3671866238583</v>
          </cell>
          <cell r="AA215">
            <v>872.26558020338416</v>
          </cell>
          <cell r="AB215">
            <v>-1443.0226147396024</v>
          </cell>
          <cell r="AC215">
            <v>0.83246364357182756</v>
          </cell>
          <cell r="AD215">
            <v>12.542453031463083</v>
          </cell>
          <cell r="AE215">
            <v>-435.84177379496396</v>
          </cell>
          <cell r="AF215">
            <v>24.569461063831113</v>
          </cell>
          <cell r="AG215">
            <v>5.458257494494319</v>
          </cell>
          <cell r="AH215">
            <v>13.315130687027704</v>
          </cell>
          <cell r="AI215">
            <v>-189.99660085747018</v>
          </cell>
          <cell r="AJ215">
            <v>-193.38842380710412</v>
          </cell>
          <cell r="AK215">
            <v>-201.51047782908427</v>
          </cell>
          <cell r="AL215">
            <v>-330.77809518028516</v>
          </cell>
          <cell r="AM215">
            <v>1278.5506834490225</v>
          </cell>
          <cell r="AN215">
            <v>-3.6242796801961958</v>
          </cell>
          <cell r="AO215">
            <v>-841.19348988053389</v>
          </cell>
          <cell r="AP215">
            <v>-3.9292768570303451</v>
          </cell>
          <cell r="AQ215">
            <v>6.6853376014623791</v>
          </cell>
          <cell r="AR215">
            <v>-1324.6853375351056</v>
          </cell>
          <cell r="AS215">
            <v>16.854807456722483</v>
          </cell>
          <cell r="AT215">
            <v>4.6089098907541484</v>
          </cell>
          <cell r="AU215">
            <v>17.995964917936362</v>
          </cell>
          <cell r="AV215">
            <v>-248.51305915648118</v>
          </cell>
          <cell r="AW215">
            <v>11.686132308968809</v>
          </cell>
          <cell r="AX215">
            <v>8.6168065235251561</v>
          </cell>
          <cell r="AY215">
            <v>-227.89550571818836</v>
          </cell>
          <cell r="AZ215">
            <v>-459.20777658000588</v>
          </cell>
          <cell r="BA215">
            <v>-461.14896147081163</v>
          </cell>
          <cell r="BB215">
            <v>-13.800760842161253</v>
          </cell>
          <cell r="BC215">
            <v>15.917170494562015</v>
          </cell>
          <cell r="BD215">
            <v>10.20093464088859</v>
          </cell>
          <cell r="BE215">
            <v>-1317.5771432546899</v>
          </cell>
          <cell r="BF215">
            <v>22.695785964722745</v>
          </cell>
          <cell r="BG215">
            <v>11.35330614366103</v>
          </cell>
          <cell r="BH215">
            <v>2.2778720882488415</v>
          </cell>
          <cell r="BI215">
            <v>-248.01698554120958</v>
          </cell>
          <cell r="BJ215">
            <v>-32.875796342385001</v>
          </cell>
          <cell r="BK215">
            <v>7.297438905283343</v>
          </cell>
          <cell r="BL215">
            <v>-907.72396107146051</v>
          </cell>
          <cell r="BM215">
            <v>-1331.1709495659452</v>
          </cell>
          <cell r="BN215">
            <v>-59.154218165902421</v>
          </cell>
          <cell r="BO215">
            <v>-35.015742749092169</v>
          </cell>
          <cell r="BP215">
            <v>21.99973836063873</v>
          </cell>
          <cell r="BQ215">
            <v>1230.7563687176444</v>
          </cell>
          <cell r="BR215">
            <v>-650.18886165134609</v>
          </cell>
          <cell r="BS215">
            <v>576.09527159540448</v>
          </cell>
          <cell r="BT215">
            <v>2.2717504911706783</v>
          </cell>
          <cell r="BU215">
            <v>20.836204818682745</v>
          </cell>
          <cell r="BV215">
            <v>-998.30005887523293</v>
          </cell>
          <cell r="BW215">
            <v>13.431195775629021</v>
          </cell>
          <cell r="BX215">
            <v>8.2198149579926394</v>
          </cell>
          <cell r="BY215">
            <v>-288.03638608765323</v>
          </cell>
          <cell r="BZ215">
            <v>-732.5747143275803</v>
          </cell>
          <cell r="CA215">
            <v>-372.06852999993134</v>
          </cell>
          <cell r="CB215">
            <v>476.02888999995776</v>
          </cell>
          <cell r="CC215">
            <v>0</v>
          </cell>
          <cell r="CD215">
            <v>643.90769999998156</v>
          </cell>
          <cell r="CE215">
            <v>442.75297000072896</v>
          </cell>
          <cell r="CF215">
            <v>0</v>
          </cell>
          <cell r="CG215">
            <v>0</v>
          </cell>
          <cell r="CH215">
            <v>0</v>
          </cell>
          <cell r="CI215">
            <v>-0.77280000003520399</v>
          </cell>
          <cell r="CJ215">
            <v>-24.626519999990705</v>
          </cell>
          <cell r="CK215">
            <v>-5.9566399999894202</v>
          </cell>
          <cell r="CL215">
            <v>-56.384539999999106</v>
          </cell>
          <cell r="CM215">
            <v>567.18622000003234</v>
          </cell>
          <cell r="CN215">
            <v>-36.692749999929219</v>
          </cell>
          <cell r="CO215">
            <v>0</v>
          </cell>
          <cell r="CP215">
            <v>0</v>
          </cell>
          <cell r="CQ215">
            <v>0</v>
          </cell>
          <cell r="CR215">
            <v>-71.05536999925971</v>
          </cell>
          <cell r="CS215">
            <v>0</v>
          </cell>
          <cell r="CT215">
            <v>0</v>
          </cell>
          <cell r="CU215">
            <v>0</v>
          </cell>
          <cell r="CV215">
            <v>-0.50149999998393469</v>
          </cell>
          <cell r="CW215">
            <v>-24.153420000046026</v>
          </cell>
          <cell r="CX215">
            <v>-3.6720299999578856</v>
          </cell>
          <cell r="CY215">
            <v>-3.5653999999631196</v>
          </cell>
          <cell r="CZ215">
            <v>-21.260440000100061</v>
          </cell>
          <cell r="DA215">
            <v>-17.902579999994487</v>
          </cell>
          <cell r="DB215">
            <v>0</v>
          </cell>
          <cell r="DC215">
            <v>0</v>
          </cell>
          <cell r="DD215">
            <v>0</v>
          </cell>
          <cell r="DE215">
            <v>-2620.7320900000632</v>
          </cell>
          <cell r="DF215">
            <v>-2196.3503999999957</v>
          </cell>
          <cell r="DG215">
            <v>0</v>
          </cell>
          <cell r="DH215">
            <v>0</v>
          </cell>
          <cell r="DI215">
            <v>-4.63855000003241</v>
          </cell>
          <cell r="DJ215">
            <v>-0.49829999997746199</v>
          </cell>
          <cell r="DK215">
            <v>-3.7601199999917299</v>
          </cell>
          <cell r="DL215">
            <v>-60.412060000002384</v>
          </cell>
          <cell r="DM215">
            <v>-7.0443999997805804</v>
          </cell>
          <cell r="DN215">
            <v>-348.02826000005007</v>
          </cell>
          <cell r="DO215">
            <v>0</v>
          </cell>
          <cell r="DP215">
            <v>0</v>
          </cell>
          <cell r="DQ215">
            <v>0</v>
          </cell>
          <cell r="DR215">
            <v>-32.696599999442697</v>
          </cell>
          <cell r="DS215">
            <v>0</v>
          </cell>
          <cell r="DT215">
            <v>0</v>
          </cell>
          <cell r="DU215">
            <v>0</v>
          </cell>
          <cell r="DV215">
            <v>-4.3377000000036787</v>
          </cell>
          <cell r="DW215">
            <v>-10.940500000026077</v>
          </cell>
          <cell r="DX215">
            <v>-3.5090000000200234</v>
          </cell>
          <cell r="DY215">
            <v>-1.7201999999815598</v>
          </cell>
          <cell r="DZ215">
            <v>-2.2846999999601394</v>
          </cell>
          <cell r="EA215">
            <v>-9.9044999999459833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2.641138749095262E-2</v>
          </cell>
          <cell r="J216">
            <v>3.2817786028317641E-2</v>
          </cell>
          <cell r="K216">
            <v>3.5524407554476056E-2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-1119.6307999975979</v>
          </cell>
          <cell r="S216">
            <v>-381.65170000027865</v>
          </cell>
          <cell r="T216">
            <v>0</v>
          </cell>
          <cell r="U216">
            <v>-175.10520000010729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-7.8747000000439584</v>
          </cell>
          <cell r="AB216">
            <v>0</v>
          </cell>
          <cell r="AC216">
            <v>0</v>
          </cell>
          <cell r="AD216">
            <v>-554.99920000042766</v>
          </cell>
          <cell r="AE216">
            <v>-2354.6078999973834</v>
          </cell>
          <cell r="AF216">
            <v>-1084.212899999693</v>
          </cell>
          <cell r="AG216">
            <v>-61.576299999840558</v>
          </cell>
          <cell r="AH216">
            <v>-57.686300000175834</v>
          </cell>
          <cell r="AI216">
            <v>-23.795599999837577</v>
          </cell>
          <cell r="AJ216">
            <v>0</v>
          </cell>
          <cell r="AK216">
            <v>-17.352200000081211</v>
          </cell>
          <cell r="AL216">
            <v>-269.59120000014082</v>
          </cell>
          <cell r="AM216">
            <v>-205.82480000006035</v>
          </cell>
          <cell r="AN216">
            <v>-21.685099999886006</v>
          </cell>
          <cell r="AO216">
            <v>-188.04079999960959</v>
          </cell>
          <cell r="AP216">
            <v>0</v>
          </cell>
          <cell r="AQ216">
            <v>-424.84270000038669</v>
          </cell>
          <cell r="AR216">
            <v>-3747.8495000004768</v>
          </cell>
          <cell r="AS216">
            <v>-241.20129999984056</v>
          </cell>
          <cell r="AT216">
            <v>-970.09269999992102</v>
          </cell>
          <cell r="AU216">
            <v>-932.42799999983981</v>
          </cell>
          <cell r="AV216">
            <v>-56.629399999976158</v>
          </cell>
          <cell r="AW216">
            <v>0</v>
          </cell>
          <cell r="AX216">
            <v>-0.98410000000149012</v>
          </cell>
          <cell r="AY216">
            <v>-251.73410000000149</v>
          </cell>
          <cell r="AZ216">
            <v>-541.72030000016093</v>
          </cell>
          <cell r="BA216">
            <v>-9.7930999998934567</v>
          </cell>
          <cell r="BB216">
            <v>-148.16109999967739</v>
          </cell>
          <cell r="BC216">
            <v>-595.10539999976754</v>
          </cell>
          <cell r="BD216">
            <v>0</v>
          </cell>
          <cell r="BE216">
            <v>-3534.8365999907255</v>
          </cell>
          <cell r="BF216">
            <v>-502.1644999999553</v>
          </cell>
          <cell r="BG216">
            <v>-48.349400000181049</v>
          </cell>
          <cell r="BH216">
            <v>0</v>
          </cell>
          <cell r="BI216">
            <v>-242.86349999997765</v>
          </cell>
          <cell r="BJ216">
            <v>0</v>
          </cell>
          <cell r="BK216">
            <v>-6.572999999858439</v>
          </cell>
          <cell r="BL216">
            <v>-354.84829999972135</v>
          </cell>
          <cell r="BM216">
            <v>-229.61879999982193</v>
          </cell>
          <cell r="BN216">
            <v>-89.227200000081211</v>
          </cell>
          <cell r="BO216">
            <v>-110.3664000001736</v>
          </cell>
          <cell r="BP216">
            <v>-1950.8254999998026</v>
          </cell>
          <cell r="BQ216">
            <v>0</v>
          </cell>
          <cell r="BR216">
            <v>-2184.4345999956131</v>
          </cell>
          <cell r="BS216">
            <v>-370.39329999964684</v>
          </cell>
          <cell r="BT216">
            <v>-182.25300000002608</v>
          </cell>
          <cell r="BU216">
            <v>-13.719199999701232</v>
          </cell>
          <cell r="BV216">
            <v>-217.6058999998495</v>
          </cell>
          <cell r="BW216">
            <v>0</v>
          </cell>
          <cell r="BX216">
            <v>-1.3330000001005828</v>
          </cell>
          <cell r="BY216">
            <v>-244.8609000002034</v>
          </cell>
          <cell r="BZ216">
            <v>-184.11500000022352</v>
          </cell>
          <cell r="CA216">
            <v>-14.038100000005215</v>
          </cell>
          <cell r="CB216">
            <v>-578.124199999962</v>
          </cell>
          <cell r="CC216">
            <v>-377.99199999962002</v>
          </cell>
          <cell r="CD216">
            <v>0</v>
          </cell>
          <cell r="CE216">
            <v>-4801.0011999979615</v>
          </cell>
          <cell r="CF216">
            <v>-610.50380000006407</v>
          </cell>
          <cell r="CG216">
            <v>-315.19879999989644</v>
          </cell>
          <cell r="CH216">
            <v>-156.53570000035688</v>
          </cell>
          <cell r="CI216">
            <v>0</v>
          </cell>
          <cell r="CJ216">
            <v>0</v>
          </cell>
          <cell r="CK216">
            <v>0</v>
          </cell>
          <cell r="CL216">
            <v>-487.97549999924377</v>
          </cell>
          <cell r="CM216">
            <v>-1380.2042000000365</v>
          </cell>
          <cell r="CN216">
            <v>-628.22980000032112</v>
          </cell>
          <cell r="CO216">
            <v>-237.1034999997355</v>
          </cell>
          <cell r="CP216">
            <v>-479.94920000014827</v>
          </cell>
          <cell r="CQ216">
            <v>-505.30070000048727</v>
          </cell>
          <cell r="CR216">
            <v>-7668.8106999918818</v>
          </cell>
          <cell r="CS216">
            <v>-168.54939999990165</v>
          </cell>
          <cell r="CT216">
            <v>-529.74849999975413</v>
          </cell>
          <cell r="CU216">
            <v>-303.19450000021607</v>
          </cell>
          <cell r="CV216">
            <v>-414.60179999982938</v>
          </cell>
          <cell r="CW216">
            <v>0</v>
          </cell>
          <cell r="CX216">
            <v>0</v>
          </cell>
          <cell r="CY216">
            <v>-2043.7705999999307</v>
          </cell>
          <cell r="CZ216">
            <v>-1802.8955000001006</v>
          </cell>
          <cell r="DA216">
            <v>-690.47669999999925</v>
          </cell>
          <cell r="DB216">
            <v>-426.40150000015274</v>
          </cell>
          <cell r="DC216">
            <v>-245.90109999990091</v>
          </cell>
          <cell r="DD216">
            <v>-1043.271099999547</v>
          </cell>
          <cell r="DE216">
            <v>-4693.0239999890327</v>
          </cell>
          <cell r="DF216">
            <v>-36.127599999308586</v>
          </cell>
          <cell r="DG216">
            <v>-200.40559999970719</v>
          </cell>
          <cell r="DH216">
            <v>0</v>
          </cell>
          <cell r="DI216">
            <v>-153.94130000006407</v>
          </cell>
          <cell r="DJ216">
            <v>0</v>
          </cell>
          <cell r="DK216">
            <v>-11.02820000005886</v>
          </cell>
          <cell r="DL216">
            <v>-1451.3595999996178</v>
          </cell>
          <cell r="DM216">
            <v>-1302.9867999996059</v>
          </cell>
          <cell r="DN216">
            <v>-811.9035000000149</v>
          </cell>
          <cell r="DO216">
            <v>-620.63740000035614</v>
          </cell>
          <cell r="DP216">
            <v>-104.63400000007823</v>
          </cell>
          <cell r="DQ216">
            <v>0</v>
          </cell>
          <cell r="DR216">
            <v>-5120.5296000018716</v>
          </cell>
          <cell r="DS216">
            <v>-503.1366000007838</v>
          </cell>
          <cell r="DT216">
            <v>-858.70819999929518</v>
          </cell>
          <cell r="DU216">
            <v>-643.37800000049174</v>
          </cell>
          <cell r="DV216">
            <v>-515.96460000006482</v>
          </cell>
          <cell r="DW216">
            <v>0</v>
          </cell>
          <cell r="DX216">
            <v>0</v>
          </cell>
          <cell r="DY216">
            <v>-184.25650000013411</v>
          </cell>
          <cell r="DZ216">
            <v>0</v>
          </cell>
          <cell r="EA216">
            <v>-214.2156999995932</v>
          </cell>
          <cell r="EB216">
            <v>-452.1913999998942</v>
          </cell>
          <cell r="EC216">
            <v>-698.24760000035167</v>
          </cell>
          <cell r="ED216">
            <v>-1050.4309999998659</v>
          </cell>
        </row>
        <row r="217">
          <cell r="F217">
            <v>-527.87137043522671</v>
          </cell>
          <cell r="G217">
            <v>0.81619366316590458</v>
          </cell>
          <cell r="H217">
            <v>2.4894179958791938</v>
          </cell>
          <cell r="I217">
            <v>0</v>
          </cell>
          <cell r="J217">
            <v>-477.37526717875153</v>
          </cell>
          <cell r="K217">
            <v>-663.18849371001124</v>
          </cell>
          <cell r="L217">
            <v>-127.51437292434275</v>
          </cell>
          <cell r="M217">
            <v>3.8846793305128813</v>
          </cell>
          <cell r="N217">
            <v>25.596703110262752</v>
          </cell>
          <cell r="O217">
            <v>-22.953079111408442</v>
          </cell>
          <cell r="P217">
            <v>5.4138601757586002E-2</v>
          </cell>
          <cell r="Q217">
            <v>541.84622803330421</v>
          </cell>
          <cell r="R217">
            <v>-4626.5805354714394</v>
          </cell>
          <cell r="S217">
            <v>-1436.3158999774605</v>
          </cell>
          <cell r="T217">
            <v>48.577945197932422</v>
          </cell>
          <cell r="U217">
            <v>-672.61825051624328</v>
          </cell>
          <cell r="V217">
            <v>33.25302704423666</v>
          </cell>
          <cell r="W217">
            <v>-769.94352992111817</v>
          </cell>
          <cell r="X217">
            <v>58.144357705488801</v>
          </cell>
          <cell r="Y217">
            <v>50.210314364172518</v>
          </cell>
          <cell r="Z217">
            <v>73.320382580161095</v>
          </cell>
          <cell r="AA217">
            <v>-112.02930049225688</v>
          </cell>
          <cell r="AB217">
            <v>82.173774687573314</v>
          </cell>
          <cell r="AC217">
            <v>13.88509283401072</v>
          </cell>
          <cell r="AD217">
            <v>-1995.2384489569813</v>
          </cell>
          <cell r="AE217">
            <v>-18924.810409367085</v>
          </cell>
          <cell r="AF217">
            <v>-3599.2620596727356</v>
          </cell>
          <cell r="AG217">
            <v>-4038.0001398175955</v>
          </cell>
          <cell r="AH217">
            <v>-310.72944778390229</v>
          </cell>
          <cell r="AI217">
            <v>-529.27501073479652</v>
          </cell>
          <cell r="AJ217">
            <v>-738.47659950703382</v>
          </cell>
          <cell r="AK217">
            <v>-1084.7887965142727</v>
          </cell>
          <cell r="AL217">
            <v>-585.69244728796184</v>
          </cell>
          <cell r="AM217">
            <v>-621.97483066748828</v>
          </cell>
          <cell r="AN217">
            <v>-771.04449258837849</v>
          </cell>
          <cell r="AO217">
            <v>-989.77344693196937</v>
          </cell>
          <cell r="AP217">
            <v>-420.20403324626386</v>
          </cell>
          <cell r="AQ217">
            <v>-5235.5891046188772</v>
          </cell>
          <cell r="AR217">
            <v>-12003.221360549331</v>
          </cell>
          <cell r="AS217">
            <v>-2346.0521985413507</v>
          </cell>
          <cell r="AT217">
            <v>-2414.9259395049885</v>
          </cell>
          <cell r="AU217">
            <v>-2044.7490849997848</v>
          </cell>
          <cell r="AV217">
            <v>-240.12795659247786</v>
          </cell>
          <cell r="AW217">
            <v>-665.76541730388999</v>
          </cell>
          <cell r="AX217">
            <v>-1109.6815584152937</v>
          </cell>
          <cell r="AY217">
            <v>-1000.3039066568017</v>
          </cell>
          <cell r="AZ217">
            <v>-741.43697338644415</v>
          </cell>
          <cell r="BA217">
            <v>-366.29519523959607</v>
          </cell>
          <cell r="BB217">
            <v>-1104.9566426235251</v>
          </cell>
          <cell r="BC217">
            <v>26.676212681690231</v>
          </cell>
          <cell r="BD217">
            <v>4.3973000303376466</v>
          </cell>
          <cell r="BE217">
            <v>-26243.491389274597</v>
          </cell>
          <cell r="BF217">
            <v>-4723.8002221956849</v>
          </cell>
          <cell r="BG217">
            <v>-5561.9547202764079</v>
          </cell>
          <cell r="BH217">
            <v>-1014.891192807816</v>
          </cell>
          <cell r="BI217">
            <v>-341.70523347333074</v>
          </cell>
          <cell r="BJ217">
            <v>-429.57397090923041</v>
          </cell>
          <cell r="BK217">
            <v>-1254.4504903554916</v>
          </cell>
          <cell r="BL217">
            <v>-1369.7369680088013</v>
          </cell>
          <cell r="BM217">
            <v>-1287.0297970678657</v>
          </cell>
          <cell r="BN217">
            <v>-574.7220035744831</v>
          </cell>
          <cell r="BO217">
            <v>-795.02114898292348</v>
          </cell>
          <cell r="BP217">
            <v>-4983.3343712510541</v>
          </cell>
          <cell r="BQ217">
            <v>-3907.2712703738362</v>
          </cell>
          <cell r="BR217">
            <v>-21299.769500866532</v>
          </cell>
          <cell r="BS217">
            <v>-1809.5481035988778</v>
          </cell>
          <cell r="BT217">
            <v>-2865.009401505813</v>
          </cell>
          <cell r="BU217">
            <v>-3035.8743034061044</v>
          </cell>
          <cell r="BV217">
            <v>-493.758689282462</v>
          </cell>
          <cell r="BW217">
            <v>-2166.5060723712668</v>
          </cell>
          <cell r="BX217">
            <v>-1406.1512223202735</v>
          </cell>
          <cell r="BY217">
            <v>-1165.3175483802333</v>
          </cell>
          <cell r="BZ217">
            <v>-1080.5868600048125</v>
          </cell>
          <cell r="CA217">
            <v>-763.99359999969602</v>
          </cell>
          <cell r="CB217">
            <v>-1777.3061999999918</v>
          </cell>
          <cell r="CC217">
            <v>-2552.632500000298</v>
          </cell>
          <cell r="CD217">
            <v>-2183.0849999990314</v>
          </cell>
          <cell r="CE217">
            <v>-18527.996899992228</v>
          </cell>
          <cell r="CF217">
            <v>4034.0564999999478</v>
          </cell>
          <cell r="CG217">
            <v>-2127.0970000000671</v>
          </cell>
          <cell r="CH217">
            <v>-1408.2860000003129</v>
          </cell>
          <cell r="CI217">
            <v>-914.14190000016242</v>
          </cell>
          <cell r="CJ217">
            <v>-17.594000000040978</v>
          </cell>
          <cell r="CK217">
            <v>-164.95099999988452</v>
          </cell>
          <cell r="CL217">
            <v>-5283.769999999553</v>
          </cell>
          <cell r="CM217">
            <v>-4780.3655000003055</v>
          </cell>
          <cell r="CN217">
            <v>-4683.1870000008494</v>
          </cell>
          <cell r="CO217">
            <v>-885.17350000003353</v>
          </cell>
          <cell r="CP217">
            <v>1066.8179999999702</v>
          </cell>
          <cell r="CQ217">
            <v>-3364.3055000007153</v>
          </cell>
          <cell r="CR217">
            <v>-39067.725300014019</v>
          </cell>
          <cell r="CS217">
            <v>-2988.7855000011623</v>
          </cell>
          <cell r="CT217">
            <v>-4336.8844999996945</v>
          </cell>
          <cell r="CU217">
            <v>-2443.8139999993145</v>
          </cell>
          <cell r="CV217">
            <v>-1216.7722999993712</v>
          </cell>
          <cell r="CW217">
            <v>-103.47399999992922</v>
          </cell>
          <cell r="CX217">
            <v>-618.13650000002235</v>
          </cell>
          <cell r="CY217">
            <v>-5321.3344999998808</v>
          </cell>
          <cell r="CZ217">
            <v>-7285.8064999999478</v>
          </cell>
          <cell r="DA217">
            <v>-4242.285000000149</v>
          </cell>
          <cell r="DB217">
            <v>-1283.9820000003092</v>
          </cell>
          <cell r="DC217">
            <v>-4357.1015000008047</v>
          </cell>
          <cell r="DD217">
            <v>-4869.3489999994636</v>
          </cell>
          <cell r="DE217">
            <v>-25206.721100002527</v>
          </cell>
          <cell r="DF217">
            <v>-2143.0750000011176</v>
          </cell>
          <cell r="DG217">
            <v>5878.6670000003651</v>
          </cell>
          <cell r="DH217">
            <v>-1362.5250000003725</v>
          </cell>
          <cell r="DI217">
            <v>-798.04459999967366</v>
          </cell>
          <cell r="DJ217">
            <v>-500.80849999981001</v>
          </cell>
          <cell r="DK217">
            <v>-1316.4419999998063</v>
          </cell>
          <cell r="DL217">
            <v>-5814.8059999998659</v>
          </cell>
          <cell r="DM217">
            <v>-3150.8404999999329</v>
          </cell>
          <cell r="DN217">
            <v>-4359.1074999999255</v>
          </cell>
          <cell r="DO217">
            <v>-1470.9799999999814</v>
          </cell>
          <cell r="DP217">
            <v>-3722.0304999994114</v>
          </cell>
          <cell r="DQ217">
            <v>-6446.7284999992698</v>
          </cell>
          <cell r="DR217">
            <v>-33696.84350001812</v>
          </cell>
          <cell r="DS217">
            <v>-3692.8545000012964</v>
          </cell>
          <cell r="DT217">
            <v>-2067.8925000000745</v>
          </cell>
          <cell r="DU217">
            <v>-1981.6040000002831</v>
          </cell>
          <cell r="DV217">
            <v>-1432.5279999999329</v>
          </cell>
          <cell r="DW217">
            <v>-1309.5760000003502</v>
          </cell>
          <cell r="DX217">
            <v>-3200.7029999997467</v>
          </cell>
          <cell r="DY217">
            <v>-932.11900000087917</v>
          </cell>
          <cell r="DZ217">
            <v>-1961.7715000007302</v>
          </cell>
          <cell r="EA217">
            <v>-470.40599999949336</v>
          </cell>
          <cell r="EB217">
            <v>-2569.4104999997653</v>
          </cell>
          <cell r="EC217">
            <v>-7984.3969999998808</v>
          </cell>
          <cell r="ED217">
            <v>-6093.5814999993891</v>
          </cell>
        </row>
        <row r="218">
          <cell r="F218">
            <v>1.6448508109897375</v>
          </cell>
          <cell r="G218">
            <v>-55.904903768096119</v>
          </cell>
          <cell r="H218">
            <v>-178.93143454194069</v>
          </cell>
          <cell r="I218">
            <v>0</v>
          </cell>
          <cell r="J218">
            <v>-1163.2773896493018</v>
          </cell>
          <cell r="K218">
            <v>-2688.1699279341847</v>
          </cell>
          <cell r="L218">
            <v>-2587.1249935850501</v>
          </cell>
          <cell r="M218">
            <v>-74.924224655143917</v>
          </cell>
          <cell r="N218">
            <v>-754.6999110551551</v>
          </cell>
          <cell r="O218">
            <v>-272.44217421114445</v>
          </cell>
          <cell r="P218">
            <v>5.8175230398774147E-2</v>
          </cell>
          <cell r="Q218">
            <v>-15257.380113555118</v>
          </cell>
          <cell r="R218">
            <v>-18126.472717359662</v>
          </cell>
          <cell r="S218">
            <v>-1524.2367861121893</v>
          </cell>
          <cell r="T218">
            <v>-3076.0722785284743</v>
          </cell>
          <cell r="U218">
            <v>-1287.1273119151592</v>
          </cell>
          <cell r="V218">
            <v>-259.60493023693562</v>
          </cell>
          <cell r="W218">
            <v>-425.05492646433413</v>
          </cell>
          <cell r="X218">
            <v>-409.24478593049571</v>
          </cell>
          <cell r="Y218">
            <v>-4178.6205311296508</v>
          </cell>
          <cell r="Z218">
            <v>-739.50403670407832</v>
          </cell>
          <cell r="AA218">
            <v>-1086.7733743581921</v>
          </cell>
          <cell r="AB218">
            <v>-1756.5641807792708</v>
          </cell>
          <cell r="AC218">
            <v>-596.435726554133</v>
          </cell>
          <cell r="AD218">
            <v>-2787.233848657459</v>
          </cell>
          <cell r="AE218">
            <v>-23440.426431931555</v>
          </cell>
          <cell r="AF218">
            <v>-2638.0939602358267</v>
          </cell>
          <cell r="AG218">
            <v>-1380.9127476746216</v>
          </cell>
          <cell r="AH218">
            <v>-4546.1909736646339</v>
          </cell>
          <cell r="AI218">
            <v>-1484.8039614260197</v>
          </cell>
          <cell r="AJ218">
            <v>-1161.1449569081888</v>
          </cell>
          <cell r="AK218">
            <v>-1550.1087929913774</v>
          </cell>
          <cell r="AL218">
            <v>-1718.6510673230514</v>
          </cell>
          <cell r="AM218">
            <v>-2392.3328504385427</v>
          </cell>
          <cell r="AN218">
            <v>-1103.7541516199708</v>
          </cell>
          <cell r="AO218">
            <v>-1541.5101424138993</v>
          </cell>
          <cell r="AP218">
            <v>-2436.1007297337055</v>
          </cell>
          <cell r="AQ218">
            <v>-1486.8220974951982</v>
          </cell>
          <cell r="AR218">
            <v>-14994.907881893218</v>
          </cell>
          <cell r="AS218">
            <v>-1046.2774843713269</v>
          </cell>
          <cell r="AT218">
            <v>-157.95278586726636</v>
          </cell>
          <cell r="AU218">
            <v>-1172.4083669157699</v>
          </cell>
          <cell r="AV218">
            <v>-1849.3000133056194</v>
          </cell>
          <cell r="AW218">
            <v>-2085.0524645876139</v>
          </cell>
          <cell r="AX218">
            <v>-1019.5469674561173</v>
          </cell>
          <cell r="AY218">
            <v>-1700.6789130112156</v>
          </cell>
          <cell r="AZ218">
            <v>-1015.8385995579883</v>
          </cell>
          <cell r="BA218">
            <v>-750.68650295492262</v>
          </cell>
          <cell r="BB218">
            <v>-1667.9870651531965</v>
          </cell>
          <cell r="BC218">
            <v>-1272.3972706831992</v>
          </cell>
          <cell r="BD218">
            <v>-1256.7814480429515</v>
          </cell>
          <cell r="BE218">
            <v>-17816.124002926052</v>
          </cell>
          <cell r="BF218">
            <v>-1298.4395111640915</v>
          </cell>
          <cell r="BG218">
            <v>-1820.7032399680465</v>
          </cell>
          <cell r="BH218">
            <v>-1823.9864052124321</v>
          </cell>
          <cell r="BI218">
            <v>-1710.2514719134197</v>
          </cell>
          <cell r="BJ218">
            <v>-1716.5279917316511</v>
          </cell>
          <cell r="BK218">
            <v>-638.39005570951849</v>
          </cell>
          <cell r="BL218">
            <v>-1162.6040499974042</v>
          </cell>
          <cell r="BM218">
            <v>-931.6252726726234</v>
          </cell>
          <cell r="BN218">
            <v>-852.22960531618446</v>
          </cell>
          <cell r="BO218">
            <v>-1973.5329966880381</v>
          </cell>
          <cell r="BP218">
            <v>-1952.6162074347958</v>
          </cell>
          <cell r="BQ218">
            <v>-1935.2171951197088</v>
          </cell>
          <cell r="BR218">
            <v>-19069.449230358005</v>
          </cell>
          <cell r="BS218">
            <v>-513.3091618521139</v>
          </cell>
          <cell r="BT218">
            <v>-1786.756261551287</v>
          </cell>
          <cell r="BU218">
            <v>-1870.0843921164051</v>
          </cell>
          <cell r="BV218">
            <v>-884.60501092392951</v>
          </cell>
          <cell r="BW218">
            <v>-2957.8847954105586</v>
          </cell>
          <cell r="BX218">
            <v>-3091.9711955375969</v>
          </cell>
          <cell r="BY218">
            <v>-617.39773128833622</v>
          </cell>
          <cell r="BZ218">
            <v>-1015.1476516816765</v>
          </cell>
          <cell r="CA218">
            <v>-1069.8125299997628</v>
          </cell>
          <cell r="CB218">
            <v>-1621.4620000002906</v>
          </cell>
          <cell r="CC218">
            <v>-1478.1179999997839</v>
          </cell>
          <cell r="CD218">
            <v>-2162.9004999995232</v>
          </cell>
          <cell r="CE218">
            <v>-40908.140099987388</v>
          </cell>
          <cell r="CF218">
            <v>-20968.984000000171</v>
          </cell>
          <cell r="CG218">
            <v>-931.74349999986589</v>
          </cell>
          <cell r="CH218">
            <v>-1159.7110000001267</v>
          </cell>
          <cell r="CI218">
            <v>-2088.5820000004023</v>
          </cell>
          <cell r="CJ218">
            <v>-164.36049999948591</v>
          </cell>
          <cell r="CK218">
            <v>-330.06099999975413</v>
          </cell>
          <cell r="CL218">
            <v>-3720.519999999553</v>
          </cell>
          <cell r="CM218">
            <v>-2726.5540000004694</v>
          </cell>
          <cell r="CN218">
            <v>-2007.7066000001505</v>
          </cell>
          <cell r="CO218">
            <v>-2387.7390000000596</v>
          </cell>
          <cell r="CP218">
            <v>-2903.5839999997988</v>
          </cell>
          <cell r="CQ218">
            <v>-1518.5945000015199</v>
          </cell>
          <cell r="CR218">
            <v>-18817.126059994102</v>
          </cell>
          <cell r="CS218">
            <v>-666.72449999861419</v>
          </cell>
          <cell r="CT218">
            <v>-1268.3229999998584</v>
          </cell>
          <cell r="CU218">
            <v>-907.63849999941885</v>
          </cell>
          <cell r="CV218">
            <v>-626.32450000010431</v>
          </cell>
          <cell r="CW218">
            <v>-212.25400000065565</v>
          </cell>
          <cell r="CX218">
            <v>-381.83349999971688</v>
          </cell>
          <cell r="CY218">
            <v>-2713.2356599997729</v>
          </cell>
          <cell r="CZ218">
            <v>-2973.6775000002235</v>
          </cell>
          <cell r="DA218">
            <v>-2599.1408999999985</v>
          </cell>
          <cell r="DB218">
            <v>-1600.0259999996051</v>
          </cell>
          <cell r="DC218">
            <v>-2597.6490000002086</v>
          </cell>
          <cell r="DD218">
            <v>-2270.2990000005811</v>
          </cell>
          <cell r="DE218">
            <v>-30071.057620003819</v>
          </cell>
          <cell r="DF218">
            <v>-1990.1035000011325</v>
          </cell>
          <cell r="DG218">
            <v>-881.20800000056624</v>
          </cell>
          <cell r="DH218">
            <v>-1628.9679999994114</v>
          </cell>
          <cell r="DI218">
            <v>-390.85000000055879</v>
          </cell>
          <cell r="DJ218">
            <v>-264.20400000084192</v>
          </cell>
          <cell r="DK218">
            <v>-581.59549999982119</v>
          </cell>
          <cell r="DL218">
            <v>-3876.0504999998957</v>
          </cell>
          <cell r="DM218">
            <v>-14784.180499999784</v>
          </cell>
          <cell r="DN218">
            <v>-2122.114120000042</v>
          </cell>
          <cell r="DO218">
            <v>-1601.7250000005588</v>
          </cell>
          <cell r="DP218">
            <v>-660.3464999999851</v>
          </cell>
          <cell r="DQ218">
            <v>-1289.7120000002906</v>
          </cell>
          <cell r="DR218">
            <v>-25144.130400002003</v>
          </cell>
          <cell r="DS218">
            <v>-1539.3835000004619</v>
          </cell>
          <cell r="DT218">
            <v>-2035.6689999997616</v>
          </cell>
          <cell r="DU218">
            <v>-905.91550000011921</v>
          </cell>
          <cell r="DV218">
            <v>-1561.5865000002086</v>
          </cell>
          <cell r="DW218">
            <v>-1574.6339999996126</v>
          </cell>
          <cell r="DX218">
            <v>-2539.269999999553</v>
          </cell>
          <cell r="DY218">
            <v>-662.83800000045449</v>
          </cell>
          <cell r="DZ218">
            <v>-4206.9910000003874</v>
          </cell>
          <cell r="EA218">
            <v>-2912.5493999999017</v>
          </cell>
          <cell r="EB218">
            <v>-2023.0999999996275</v>
          </cell>
          <cell r="EC218">
            <v>-2810.9315000008792</v>
          </cell>
          <cell r="ED218">
            <v>-2371.2620000001043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-2113.152499999851</v>
          </cell>
          <cell r="G220">
            <v>-93.75069999974221</v>
          </cell>
          <cell r="H220">
            <v>-175.49790000077337</v>
          </cell>
          <cell r="I220">
            <v>0</v>
          </cell>
          <cell r="J220">
            <v>-1636.9731000009924</v>
          </cell>
          <cell r="K220">
            <v>-4292.0175000019372</v>
          </cell>
          <cell r="L220">
            <v>-3238.6196300014853</v>
          </cell>
          <cell r="M220">
            <v>-157.68574000149965</v>
          </cell>
          <cell r="N220">
            <v>-923.85350999608636</v>
          </cell>
          <cell r="O220">
            <v>646.5958999954164</v>
          </cell>
          <cell r="P220">
            <v>-66.07277999818325</v>
          </cell>
          <cell r="Q220">
            <v>-14684.511100001633</v>
          </cell>
          <cell r="R220">
            <v>-53487.373300015926</v>
          </cell>
          <cell r="S220">
            <v>-8581.8333000019193</v>
          </cell>
          <cell r="T220">
            <v>-6796.233060002327</v>
          </cell>
          <cell r="U220">
            <v>-5122.1405000016093</v>
          </cell>
          <cell r="V220">
            <v>-649.43593000248075</v>
          </cell>
          <cell r="W220">
            <v>-2740.7218199986964</v>
          </cell>
          <cell r="X220">
            <v>-1319.2534600012004</v>
          </cell>
          <cell r="Y220">
            <v>-5802.8722699955106</v>
          </cell>
          <cell r="Z220">
            <v>-2954.4008799940348</v>
          </cell>
          <cell r="AA220">
            <v>-909.9836900010705</v>
          </cell>
          <cell r="AB220">
            <v>-3198.1231299974024</v>
          </cell>
          <cell r="AC220">
            <v>-645.97548000141978</v>
          </cell>
          <cell r="AD220">
            <v>-14766.399779997766</v>
          </cell>
          <cell r="AE220">
            <v>-68828.803640007973</v>
          </cell>
          <cell r="AF220">
            <v>-11816.583300001919</v>
          </cell>
          <cell r="AG220">
            <v>-10959.297639995813</v>
          </cell>
          <cell r="AH220">
            <v>-6996.8426999971271</v>
          </cell>
          <cell r="AI220">
            <v>-3480.8833099976182</v>
          </cell>
          <cell r="AJ220">
            <v>-2395.1301299966872</v>
          </cell>
          <cell r="AK220">
            <v>-4332.2841599956155</v>
          </cell>
          <cell r="AL220">
            <v>-4195.0790700018406</v>
          </cell>
          <cell r="AM220">
            <v>-3891.0072899982333</v>
          </cell>
          <cell r="AN220">
            <v>-3062.6445100083947</v>
          </cell>
          <cell r="AO220">
            <v>-4918.0162400007248</v>
          </cell>
          <cell r="AP220">
            <v>-5640.2185899950564</v>
          </cell>
          <cell r="AQ220">
            <v>-7140.8167000003159</v>
          </cell>
          <cell r="AR220">
            <v>-48008.654030054808</v>
          </cell>
          <cell r="AS220">
            <v>-4667.8652000017464</v>
          </cell>
          <cell r="AT220">
            <v>-4365.8420999981463</v>
          </cell>
          <cell r="AU220">
            <v>-5819.6354000009596</v>
          </cell>
          <cell r="AV220">
            <v>-4237.7645200006664</v>
          </cell>
          <cell r="AW220">
            <v>-3029.6976799964905</v>
          </cell>
          <cell r="AX220">
            <v>-2866.1531699970365</v>
          </cell>
          <cell r="AY220">
            <v>-4514.3450100012124</v>
          </cell>
          <cell r="AZ220">
            <v>-3914.4430299960077</v>
          </cell>
          <cell r="BA220">
            <v>-2326.1212799996138</v>
          </cell>
          <cell r="BB220">
            <v>-4584.9240399971604</v>
          </cell>
          <cell r="BC220">
            <v>-6052.1091000027955</v>
          </cell>
          <cell r="BD220">
            <v>-1629.7534999996424</v>
          </cell>
          <cell r="BE220">
            <v>-66364.705300033092</v>
          </cell>
          <cell r="BF220">
            <v>-7173.1951399967074</v>
          </cell>
          <cell r="BG220">
            <v>-8802.2839000038803</v>
          </cell>
          <cell r="BH220">
            <v>-7306.2761700004339</v>
          </cell>
          <cell r="BI220">
            <v>-3117.2382799983025</v>
          </cell>
          <cell r="BJ220">
            <v>-2473.8504600003362</v>
          </cell>
          <cell r="BK220">
            <v>-3169.5557000003755</v>
          </cell>
          <cell r="BL220">
            <v>-5104.9580099992454</v>
          </cell>
          <cell r="BM220">
            <v>-5349.1106100007892</v>
          </cell>
          <cell r="BN220">
            <v>-2299.8877199962735</v>
          </cell>
          <cell r="BO220">
            <v>-3758.571210000664</v>
          </cell>
          <cell r="BP220">
            <v>-11987.635819997638</v>
          </cell>
          <cell r="BQ220">
            <v>-5822.1422800011933</v>
          </cell>
          <cell r="BR220">
            <v>-154130.96415996552</v>
          </cell>
          <cell r="BS220">
            <v>-4272.0498699955642</v>
          </cell>
          <cell r="BT220">
            <v>-7319.8035300001502</v>
          </cell>
          <cell r="BU220">
            <v>-8283.23986999318</v>
          </cell>
          <cell r="BV220">
            <v>-3242.7921999953687</v>
          </cell>
          <cell r="BW220">
            <v>-6608.8226900026202</v>
          </cell>
          <cell r="BX220">
            <v>-5830.1578999981284</v>
          </cell>
          <cell r="BY220">
            <v>-4646.7658700011671</v>
          </cell>
          <cell r="BZ220">
            <v>-6590.8510299995542</v>
          </cell>
          <cell r="CA220">
            <v>-4892.6663799993694</v>
          </cell>
          <cell r="CB220">
            <v>-90564.162769999355</v>
          </cell>
          <cell r="CC220">
            <v>-7063.206700000912</v>
          </cell>
          <cell r="CD220">
            <v>-4816.4453499987721</v>
          </cell>
          <cell r="CE220">
            <v>-85281.164070010185</v>
          </cell>
          <cell r="CF220">
            <v>-16099.275570001453</v>
          </cell>
          <cell r="CG220">
            <v>-4913.1653999984264</v>
          </cell>
          <cell r="CH220">
            <v>-3982.1068999990821</v>
          </cell>
          <cell r="CI220">
            <v>-5360.1232999972999</v>
          </cell>
          <cell r="CJ220">
            <v>-218.23811999987811</v>
          </cell>
          <cell r="CK220">
            <v>-593.09263999760151</v>
          </cell>
          <cell r="CL220">
            <v>-15696.606539998204</v>
          </cell>
          <cell r="CM220">
            <v>-13682.427950002253</v>
          </cell>
          <cell r="CN220">
            <v>-12281.445250008255</v>
          </cell>
          <cell r="CO220">
            <v>-4834.1895000003278</v>
          </cell>
          <cell r="CP220">
            <v>-2132.5982000008225</v>
          </cell>
          <cell r="CQ220">
            <v>-5487.8947000019252</v>
          </cell>
          <cell r="CR220">
            <v>-94231.496549963951</v>
          </cell>
          <cell r="CS220">
            <v>-5194.4044499993324</v>
          </cell>
          <cell r="CT220">
            <v>-7623.7023099958897</v>
          </cell>
          <cell r="CU220">
            <v>-4444.4773999974132</v>
          </cell>
          <cell r="CV220">
            <v>-3240.259599994868</v>
          </cell>
          <cell r="CW220">
            <v>-371.61482000164688</v>
          </cell>
          <cell r="CX220">
            <v>-1003.7030299995095</v>
          </cell>
          <cell r="CY220">
            <v>-18715.169259995222</v>
          </cell>
          <cell r="CZ220">
            <v>-16736.06114000082</v>
          </cell>
          <cell r="DA220">
            <v>-12609.081739999354</v>
          </cell>
          <cell r="DB220">
            <v>-6167.9305000007153</v>
          </cell>
          <cell r="DC220">
            <v>-9581.1362000033259</v>
          </cell>
          <cell r="DD220">
            <v>-8543.9560999982059</v>
          </cell>
          <cell r="DE220">
            <v>-87359.932609975338</v>
          </cell>
          <cell r="DF220">
            <v>-3716.2085000053048</v>
          </cell>
          <cell r="DG220">
            <v>8087.2428200021386</v>
          </cell>
          <cell r="DH220">
            <v>-3984.7340999990702</v>
          </cell>
          <cell r="DI220">
            <v>-3157.1505499966443</v>
          </cell>
          <cell r="DJ220">
            <v>-765.51080000028014</v>
          </cell>
          <cell r="DK220">
            <v>-2820.2280700020492</v>
          </cell>
          <cell r="DL220">
            <v>-18607.706639997661</v>
          </cell>
          <cell r="DM220">
            <v>-22933.948999997228</v>
          </cell>
          <cell r="DN220">
            <v>-14579.467999994755</v>
          </cell>
          <cell r="DO220">
            <v>-6903.4609799981117</v>
          </cell>
          <cell r="DP220">
            <v>-8049.1022900007665</v>
          </cell>
          <cell r="DQ220">
            <v>-9929.6564999967813</v>
          </cell>
          <cell r="DR220">
            <v>-118339.84011012316</v>
          </cell>
          <cell r="DS220">
            <v>-13054.358439996839</v>
          </cell>
          <cell r="DT220">
            <v>-10929.703699998558</v>
          </cell>
          <cell r="DU220">
            <v>-9293.1609999984503</v>
          </cell>
          <cell r="DV220">
            <v>-4490.4988000020385</v>
          </cell>
          <cell r="DW220">
            <v>-2900.1421400010586</v>
          </cell>
          <cell r="DX220">
            <v>-9213.3333999998868</v>
          </cell>
          <cell r="DY220">
            <v>-5627.2781999930739</v>
          </cell>
          <cell r="DZ220">
            <v>-13533.181699998677</v>
          </cell>
          <cell r="EA220">
            <v>-9544.5961000025272</v>
          </cell>
          <cell r="EB220">
            <v>-8255.0493000000715</v>
          </cell>
          <cell r="EC220">
            <v>-15098.900930002332</v>
          </cell>
          <cell r="ED220">
            <v>-16399.636400006711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-2113.152499999851</v>
          </cell>
          <cell r="G226">
            <v>-93.75069999974221</v>
          </cell>
          <cell r="H226">
            <v>-175.49790000077337</v>
          </cell>
          <cell r="I226">
            <v>0</v>
          </cell>
          <cell r="J226">
            <v>-1636.9731000009924</v>
          </cell>
          <cell r="K226">
            <v>-4292.0175000019372</v>
          </cell>
          <cell r="L226">
            <v>-3238.6196300014853</v>
          </cell>
          <cell r="M226">
            <v>-157.68574000149965</v>
          </cell>
          <cell r="N226">
            <v>-923.85350999608636</v>
          </cell>
          <cell r="O226">
            <v>646.5958999954164</v>
          </cell>
          <cell r="P226">
            <v>-66.07277999818325</v>
          </cell>
          <cell r="Q226">
            <v>-14684.511100001633</v>
          </cell>
          <cell r="R226">
            <v>-53487.373300015926</v>
          </cell>
          <cell r="S226">
            <v>-8581.8333000019193</v>
          </cell>
          <cell r="T226">
            <v>-6796.233060002327</v>
          </cell>
          <cell r="U226">
            <v>-5122.1405000016093</v>
          </cell>
          <cell r="V226">
            <v>-649.43593000248075</v>
          </cell>
          <cell r="W226">
            <v>-2740.7218199986964</v>
          </cell>
          <cell r="X226">
            <v>-1319.2534600012004</v>
          </cell>
          <cell r="Y226">
            <v>-5802.8722699955106</v>
          </cell>
          <cell r="Z226">
            <v>-2954.4008799940348</v>
          </cell>
          <cell r="AA226">
            <v>-909.9836900010705</v>
          </cell>
          <cell r="AB226">
            <v>-3198.1231299974024</v>
          </cell>
          <cell r="AC226">
            <v>-645.97548000141978</v>
          </cell>
          <cell r="AD226">
            <v>-14766.399779997766</v>
          </cell>
          <cell r="AE226">
            <v>-68828.803640007973</v>
          </cell>
          <cell r="AF226">
            <v>-11816.583300001919</v>
          </cell>
          <cell r="AG226">
            <v>-10959.297639995813</v>
          </cell>
          <cell r="AH226">
            <v>-6996.8426999971271</v>
          </cell>
          <cell r="AI226">
            <v>-3480.8833099976182</v>
          </cell>
          <cell r="AJ226">
            <v>-2395.1301299966872</v>
          </cell>
          <cell r="AK226">
            <v>-4332.2841599956155</v>
          </cell>
          <cell r="AL226">
            <v>-4195.0790700018406</v>
          </cell>
          <cell r="AM226">
            <v>-3891.0072899982333</v>
          </cell>
          <cell r="AN226">
            <v>-3062.6445100083947</v>
          </cell>
          <cell r="AO226">
            <v>-4918.0162400007248</v>
          </cell>
          <cell r="AP226">
            <v>-5640.2185899950564</v>
          </cell>
          <cell r="AQ226">
            <v>-7140.8167000003159</v>
          </cell>
          <cell r="AR226">
            <v>-48008.65403008461</v>
          </cell>
          <cell r="AS226">
            <v>-4667.8652000017464</v>
          </cell>
          <cell r="AT226">
            <v>-4365.8420999981463</v>
          </cell>
          <cell r="AU226">
            <v>-5819.6354000009596</v>
          </cell>
          <cell r="AV226">
            <v>-4237.7645200006664</v>
          </cell>
          <cell r="AW226">
            <v>-3029.6976799964905</v>
          </cell>
          <cell r="AX226">
            <v>-2866.1531699970365</v>
          </cell>
          <cell r="AY226">
            <v>-4514.3450100012124</v>
          </cell>
          <cell r="AZ226">
            <v>-3914.4430299960077</v>
          </cell>
          <cell r="BA226">
            <v>-2326.1212799996138</v>
          </cell>
          <cell r="BB226">
            <v>-4584.9240399971604</v>
          </cell>
          <cell r="BC226">
            <v>-6052.1091000027955</v>
          </cell>
          <cell r="BD226">
            <v>-1629.7534999996424</v>
          </cell>
          <cell r="BE226">
            <v>-66364.705300033092</v>
          </cell>
          <cell r="BF226">
            <v>-7173.1951399967074</v>
          </cell>
          <cell r="BG226">
            <v>-8802.2839000038803</v>
          </cell>
          <cell r="BH226">
            <v>-7306.2761700004339</v>
          </cell>
          <cell r="BI226">
            <v>-3117.2382799983025</v>
          </cell>
          <cell r="BJ226">
            <v>-2473.8504600003362</v>
          </cell>
          <cell r="BK226">
            <v>-3169.5557000003755</v>
          </cell>
          <cell r="BL226">
            <v>-5104.9580099992454</v>
          </cell>
          <cell r="BM226">
            <v>-5349.1106100007892</v>
          </cell>
          <cell r="BN226">
            <v>-2299.8877199962735</v>
          </cell>
          <cell r="BO226">
            <v>-3758.571210000664</v>
          </cell>
          <cell r="BP226">
            <v>-11987.635819997638</v>
          </cell>
          <cell r="BQ226">
            <v>-5822.1422800011933</v>
          </cell>
          <cell r="BR226">
            <v>-154130.96415996552</v>
          </cell>
          <cell r="BS226">
            <v>-4272.0498699955642</v>
          </cell>
          <cell r="BT226">
            <v>-7319.8035300001502</v>
          </cell>
          <cell r="BU226">
            <v>-8283.23986999318</v>
          </cell>
          <cell r="BV226">
            <v>-3242.7921999953687</v>
          </cell>
          <cell r="BW226">
            <v>-6608.8226900026202</v>
          </cell>
          <cell r="BX226">
            <v>-5830.1578999981284</v>
          </cell>
          <cell r="BY226">
            <v>-4646.7658699974418</v>
          </cell>
          <cell r="BZ226">
            <v>-6590.8510299995542</v>
          </cell>
          <cell r="CA226">
            <v>-4892.6663799993694</v>
          </cell>
          <cell r="CB226">
            <v>-90564.162769999355</v>
          </cell>
          <cell r="CC226">
            <v>-7063.206700000912</v>
          </cell>
          <cell r="CD226">
            <v>-4816.4453499987721</v>
          </cell>
          <cell r="CE226">
            <v>-85281.164070010185</v>
          </cell>
          <cell r="CF226">
            <v>-16099.275569997728</v>
          </cell>
          <cell r="CG226">
            <v>-4913.1653999984264</v>
          </cell>
          <cell r="CH226">
            <v>-3982.1068999990821</v>
          </cell>
          <cell r="CI226">
            <v>-5360.1232999972999</v>
          </cell>
          <cell r="CJ226">
            <v>-218.23811999894679</v>
          </cell>
          <cell r="CK226">
            <v>-593.09263999760151</v>
          </cell>
          <cell r="CL226">
            <v>-15696.606540001929</v>
          </cell>
          <cell r="CM226">
            <v>-13682.427950002253</v>
          </cell>
          <cell r="CN226">
            <v>-12281.445250008255</v>
          </cell>
          <cell r="CO226">
            <v>-4834.1895000003278</v>
          </cell>
          <cell r="CP226">
            <v>-2132.5982000008225</v>
          </cell>
          <cell r="CQ226">
            <v>-5487.8947000019252</v>
          </cell>
          <cell r="CR226">
            <v>-94231.496549963951</v>
          </cell>
          <cell r="CS226">
            <v>-5194.4044499993324</v>
          </cell>
          <cell r="CT226">
            <v>-7623.7023099958897</v>
          </cell>
          <cell r="CU226">
            <v>-4444.4773999974132</v>
          </cell>
          <cell r="CV226">
            <v>-3240.259599994868</v>
          </cell>
          <cell r="CW226">
            <v>-371.61482000164688</v>
          </cell>
          <cell r="CX226">
            <v>-1003.7030299995095</v>
          </cell>
          <cell r="CY226">
            <v>-18715.169259995222</v>
          </cell>
          <cell r="CZ226">
            <v>-16736.06114000082</v>
          </cell>
          <cell r="DA226">
            <v>-12609.081739999354</v>
          </cell>
          <cell r="DB226">
            <v>-6167.9305000007153</v>
          </cell>
          <cell r="DC226">
            <v>-9581.1362000033259</v>
          </cell>
          <cell r="DD226">
            <v>-8543.9560999944806</v>
          </cell>
          <cell r="DE226">
            <v>-87359.932609975338</v>
          </cell>
          <cell r="DF226">
            <v>-3716.2085000127554</v>
          </cell>
          <cell r="DG226">
            <v>8087.2428200021386</v>
          </cell>
          <cell r="DH226">
            <v>-3984.7340999990702</v>
          </cell>
          <cell r="DI226">
            <v>-3157.1505499966443</v>
          </cell>
          <cell r="DJ226">
            <v>-765.51080000028014</v>
          </cell>
          <cell r="DK226">
            <v>-2820.2280700020492</v>
          </cell>
          <cell r="DL226">
            <v>-18607.706639997661</v>
          </cell>
          <cell r="DM226">
            <v>-22933.949000000954</v>
          </cell>
          <cell r="DN226">
            <v>-14579.467999994755</v>
          </cell>
          <cell r="DO226">
            <v>-6903.4609799981117</v>
          </cell>
          <cell r="DP226">
            <v>-8049.1022900007665</v>
          </cell>
          <cell r="DQ226">
            <v>-9929.6564999967813</v>
          </cell>
          <cell r="DR226">
            <v>-118339.84011012316</v>
          </cell>
          <cell r="DS226">
            <v>-13054.358439996839</v>
          </cell>
          <cell r="DT226">
            <v>-10929.703699998558</v>
          </cell>
          <cell r="DU226">
            <v>-9293.1609999984503</v>
          </cell>
          <cell r="DV226">
            <v>-4490.4988000020385</v>
          </cell>
          <cell r="DW226">
            <v>-2900.1421400010586</v>
          </cell>
          <cell r="DX226">
            <v>-9213.3333999998868</v>
          </cell>
          <cell r="DY226">
            <v>-5627.2781999930739</v>
          </cell>
          <cell r="DZ226">
            <v>-13533.181699998677</v>
          </cell>
          <cell r="EA226">
            <v>-9544.5961000025272</v>
          </cell>
          <cell r="EB226">
            <v>-8255.0493000000715</v>
          </cell>
          <cell r="EC226">
            <v>-15098.900930002332</v>
          </cell>
          <cell r="ED226">
            <v>-16399.636400006711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1238.6339999999909</v>
          </cell>
          <cell r="G231">
            <v>1036.1159999999945</v>
          </cell>
          <cell r="H231">
            <v>1265.7539999999863</v>
          </cell>
          <cell r="I231">
            <v>1087.9379999999946</v>
          </cell>
          <cell r="J231">
            <v>1073.5320000000065</v>
          </cell>
          <cell r="K231">
            <v>1347.3840000000055</v>
          </cell>
          <cell r="L231">
            <v>1550.3399999999965</v>
          </cell>
          <cell r="M231">
            <v>1612.9619999999995</v>
          </cell>
          <cell r="N231">
            <v>1582.9500000000116</v>
          </cell>
          <cell r="O231">
            <v>1516.6320000000123</v>
          </cell>
          <cell r="P231">
            <v>1513.140000000014</v>
          </cell>
          <cell r="Q231">
            <v>1489.1399999999849</v>
          </cell>
          <cell r="R231">
            <v>16586.430700000376</v>
          </cell>
          <cell r="S231">
            <v>1259.2779000000155</v>
          </cell>
          <cell r="T231">
            <v>1053.3846000000194</v>
          </cell>
          <cell r="U231">
            <v>1286.8499000000011</v>
          </cell>
          <cell r="V231">
            <v>1106.0702999999921</v>
          </cell>
          <cell r="W231">
            <v>1091.4242000000086</v>
          </cell>
          <cell r="X231">
            <v>1369.8403999999864</v>
          </cell>
          <cell r="Y231">
            <v>1576.1790000000037</v>
          </cell>
          <cell r="Z231">
            <v>1639.844700000016</v>
          </cell>
          <cell r="AA231">
            <v>1609.3324999999604</v>
          </cell>
          <cell r="AB231">
            <v>1541.9091999999946</v>
          </cell>
          <cell r="AC231">
            <v>1538.3589999999967</v>
          </cell>
          <cell r="AD231">
            <v>1513.9590000000317</v>
          </cell>
          <cell r="AE231">
            <v>17180.717400000431</v>
          </cell>
          <cell r="AF231">
            <v>1300.5656999999774</v>
          </cell>
          <cell r="AG231">
            <v>1138.391100000008</v>
          </cell>
          <cell r="AH231">
            <v>1329.0417000000598</v>
          </cell>
          <cell r="AI231">
            <v>1142.3349000000162</v>
          </cell>
          <cell r="AJ231">
            <v>1127.2086000000127</v>
          </cell>
          <cell r="AK231">
            <v>1414.7531999999192</v>
          </cell>
          <cell r="AL231">
            <v>1627.8569999998435</v>
          </cell>
          <cell r="AM231">
            <v>1693.610100000049</v>
          </cell>
          <cell r="AN231">
            <v>1662.0975000000326</v>
          </cell>
          <cell r="AO231">
            <v>1592.4635999999009</v>
          </cell>
          <cell r="AP231">
            <v>1588.7970000000205</v>
          </cell>
          <cell r="AQ231">
            <v>1563.5970000000671</v>
          </cell>
          <cell r="AR231">
            <v>17402.109847892076</v>
          </cell>
          <cell r="AS231">
            <v>1321.2095999999437</v>
          </cell>
          <cell r="AT231">
            <v>1105.1903999999631</v>
          </cell>
          <cell r="AU231">
            <v>1350.1376000000164</v>
          </cell>
          <cell r="AV231">
            <v>1160.4672000000719</v>
          </cell>
          <cell r="AW231">
            <v>1145.1008000001311</v>
          </cell>
          <cell r="AX231">
            <v>1437.2096000001766</v>
          </cell>
          <cell r="AY231">
            <v>1653.6960000001127</v>
          </cell>
          <cell r="AZ231">
            <v>1720.4928000000073</v>
          </cell>
          <cell r="BA231">
            <v>1688.4799999999814</v>
          </cell>
          <cell r="BB231">
            <v>1617.7408000000287</v>
          </cell>
          <cell r="BC231">
            <v>1614.0160000000615</v>
          </cell>
          <cell r="BD231">
            <v>1588.3690478905337</v>
          </cell>
          <cell r="BE231">
            <v>17674.065500000492</v>
          </cell>
          <cell r="BF231">
            <v>1341.8534999999683</v>
          </cell>
          <cell r="BG231">
            <v>1122.4589999999735</v>
          </cell>
          <cell r="BH231">
            <v>1371.233499999973</v>
          </cell>
          <cell r="BI231">
            <v>1178.5995000000112</v>
          </cell>
          <cell r="BJ231">
            <v>1162.9930000000168</v>
          </cell>
          <cell r="BK231">
            <v>1459.6660000002012</v>
          </cell>
          <cell r="BL231">
            <v>1679.5350000000326</v>
          </cell>
          <cell r="BM231">
            <v>1747.3754999998491</v>
          </cell>
          <cell r="BN231">
            <v>1714.8624999999302</v>
          </cell>
          <cell r="BO231">
            <v>1643.01800000004</v>
          </cell>
          <cell r="BP231">
            <v>1639.2350000000442</v>
          </cell>
          <cell r="BQ231">
            <v>1613.234999999986</v>
          </cell>
          <cell r="BR231">
            <v>18217.882899999619</v>
          </cell>
          <cell r="BS231">
            <v>1383.1413000000175</v>
          </cell>
          <cell r="BT231">
            <v>1156.9961999999941</v>
          </cell>
          <cell r="BU231">
            <v>1413.4253000000026</v>
          </cell>
          <cell r="BV231">
            <v>1214.8641000000061</v>
          </cell>
          <cell r="BW231">
            <v>1198.7773999999044</v>
          </cell>
          <cell r="BX231">
            <v>1504.5788000000175</v>
          </cell>
          <cell r="BY231">
            <v>1731.2130000001052</v>
          </cell>
          <cell r="BZ231">
            <v>1801.1408999999985</v>
          </cell>
          <cell r="CA231">
            <v>1767.6274999999441</v>
          </cell>
          <cell r="CB231">
            <v>1693.5723999999464</v>
          </cell>
          <cell r="CC231">
            <v>1689.6730000000098</v>
          </cell>
          <cell r="CD231">
            <v>1662.872999999905</v>
          </cell>
          <cell r="CE231">
            <v>18544.266399999149</v>
          </cell>
          <cell r="CF231">
            <v>1403.7852000000421</v>
          </cell>
          <cell r="CG231">
            <v>1228.7395999999717</v>
          </cell>
          <cell r="CH231">
            <v>1434.5212000000756</v>
          </cell>
          <cell r="CI231">
            <v>1232.9963999999454</v>
          </cell>
          <cell r="CJ231">
            <v>1216.6696000001393</v>
          </cell>
          <cell r="CK231">
            <v>1527.0352000000421</v>
          </cell>
          <cell r="CL231">
            <v>1757.0520000000251</v>
          </cell>
          <cell r="CM231">
            <v>1828.0235999999568</v>
          </cell>
          <cell r="CN231">
            <v>1794.0100000000093</v>
          </cell>
          <cell r="CO231">
            <v>1718.8495999998413</v>
          </cell>
          <cell r="CP231">
            <v>1714.8919999999925</v>
          </cell>
          <cell r="CQ231">
            <v>1687.6919999999227</v>
          </cell>
          <cell r="CR231">
            <v>19033.60899999924</v>
          </cell>
          <cell r="CS231">
            <v>1445.0729999999749</v>
          </cell>
          <cell r="CT231">
            <v>1208.8020000000251</v>
          </cell>
          <cell r="CU231">
            <v>1476.7129999999888</v>
          </cell>
          <cell r="CV231">
            <v>1269.2610000000568</v>
          </cell>
          <cell r="CW231">
            <v>1252.4539999999106</v>
          </cell>
          <cell r="CX231">
            <v>1571.9480000000913</v>
          </cell>
          <cell r="CY231">
            <v>1808.7299999999814</v>
          </cell>
          <cell r="CZ231">
            <v>1881.7889999999898</v>
          </cell>
          <cell r="DA231">
            <v>1846.7749999999069</v>
          </cell>
          <cell r="DB231">
            <v>1769.4039999999804</v>
          </cell>
          <cell r="DC231">
            <v>1765.3300000000163</v>
          </cell>
          <cell r="DD231">
            <v>1737.3299999999581</v>
          </cell>
          <cell r="DE231">
            <v>19305.517699999735</v>
          </cell>
          <cell r="DF231">
            <v>1465.7168999999994</v>
          </cell>
          <cell r="DG231">
            <v>1226.0705999999773</v>
          </cell>
          <cell r="DH231">
            <v>1497.8088999999454</v>
          </cell>
          <cell r="DI231">
            <v>1287.3932999998797</v>
          </cell>
          <cell r="DJ231">
            <v>1270.3462000000291</v>
          </cell>
          <cell r="DK231">
            <v>1594.4043999999994</v>
          </cell>
          <cell r="DL231">
            <v>1834.5690000001341</v>
          </cell>
          <cell r="DM231">
            <v>1908.6717000000644</v>
          </cell>
          <cell r="DN231">
            <v>1873.1574999999721</v>
          </cell>
          <cell r="DO231">
            <v>1794.6811999998754</v>
          </cell>
          <cell r="DP231">
            <v>1790.5490000000573</v>
          </cell>
          <cell r="DQ231">
            <v>1762.1489999999758</v>
          </cell>
          <cell r="DR231">
            <v>19849.335099998862</v>
          </cell>
          <cell r="DS231">
            <v>1507.0047000000486</v>
          </cell>
          <cell r="DT231">
            <v>1260.6078000001144</v>
          </cell>
          <cell r="DU231">
            <v>1540.000699999975</v>
          </cell>
          <cell r="DV231">
            <v>1323.6578999999911</v>
          </cell>
          <cell r="DW231">
            <v>1306.1305999999167</v>
          </cell>
          <cell r="DX231">
            <v>1639.317200000165</v>
          </cell>
          <cell r="DY231">
            <v>1886.2470000000903</v>
          </cell>
          <cell r="DZ231">
            <v>1962.437099999981</v>
          </cell>
          <cell r="EA231">
            <v>1925.922499999986</v>
          </cell>
          <cell r="EB231">
            <v>1845.2355999998981</v>
          </cell>
          <cell r="EC231">
            <v>1840.9870000000228</v>
          </cell>
          <cell r="ED231">
            <v>1811.7870000000112</v>
          </cell>
        </row>
        <row r="233">
          <cell r="A233" t="str">
            <v>Total Other Generation</v>
          </cell>
          <cell r="F233">
            <v>1238.6339999999909</v>
          </cell>
          <cell r="G233">
            <v>1036.1159999999945</v>
          </cell>
          <cell r="H233">
            <v>1265.7539999999863</v>
          </cell>
          <cell r="I233">
            <v>1087.9379999999946</v>
          </cell>
          <cell r="J233">
            <v>1073.5320000000065</v>
          </cell>
          <cell r="K233">
            <v>1347.3840000000055</v>
          </cell>
          <cell r="L233">
            <v>1550.3399999999965</v>
          </cell>
          <cell r="M233">
            <v>1612.9619999999995</v>
          </cell>
          <cell r="N233">
            <v>1582.9500000000116</v>
          </cell>
          <cell r="O233">
            <v>1516.6320000000123</v>
          </cell>
          <cell r="P233">
            <v>1513.140000000014</v>
          </cell>
          <cell r="Q233">
            <v>1489.1399999999849</v>
          </cell>
          <cell r="R233">
            <v>16586.430700000376</v>
          </cell>
          <cell r="S233">
            <v>1259.2779000000155</v>
          </cell>
          <cell r="T233">
            <v>1053.3846000000194</v>
          </cell>
          <cell r="U233">
            <v>1286.8499000000011</v>
          </cell>
          <cell r="V233">
            <v>1106.0702999999921</v>
          </cell>
          <cell r="W233">
            <v>1091.4242000000086</v>
          </cell>
          <cell r="X233">
            <v>1369.8403999999864</v>
          </cell>
          <cell r="Y233">
            <v>1576.1790000000037</v>
          </cell>
          <cell r="Z233">
            <v>1639.844700000016</v>
          </cell>
          <cell r="AA233">
            <v>1609.3324999999604</v>
          </cell>
          <cell r="AB233">
            <v>1541.9091999999946</v>
          </cell>
          <cell r="AC233">
            <v>1538.3589999999967</v>
          </cell>
          <cell r="AD233">
            <v>1513.9590000000317</v>
          </cell>
          <cell r="AE233">
            <v>17180.717400000431</v>
          </cell>
          <cell r="AF233">
            <v>1300.5656999999774</v>
          </cell>
          <cell r="AG233">
            <v>1138.391100000008</v>
          </cell>
          <cell r="AH233">
            <v>1329.0417000000598</v>
          </cell>
          <cell r="AI233">
            <v>1142.3349000000162</v>
          </cell>
          <cell r="AJ233">
            <v>1127.2086000000127</v>
          </cell>
          <cell r="AK233">
            <v>1414.7531999999192</v>
          </cell>
          <cell r="AL233">
            <v>1627.8569999998435</v>
          </cell>
          <cell r="AM233">
            <v>1693.610100000049</v>
          </cell>
          <cell r="AN233">
            <v>1662.0975000000326</v>
          </cell>
          <cell r="AO233">
            <v>1592.4635999999009</v>
          </cell>
          <cell r="AP233">
            <v>1588.7970000000205</v>
          </cell>
          <cell r="AQ233">
            <v>1563.5970000000671</v>
          </cell>
          <cell r="AR233">
            <v>17402.109847892076</v>
          </cell>
          <cell r="AS233">
            <v>1321.2095999999437</v>
          </cell>
          <cell r="AT233">
            <v>1105.1903999999631</v>
          </cell>
          <cell r="AU233">
            <v>1350.1376000000164</v>
          </cell>
          <cell r="AV233">
            <v>1160.4672000000719</v>
          </cell>
          <cell r="AW233">
            <v>1145.1008000001311</v>
          </cell>
          <cell r="AX233">
            <v>1437.2096000001766</v>
          </cell>
          <cell r="AY233">
            <v>1653.6960000001127</v>
          </cell>
          <cell r="AZ233">
            <v>1720.4928000000073</v>
          </cell>
          <cell r="BA233">
            <v>1688.4799999999814</v>
          </cell>
          <cell r="BB233">
            <v>1617.7408000000287</v>
          </cell>
          <cell r="BC233">
            <v>1614.0160000000615</v>
          </cell>
          <cell r="BD233">
            <v>1588.3690478905337</v>
          </cell>
          <cell r="BE233">
            <v>17674.065500000492</v>
          </cell>
          <cell r="BF233">
            <v>1341.8534999999683</v>
          </cell>
          <cell r="BG233">
            <v>1122.4589999999735</v>
          </cell>
          <cell r="BH233">
            <v>1371.233499999973</v>
          </cell>
          <cell r="BI233">
            <v>1178.5995000000112</v>
          </cell>
          <cell r="BJ233">
            <v>1162.9930000000168</v>
          </cell>
          <cell r="BK233">
            <v>1459.6660000002012</v>
          </cell>
          <cell r="BL233">
            <v>1679.5350000000326</v>
          </cell>
          <cell r="BM233">
            <v>1747.3754999998491</v>
          </cell>
          <cell r="BN233">
            <v>1714.8624999999302</v>
          </cell>
          <cell r="BO233">
            <v>1643.01800000004</v>
          </cell>
          <cell r="BP233">
            <v>1639.2350000000442</v>
          </cell>
          <cell r="BQ233">
            <v>1613.234999999986</v>
          </cell>
          <cell r="BR233">
            <v>18217.882899999619</v>
          </cell>
          <cell r="BS233">
            <v>1383.1413000000175</v>
          </cell>
          <cell r="BT233">
            <v>1156.9961999999941</v>
          </cell>
          <cell r="BU233">
            <v>1413.4253000000026</v>
          </cell>
          <cell r="BV233">
            <v>1214.8641000000061</v>
          </cell>
          <cell r="BW233">
            <v>1198.7773999999044</v>
          </cell>
          <cell r="BX233">
            <v>1504.5788000000175</v>
          </cell>
          <cell r="BY233">
            <v>1731.2130000001052</v>
          </cell>
          <cell r="BZ233">
            <v>1801.1408999999985</v>
          </cell>
          <cell r="CA233">
            <v>1767.6274999999441</v>
          </cell>
          <cell r="CB233">
            <v>1693.5723999999464</v>
          </cell>
          <cell r="CC233">
            <v>1689.6730000000098</v>
          </cell>
          <cell r="CD233">
            <v>1662.872999999905</v>
          </cell>
          <cell r="CE233">
            <v>18544.266399999149</v>
          </cell>
          <cell r="CF233">
            <v>1403.7852000000421</v>
          </cell>
          <cell r="CG233">
            <v>1228.7395999999717</v>
          </cell>
          <cell r="CH233">
            <v>1434.5212000000756</v>
          </cell>
          <cell r="CI233">
            <v>1232.9963999999454</v>
          </cell>
          <cell r="CJ233">
            <v>1216.6696000001393</v>
          </cell>
          <cell r="CK233">
            <v>1527.0352000000421</v>
          </cell>
          <cell r="CL233">
            <v>1757.0520000000251</v>
          </cell>
          <cell r="CM233">
            <v>1828.0235999999568</v>
          </cell>
          <cell r="CN233">
            <v>1794.0100000000093</v>
          </cell>
          <cell r="CO233">
            <v>1718.8495999998413</v>
          </cell>
          <cell r="CP233">
            <v>1714.8919999999925</v>
          </cell>
          <cell r="CQ233">
            <v>1687.6919999999227</v>
          </cell>
          <cell r="CR233">
            <v>19033.60899999924</v>
          </cell>
          <cell r="CS233">
            <v>1445.0729999999749</v>
          </cell>
          <cell r="CT233">
            <v>1208.8020000000251</v>
          </cell>
          <cell r="CU233">
            <v>1476.7129999999888</v>
          </cell>
          <cell r="CV233">
            <v>1269.2610000000568</v>
          </cell>
          <cell r="CW233">
            <v>1252.4539999999106</v>
          </cell>
          <cell r="CX233">
            <v>1571.9480000000913</v>
          </cell>
          <cell r="CY233">
            <v>1808.7299999999814</v>
          </cell>
          <cell r="CZ233">
            <v>1881.7889999999898</v>
          </cell>
          <cell r="DA233">
            <v>1846.7749999999069</v>
          </cell>
          <cell r="DB233">
            <v>1769.4039999999804</v>
          </cell>
          <cell r="DC233">
            <v>1765.3300000000163</v>
          </cell>
          <cell r="DD233">
            <v>1737.3299999999581</v>
          </cell>
          <cell r="DE233">
            <v>19305.517699999735</v>
          </cell>
          <cell r="DF233">
            <v>1465.7168999999994</v>
          </cell>
          <cell r="DG233">
            <v>1226.0705999999773</v>
          </cell>
          <cell r="DH233">
            <v>1497.8088999999454</v>
          </cell>
          <cell r="DI233">
            <v>1287.3932999998797</v>
          </cell>
          <cell r="DJ233">
            <v>1270.3462000000291</v>
          </cell>
          <cell r="DK233">
            <v>1594.4043999999994</v>
          </cell>
          <cell r="DL233">
            <v>1834.5690000001341</v>
          </cell>
          <cell r="DM233">
            <v>1908.6717000000644</v>
          </cell>
          <cell r="DN233">
            <v>1873.1574999999721</v>
          </cell>
          <cell r="DO233">
            <v>1794.6811999998754</v>
          </cell>
          <cell r="DP233">
            <v>1790.5490000000573</v>
          </cell>
          <cell r="DQ233">
            <v>1762.1489999999758</v>
          </cell>
          <cell r="DR233">
            <v>19849.335099998862</v>
          </cell>
          <cell r="DS233">
            <v>1507.0047000000486</v>
          </cell>
          <cell r="DT233">
            <v>1260.6078000001144</v>
          </cell>
          <cell r="DU233">
            <v>1540.000699999975</v>
          </cell>
          <cell r="DV233">
            <v>1323.6578999999911</v>
          </cell>
          <cell r="DW233">
            <v>1306.1305999999167</v>
          </cell>
          <cell r="DX233">
            <v>1639.317200000165</v>
          </cell>
          <cell r="DY233">
            <v>1886.2470000000903</v>
          </cell>
          <cell r="DZ233">
            <v>1962.437099999981</v>
          </cell>
          <cell r="EA233">
            <v>1925.922499999986</v>
          </cell>
          <cell r="EB233">
            <v>1845.2355999998981</v>
          </cell>
          <cell r="EC233">
            <v>1840.9870000000228</v>
          </cell>
          <cell r="ED233">
            <v>1811.7870000000112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-18445.800000000047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-18445.800000000047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-18445.800000000047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-18445.800000000047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-10.001800000000003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-15.311999999999898</v>
          </cell>
          <cell r="P267">
            <v>0</v>
          </cell>
          <cell r="Q267">
            <v>0</v>
          </cell>
          <cell r="R267">
            <v>-31.605499999997846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-3.8770999999997002</v>
          </cell>
          <cell r="X267">
            <v>-27.728399999999965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-75.941000000020722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-11.169000000008964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-11.169000000008964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-470.88960000000952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-470.88960000000952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-1.6899999999995998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-74.700000000004366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-74.700000000004366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-133.41989999999987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-133.41989999999987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-10.001800000001822</v>
          </cell>
          <cell r="I271">
            <v>0</v>
          </cell>
          <cell r="J271">
            <v>0</v>
          </cell>
          <cell r="K271">
            <v>-77.63100000002305</v>
          </cell>
          <cell r="L271">
            <v>0</v>
          </cell>
          <cell r="M271">
            <v>0</v>
          </cell>
          <cell r="N271">
            <v>0</v>
          </cell>
          <cell r="O271">
            <v>-15.312000000005355</v>
          </cell>
          <cell r="P271">
            <v>0</v>
          </cell>
          <cell r="Q271">
            <v>0</v>
          </cell>
          <cell r="R271">
            <v>-117.47450000001118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-3.877100000041537</v>
          </cell>
          <cell r="X271">
            <v>-113.59740000002785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-604.30950000000303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-604.30950000000303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-43094.339144855738</v>
          </cell>
          <cell r="G273">
            <v>-40894.917804315686</v>
          </cell>
          <cell r="H273">
            <v>-44800.912076413631</v>
          </cell>
          <cell r="I273">
            <v>-31159.928222894669</v>
          </cell>
          <cell r="J273">
            <v>-27705.343040138483</v>
          </cell>
          <cell r="K273">
            <v>-33900.511127844453</v>
          </cell>
          <cell r="L273">
            <v>-44746.224845170975</v>
          </cell>
          <cell r="M273">
            <v>-48414.893909007311</v>
          </cell>
          <cell r="N273">
            <v>-44944.028061196208</v>
          </cell>
          <cell r="O273">
            <v>-43375.797738552094</v>
          </cell>
          <cell r="P273">
            <v>-44460.728935882449</v>
          </cell>
          <cell r="Q273">
            <v>-47862.586327642202</v>
          </cell>
          <cell r="R273">
            <v>-459618.99866104126</v>
          </cell>
          <cell r="S273">
            <v>-40526.383847147226</v>
          </cell>
          <cell r="T273">
            <v>-30605.711779981852</v>
          </cell>
          <cell r="U273">
            <v>-36476.006684795022</v>
          </cell>
          <cell r="V273">
            <v>-26210.553444817662</v>
          </cell>
          <cell r="W273">
            <v>-22147.230463668704</v>
          </cell>
          <cell r="X273">
            <v>-33324.717024430633</v>
          </cell>
          <cell r="Y273">
            <v>-45798.248616665602</v>
          </cell>
          <cell r="Z273">
            <v>-47490.144421219826</v>
          </cell>
          <cell r="AA273">
            <v>-45267.26351210475</v>
          </cell>
          <cell r="AB273">
            <v>-44276.434560418129</v>
          </cell>
          <cell r="AC273">
            <v>-42136.937128588557</v>
          </cell>
          <cell r="AD273">
            <v>-45359.367177188396</v>
          </cell>
          <cell r="AE273">
            <v>-426977.54340815544</v>
          </cell>
          <cell r="AF273">
            <v>-34997.643876492977</v>
          </cell>
          <cell r="AG273">
            <v>-30438.07265894115</v>
          </cell>
          <cell r="AH273">
            <v>-33536.69110660255</v>
          </cell>
          <cell r="AI273">
            <v>-25412.362136885524</v>
          </cell>
          <cell r="AJ273">
            <v>-21893.723366826773</v>
          </cell>
          <cell r="AK273">
            <v>-27691.765741214156</v>
          </cell>
          <cell r="AL273">
            <v>-41574.978944957256</v>
          </cell>
          <cell r="AM273">
            <v>-43730.470888197422</v>
          </cell>
          <cell r="AN273">
            <v>-42611.156979724765</v>
          </cell>
          <cell r="AO273">
            <v>-41589.663946658373</v>
          </cell>
          <cell r="AP273">
            <v>-39694.823696568608</v>
          </cell>
          <cell r="AQ273">
            <v>-43806.190064907074</v>
          </cell>
          <cell r="AR273">
            <v>-450972.88005566597</v>
          </cell>
          <cell r="AS273">
            <v>-35476.100002706051</v>
          </cell>
          <cell r="AT273">
            <v>-29374.159347549081</v>
          </cell>
          <cell r="AU273">
            <v>-36165.497079968452</v>
          </cell>
          <cell r="AV273">
            <v>-24621.47100508213</v>
          </cell>
          <cell r="AW273">
            <v>-21611.331600919366</v>
          </cell>
          <cell r="AX273">
            <v>-27697.170490399003</v>
          </cell>
          <cell r="AY273">
            <v>-41731.017085820436</v>
          </cell>
          <cell r="AZ273">
            <v>-46369.677977412939</v>
          </cell>
          <cell r="BA273">
            <v>-45609.593620866537</v>
          </cell>
          <cell r="BB273">
            <v>-43104.264563322067</v>
          </cell>
          <cell r="BC273">
            <v>-45126.969409972429</v>
          </cell>
          <cell r="BD273">
            <v>-54085.627872020006</v>
          </cell>
          <cell r="BE273">
            <v>-468646.92756962776</v>
          </cell>
          <cell r="BF273">
            <v>-39234.588226914406</v>
          </cell>
          <cell r="BG273">
            <v>-30596.076966539025</v>
          </cell>
          <cell r="BH273">
            <v>-37732.857381522655</v>
          </cell>
          <cell r="BI273">
            <v>-26821.227950230241</v>
          </cell>
          <cell r="BJ273">
            <v>-23401.78411744535</v>
          </cell>
          <cell r="BK273">
            <v>-30054.693850010633</v>
          </cell>
          <cell r="BL273">
            <v>-44731.114208519459</v>
          </cell>
          <cell r="BM273">
            <v>-48238.309880524874</v>
          </cell>
          <cell r="BN273">
            <v>-48399.091621696949</v>
          </cell>
          <cell r="BO273">
            <v>-45781.689591005445</v>
          </cell>
          <cell r="BP273">
            <v>-45300.615169793367</v>
          </cell>
          <cell r="BQ273">
            <v>-48354.878605693579</v>
          </cell>
          <cell r="BR273">
            <v>-501770.49392271042</v>
          </cell>
          <cell r="BS273">
            <v>-38809.779301971197</v>
          </cell>
          <cell r="BT273">
            <v>-31874.761869475245</v>
          </cell>
          <cell r="BU273">
            <v>-38871.591090351343</v>
          </cell>
          <cell r="BV273">
            <v>-28189.915529802442</v>
          </cell>
          <cell r="BW273">
            <v>-28074.724099636078</v>
          </cell>
          <cell r="BX273">
            <v>-35242.162385478616</v>
          </cell>
          <cell r="BY273">
            <v>-48454.635499626398</v>
          </cell>
          <cell r="BZ273">
            <v>-51277.185561448336</v>
          </cell>
          <cell r="CA273">
            <v>-50703.201872065663</v>
          </cell>
          <cell r="CB273">
            <v>-45627.85550943017</v>
          </cell>
          <cell r="CC273">
            <v>-49075.85884155333</v>
          </cell>
          <cell r="CD273">
            <v>-55568.822362244129</v>
          </cell>
          <cell r="CE273">
            <v>-565745.0464963913</v>
          </cell>
          <cell r="CF273">
            <v>-47368.246627032757</v>
          </cell>
          <cell r="CG273">
            <v>-36487.758176773787</v>
          </cell>
          <cell r="CH273">
            <v>-43340.664717942476</v>
          </cell>
          <cell r="CI273">
            <v>-31276.225492283702</v>
          </cell>
          <cell r="CJ273">
            <v>-33641.206540673971</v>
          </cell>
          <cell r="CK273">
            <v>-41803.189037680626</v>
          </cell>
          <cell r="CL273">
            <v>-53287.453831851482</v>
          </cell>
          <cell r="CM273">
            <v>-57581.002274304628</v>
          </cell>
          <cell r="CN273">
            <v>-56961.248899161816</v>
          </cell>
          <cell r="CO273">
            <v>-55854.015068024397</v>
          </cell>
          <cell r="CP273">
            <v>-48078.373596340418</v>
          </cell>
          <cell r="CQ273">
            <v>-60065.662234038115</v>
          </cell>
          <cell r="CR273">
            <v>-600013.25592327118</v>
          </cell>
          <cell r="CS273">
            <v>-49914.332392275333</v>
          </cell>
          <cell r="CT273">
            <v>-38115.664850026369</v>
          </cell>
          <cell r="CU273">
            <v>-45659.419855728745</v>
          </cell>
          <cell r="CV273">
            <v>-35527.225321918726</v>
          </cell>
          <cell r="CW273">
            <v>-35562.808665961027</v>
          </cell>
          <cell r="CX273">
            <v>-44340.626919835806</v>
          </cell>
          <cell r="CY273">
            <v>-57454.033224433661</v>
          </cell>
          <cell r="CZ273">
            <v>-59667.499944806099</v>
          </cell>
          <cell r="DA273">
            <v>-60616.227682769299</v>
          </cell>
          <cell r="DB273">
            <v>-56036.743776008487</v>
          </cell>
          <cell r="DC273">
            <v>-56477.786929354072</v>
          </cell>
          <cell r="DD273">
            <v>-60640.886359810829</v>
          </cell>
          <cell r="DE273">
            <v>-600389.34593009949</v>
          </cell>
          <cell r="DF273">
            <v>-52991.790299892426</v>
          </cell>
          <cell r="DG273">
            <v>-44182.128782734275</v>
          </cell>
          <cell r="DH273">
            <v>-46350.300470143557</v>
          </cell>
          <cell r="DI273">
            <v>-36459.687015399337</v>
          </cell>
          <cell r="DJ273">
            <v>-36417.558414563537</v>
          </cell>
          <cell r="DK273">
            <v>-45313.154067933559</v>
          </cell>
          <cell r="DL273">
            <v>-58616.202896058559</v>
          </cell>
          <cell r="DM273">
            <v>-47790.330158978701</v>
          </cell>
          <cell r="DN273">
            <v>-61394.722008883953</v>
          </cell>
          <cell r="DO273">
            <v>-58286.983451232314</v>
          </cell>
          <cell r="DP273">
            <v>-56475.399600058794</v>
          </cell>
          <cell r="DQ273">
            <v>-56111.088764071465</v>
          </cell>
          <cell r="DR273">
            <v>-646828.1880030632</v>
          </cell>
          <cell r="DS273">
            <v>-51404.680294185877</v>
          </cell>
          <cell r="DT273">
            <v>-41402.305769741535</v>
          </cell>
          <cell r="DU273">
            <v>-49789.960906684399</v>
          </cell>
          <cell r="DV273">
            <v>-39331.489103406668</v>
          </cell>
          <cell r="DW273">
            <v>-38862.078590676188</v>
          </cell>
          <cell r="DX273">
            <v>-46599.838428676128</v>
          </cell>
          <cell r="DY273">
            <v>-62693.050832629204</v>
          </cell>
          <cell r="DZ273">
            <v>-65773.105270713568</v>
          </cell>
          <cell r="EA273">
            <v>-65014.828856945038</v>
          </cell>
          <cell r="EB273">
            <v>-62021.997047454119</v>
          </cell>
          <cell r="EC273">
            <v>-57935.796313434839</v>
          </cell>
          <cell r="ED273">
            <v>-65999.05658853054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-8.2025923874233797E-3</v>
          </cell>
          <cell r="G275">
            <v>-8.7487817753455488E-3</v>
          </cell>
          <cell r="H275">
            <v>-9.4174136244014051E-3</v>
          </cell>
          <cell r="I275">
            <v>-6.9714517358399064E-3</v>
          </cell>
          <cell r="J275">
            <v>-5.9349400022732368E-3</v>
          </cell>
          <cell r="K275">
            <v>-6.9533187074064529E-3</v>
          </cell>
          <cell r="L275">
            <v>-8.0360618664059302E-3</v>
          </cell>
          <cell r="M275">
            <v>-9.0481851607542296E-3</v>
          </cell>
          <cell r="N275">
            <v>-9.534114591858156E-3</v>
          </cell>
          <cell r="O275">
            <v>-9.3984925550785192E-3</v>
          </cell>
          <cell r="P275">
            <v>-9.4546995220170515E-3</v>
          </cell>
          <cell r="Q275">
            <v>-9.1841096304925429E-3</v>
          </cell>
          <cell r="R275">
            <v>-7.800598379450463E-3</v>
          </cell>
          <cell r="S275">
            <v>-7.6975407234698423E-3</v>
          </cell>
          <cell r="T275">
            <v>-6.5388529835566089E-3</v>
          </cell>
          <cell r="U275">
            <v>-7.6572195221196182E-3</v>
          </cell>
          <cell r="V275">
            <v>-5.8606757697496903E-3</v>
          </cell>
          <cell r="W275">
            <v>-4.7438563717534521E-3</v>
          </cell>
          <cell r="X275">
            <v>-6.8320924868494615E-3</v>
          </cell>
          <cell r="Y275">
            <v>-8.2227763401370169E-3</v>
          </cell>
          <cell r="Z275">
            <v>-8.8714109876200098E-3</v>
          </cell>
          <cell r="AA275">
            <v>-9.5985496347310573E-3</v>
          </cell>
          <cell r="AB275">
            <v>-9.5857507296379652E-3</v>
          </cell>
          <cell r="AC275">
            <v>-8.9421098384150355E-3</v>
          </cell>
          <cell r="AD275">
            <v>-8.6840414897757512E-3</v>
          </cell>
          <cell r="AE275">
            <v>-7.2422712875805928E-3</v>
          </cell>
          <cell r="AF275">
            <v>-6.6620661587819541E-3</v>
          </cell>
          <cell r="AG275">
            <v>-6.3631252663007842E-3</v>
          </cell>
          <cell r="AH275">
            <v>-7.0621238933767927E-3</v>
          </cell>
          <cell r="AI275">
            <v>-5.7010600604314732E-3</v>
          </cell>
          <cell r="AJ275">
            <v>-4.7020221724132227E-3</v>
          </cell>
          <cell r="AK275">
            <v>-5.6819474731746311E-3</v>
          </cell>
          <cell r="AL275">
            <v>-7.4565385438489784E-3</v>
          </cell>
          <cell r="AM275">
            <v>-8.1691016181011378E-3</v>
          </cell>
          <cell r="AN275">
            <v>-9.0065148126079464E-3</v>
          </cell>
          <cell r="AO275">
            <v>-9.0260805531130472E-3</v>
          </cell>
          <cell r="AP275">
            <v>-8.440643342321863E-3</v>
          </cell>
          <cell r="AQ275">
            <v>-8.4034690428964609E-3</v>
          </cell>
          <cell r="AR275">
            <v>-7.6620838931233948E-3</v>
          </cell>
          <cell r="AS275">
            <v>-6.7413625076646611E-3</v>
          </cell>
          <cell r="AT275">
            <v>-6.2852234623065328E-3</v>
          </cell>
          <cell r="AU275">
            <v>-7.6086809701578773E-3</v>
          </cell>
          <cell r="AV275">
            <v>-5.5168084697925224E-3</v>
          </cell>
          <cell r="AW275">
            <v>-4.6382551794010851E-3</v>
          </cell>
          <cell r="AX275">
            <v>-5.6858822181915514E-3</v>
          </cell>
          <cell r="AY275">
            <v>-7.4927498615622312E-3</v>
          </cell>
          <cell r="AZ275">
            <v>-8.6679783156817791E-3</v>
          </cell>
          <cell r="BA275">
            <v>-9.6840357357486084E-3</v>
          </cell>
          <cell r="BB275">
            <v>-9.3416252711016057E-3</v>
          </cell>
          <cell r="BC275">
            <v>-9.5806870059611526E-3</v>
          </cell>
          <cell r="BD275">
            <v>-1.0357773775673706E-2</v>
          </cell>
          <cell r="BE275">
            <v>-7.9333249478352741E-3</v>
          </cell>
          <cell r="BF275">
            <v>-7.4285809819940596E-3</v>
          </cell>
          <cell r="BG275">
            <v>-6.5234593391032547E-3</v>
          </cell>
          <cell r="BH275">
            <v>-7.9099698341913438E-3</v>
          </cell>
          <cell r="BI275">
            <v>-5.987110375954785E-3</v>
          </cell>
          <cell r="BJ275">
            <v>-5.0074506394999219E-3</v>
          </cell>
          <cell r="BK275">
            <v>-6.147831677992599E-3</v>
          </cell>
          <cell r="BL275">
            <v>-8.0016210849898073E-3</v>
          </cell>
          <cell r="BM275">
            <v>-8.9885199089181356E-3</v>
          </cell>
          <cell r="BN275">
            <v>-1.0238771129635893E-2</v>
          </cell>
          <cell r="BO275">
            <v>-9.8840231558305902E-3</v>
          </cell>
          <cell r="BP275">
            <v>-9.5775437860439183E-3</v>
          </cell>
          <cell r="BQ275">
            <v>-9.221745439251805E-3</v>
          </cell>
          <cell r="BR275">
            <v>-8.4502868631730621E-3</v>
          </cell>
          <cell r="BS275">
            <v>-7.3181049224331218E-3</v>
          </cell>
          <cell r="BT275">
            <v>-6.7675703310250412E-3</v>
          </cell>
          <cell r="BU275">
            <v>-8.1132239261201278E-3</v>
          </cell>
          <cell r="BV275">
            <v>-6.265837649628736E-3</v>
          </cell>
          <cell r="BW275">
            <v>-5.9854373382286497E-3</v>
          </cell>
          <cell r="BX275">
            <v>-7.1681046692155803E-3</v>
          </cell>
          <cell r="BY275">
            <v>-8.6132829343661399E-3</v>
          </cell>
          <cell r="BZ275">
            <v>-9.5027434757177787E-3</v>
          </cell>
          <cell r="CA275">
            <v>-1.0617891364411491E-2</v>
          </cell>
          <cell r="CB275">
            <v>-9.8106467663967578E-3</v>
          </cell>
          <cell r="CC275">
            <v>-1.0326135201729869E-2</v>
          </cell>
          <cell r="CD275">
            <v>-1.0547451677155095E-2</v>
          </cell>
          <cell r="CE275">
            <v>-9.4758745861263094E-3</v>
          </cell>
          <cell r="CF275">
            <v>-8.8927769897964026E-3</v>
          </cell>
          <cell r="CG275">
            <v>-7.5265550438494699E-3</v>
          </cell>
          <cell r="CH275">
            <v>-9.0006883383111358E-3</v>
          </cell>
          <cell r="CI275">
            <v>-6.9225212888106569E-3</v>
          </cell>
          <cell r="CJ275">
            <v>-7.1412729280950771E-3</v>
          </cell>
          <cell r="CK275">
            <v>-8.4762634294222039E-3</v>
          </cell>
          <cell r="CL275">
            <v>-9.4625440880413692E-3</v>
          </cell>
          <cell r="CM275">
            <v>-1.0640588090314651E-2</v>
          </cell>
          <cell r="CN275">
            <v>-1.1943557051850462E-2</v>
          </cell>
          <cell r="CO275">
            <v>-1.1958981169389205E-2</v>
          </cell>
          <cell r="CP275">
            <v>-1.0065036617056933E-2</v>
          </cell>
          <cell r="CQ275">
            <v>-1.1345871789345097E-2</v>
          </cell>
          <cell r="CR275">
            <v>-1.0033016166360653E-2</v>
          </cell>
          <cell r="CS275">
            <v>-9.3339559668699223E-3</v>
          </cell>
          <cell r="CT275">
            <v>-8.0265869397102563E-3</v>
          </cell>
          <cell r="CU275">
            <v>-9.4488234599872101E-3</v>
          </cell>
          <cell r="CV275">
            <v>-7.8365151337571604E-3</v>
          </cell>
          <cell r="CW275">
            <v>-7.5221347627341117E-3</v>
          </cell>
          <cell r="CX275">
            <v>-8.9616670559919953E-3</v>
          </cell>
          <cell r="CY275">
            <v>-1.016756940796526E-2</v>
          </cell>
          <cell r="CZ275">
            <v>-1.0984589622545116E-2</v>
          </cell>
          <cell r="DA275">
            <v>-1.2670271571263214E-2</v>
          </cell>
          <cell r="DB275">
            <v>-1.1953595980241261E-2</v>
          </cell>
          <cell r="DC275">
            <v>-1.1772405705158917E-2</v>
          </cell>
          <cell r="DD275">
            <v>-1.1411338349489597E-2</v>
          </cell>
          <cell r="DE275">
            <v>-1.011498548740164E-2</v>
          </cell>
          <cell r="DF275">
            <v>-9.970321344734856E-3</v>
          </cell>
          <cell r="DG275">
            <v>-9.4058551448803485E-3</v>
          </cell>
          <cell r="DH275">
            <v>-9.6825427593145719E-3</v>
          </cell>
          <cell r="DI275">
            <v>-8.1473072053768192E-3</v>
          </cell>
          <cell r="DJ275">
            <v>-7.7858005958191256E-3</v>
          </cell>
          <cell r="DK275">
            <v>-9.2352963968131974E-3</v>
          </cell>
          <cell r="DL275">
            <v>-1.0455603337433672E-2</v>
          </cell>
          <cell r="DM275">
            <v>-8.8749035791657604E-3</v>
          </cell>
          <cell r="DN275">
            <v>-1.2876920903607925E-2</v>
          </cell>
          <cell r="DO275">
            <v>-1.2464042127763975E-2</v>
          </cell>
          <cell r="DP275">
            <v>-1.181542904048527E-2</v>
          </cell>
          <cell r="DQ275">
            <v>-1.0620958530964231E-2</v>
          </cell>
          <cell r="DR275">
            <v>-1.0886955850669011E-2</v>
          </cell>
          <cell r="DS275">
            <v>-9.6270676170711056E-3</v>
          </cell>
          <cell r="DT275">
            <v>-8.7765866298674666E-3</v>
          </cell>
          <cell r="DU275">
            <v>-1.0361457158175824E-2</v>
          </cell>
          <cell r="DV275">
            <v>-8.7511220124945055E-3</v>
          </cell>
          <cell r="DW275">
            <v>-8.2790104658023722E-3</v>
          </cell>
          <cell r="DX275">
            <v>-9.4756592998770373E-3</v>
          </cell>
          <cell r="DY275">
            <v>-1.1211665202992549E-2</v>
          </cell>
          <cell r="DZ275">
            <v>-1.224488193410167E-2</v>
          </cell>
          <cell r="EA275">
            <v>-1.3719997777357662E-2</v>
          </cell>
          <cell r="EB275">
            <v>-1.3262789172941325E-2</v>
          </cell>
          <cell r="EC275">
            <v>-1.2120521588773414E-2</v>
          </cell>
          <cell r="ED275">
            <v>-1.2485108615955198E-2</v>
          </cell>
        </row>
        <row r="276">
          <cell r="F276">
            <v>20.875095861177268</v>
          </cell>
          <cell r="G276">
            <v>23.681663715828549</v>
          </cell>
          <cell r="H276">
            <v>21.236786331189297</v>
          </cell>
          <cell r="I276">
            <v>17.184763225235997</v>
          </cell>
          <cell r="J276">
            <v>15.484592749990769</v>
          </cell>
          <cell r="K276">
            <v>15.096146812420715</v>
          </cell>
          <cell r="L276">
            <v>17.317320656825331</v>
          </cell>
          <cell r="M276">
            <v>18.00968426125624</v>
          </cell>
          <cell r="N276">
            <v>17.035545555271945</v>
          </cell>
          <cell r="O276">
            <v>17.160048477897906</v>
          </cell>
          <cell r="P276">
            <v>17.629854052850014</v>
          </cell>
          <cell r="Q276">
            <v>19.284655436416536</v>
          </cell>
          <cell r="R276">
            <v>16.903431139240531</v>
          </cell>
          <cell r="S276">
            <v>19.63116651754137</v>
          </cell>
          <cell r="T276">
            <v>17.723331237032447</v>
          </cell>
          <cell r="U276">
            <v>17.29056673798938</v>
          </cell>
          <cell r="V276">
            <v>14.45517305847447</v>
          </cell>
          <cell r="W276">
            <v>12.378148278953233</v>
          </cell>
          <cell r="X276">
            <v>14.839741465431073</v>
          </cell>
          <cell r="Y276">
            <v>17.724466355766708</v>
          </cell>
          <cell r="Z276">
            <v>17.66568998695065</v>
          </cell>
          <cell r="AA276">
            <v>17.158064441241258</v>
          </cell>
          <cell r="AB276">
            <v>17.51635250756339</v>
          </cell>
          <cell r="AC276">
            <v>16.708409186957674</v>
          </cell>
          <cell r="AD276">
            <v>18.276065585715941</v>
          </cell>
          <cell r="AE276">
            <v>15.656846340254564</v>
          </cell>
          <cell r="AF276">
            <v>16.95301947620991</v>
          </cell>
          <cell r="AG276">
            <v>16.844813504895569</v>
          </cell>
          <cell r="AH276">
            <v>15.897255441390293</v>
          </cell>
          <cell r="AI276">
            <v>14.014968943203854</v>
          </cell>
          <cell r="AJ276">
            <v>12.236462462316972</v>
          </cell>
          <cell r="AK276">
            <v>12.331346850436471</v>
          </cell>
          <cell r="AL276">
            <v>16.090010815030478</v>
          </cell>
          <cell r="AM276">
            <v>16.267142395740539</v>
          </cell>
          <cell r="AN276">
            <v>16.151296116639728</v>
          </cell>
          <cell r="AO276">
            <v>16.453429947406509</v>
          </cell>
          <cell r="AP276">
            <v>15.740046669799995</v>
          </cell>
          <cell r="AQ276">
            <v>17.650263936865738</v>
          </cell>
          <cell r="AR276">
            <v>16.585452398384675</v>
          </cell>
          <cell r="AS276">
            <v>17.184785821819546</v>
          </cell>
          <cell r="AT276">
            <v>17.010156786044661</v>
          </cell>
          <cell r="AU276">
            <v>17.14337718702139</v>
          </cell>
          <cell r="AV276">
            <v>13.578790889783496</v>
          </cell>
          <cell r="AW276">
            <v>12.078632924357745</v>
          </cell>
          <cell r="AX276">
            <v>12.333753624979519</v>
          </cell>
          <cell r="AY276">
            <v>16.150399429474994</v>
          </cell>
          <cell r="AZ276">
            <v>17.248891657985595</v>
          </cell>
          <cell r="BA276">
            <v>17.287820949821487</v>
          </cell>
          <cell r="BB276">
            <v>17.052626304860535</v>
          </cell>
          <cell r="BC276">
            <v>17.894036008554039</v>
          </cell>
          <cell r="BD276">
            <v>21.792025412796651</v>
          </cell>
          <cell r="BE276">
            <v>17.235451736911241</v>
          </cell>
          <cell r="BF276">
            <v>19.005414784471157</v>
          </cell>
          <cell r="BG276">
            <v>17.717751853965595</v>
          </cell>
          <cell r="BH276">
            <v>17.886346342902012</v>
          </cell>
          <cell r="BI276">
            <v>14.791961279170453</v>
          </cell>
          <cell r="BJ276">
            <v>13.079321781248449</v>
          </cell>
          <cell r="BK276">
            <v>13.383576107484119</v>
          </cell>
          <cell r="BL276">
            <v>17.311472660907718</v>
          </cell>
          <cell r="BM276">
            <v>17.943997396290133</v>
          </cell>
          <cell r="BN276">
            <v>18.345149861346329</v>
          </cell>
          <cell r="BO276">
            <v>18.111851625577774</v>
          </cell>
          <cell r="BP276">
            <v>17.962891141517652</v>
          </cell>
          <cell r="BQ276">
            <v>19.483008423261847</v>
          </cell>
          <cell r="BR276">
            <v>18.453638810479781</v>
          </cell>
          <cell r="BS276">
            <v>18.799635389616885</v>
          </cell>
          <cell r="BT276">
            <v>18.45822004648625</v>
          </cell>
          <cell r="BU276">
            <v>18.426135453027054</v>
          </cell>
          <cell r="BV276">
            <v>15.546795238222643</v>
          </cell>
          <cell r="BW276">
            <v>15.691040844410457</v>
          </cell>
          <cell r="BX276">
            <v>15.693593980103053</v>
          </cell>
          <cell r="BY276">
            <v>18.752519640708385</v>
          </cell>
          <cell r="BZ276">
            <v>19.074417957068427</v>
          </cell>
          <cell r="CA276">
            <v>19.21849781941274</v>
          </cell>
          <cell r="CB276">
            <v>18.050992795653858</v>
          </cell>
          <cell r="CC276">
            <v>19.459875031346733</v>
          </cell>
          <cell r="CD276">
            <v>22.389629865121126</v>
          </cell>
          <cell r="CE276">
            <v>20.74531412132572</v>
          </cell>
          <cell r="CF276">
            <v>22.945396280272991</v>
          </cell>
          <cell r="CG276">
            <v>20.192785810928672</v>
          </cell>
          <cell r="CH276">
            <v>20.54459146940518</v>
          </cell>
          <cell r="CI276">
            <v>17.248901403729093</v>
          </cell>
          <cell r="CJ276">
            <v>18.802163255873491</v>
          </cell>
          <cell r="CK276">
            <v>18.615267379313082</v>
          </cell>
          <cell r="CL276">
            <v>20.62287775527361</v>
          </cell>
          <cell r="CM276">
            <v>21.419352324842606</v>
          </cell>
          <cell r="CN276">
            <v>21.590542556301266</v>
          </cell>
          <cell r="CO276">
            <v>22.096598938183185</v>
          </cell>
          <cell r="CP276">
            <v>19.064345769594517</v>
          </cell>
          <cell r="CQ276">
            <v>24.201483635133613</v>
          </cell>
          <cell r="CR276">
            <v>22.066717832981112</v>
          </cell>
          <cell r="CS276">
            <v>24.178731921911719</v>
          </cell>
          <cell r="CT276">
            <v>22.072237963718177</v>
          </cell>
          <cell r="CU276">
            <v>21.643741132508563</v>
          </cell>
          <cell r="CV276">
            <v>19.59333637868264</v>
          </cell>
          <cell r="CW276">
            <v>19.87615199134876</v>
          </cell>
          <cell r="CX276">
            <v>19.745207121282043</v>
          </cell>
          <cell r="CY276">
            <v>22.235393484435797</v>
          </cell>
          <cell r="CZ276">
            <v>22.195501175405038</v>
          </cell>
          <cell r="DA276">
            <v>22.975922555773447</v>
          </cell>
          <cell r="DB276">
            <v>22.168888870606114</v>
          </cell>
          <cell r="DC276">
            <v>22.394935139915965</v>
          </cell>
          <cell r="DD276">
            <v>24.433251283214805</v>
          </cell>
          <cell r="DE276">
            <v>22.080549314166831</v>
          </cell>
          <cell r="DF276">
            <v>25.669466670489797</v>
          </cell>
          <cell r="DG276">
            <v>25.585240715943549</v>
          </cell>
          <cell r="DH276">
            <v>21.97123633983075</v>
          </cell>
          <cell r="DI276">
            <v>20.10759088223741</v>
          </cell>
          <cell r="DJ276">
            <v>20.353873986744802</v>
          </cell>
          <cell r="DK276">
            <v>20.178280609507116</v>
          </cell>
          <cell r="DL276">
            <v>22.685166955400192</v>
          </cell>
          <cell r="DM276">
            <v>17.777355012323429</v>
          </cell>
          <cell r="DN276">
            <v>23.271002372361966</v>
          </cell>
          <cell r="DO276">
            <v>23.059113925289321</v>
          </cell>
          <cell r="DP276">
            <v>22.393988500756887</v>
          </cell>
          <cell r="DQ276">
            <v>22.608118281990194</v>
          </cell>
          <cell r="DR276">
            <v>23.78843295573342</v>
          </cell>
          <cell r="DS276">
            <v>24.900663292394306</v>
          </cell>
          <cell r="DT276">
            <v>23.975484850967383</v>
          </cell>
          <cell r="DU276">
            <v>23.60172398744988</v>
          </cell>
          <cell r="DV276">
            <v>21.691395522579413</v>
          </cell>
          <cell r="DW276">
            <v>21.720123065177109</v>
          </cell>
          <cell r="DX276">
            <v>20.751250613934616</v>
          </cell>
          <cell r="DY276">
            <v>24.262955544962733</v>
          </cell>
          <cell r="DZ276">
            <v>24.46670359402648</v>
          </cell>
          <cell r="EA276">
            <v>24.643164543521287</v>
          </cell>
          <cell r="EB276">
            <v>24.536735495804173</v>
          </cell>
          <cell r="EC276">
            <v>22.973074393685252</v>
          </cell>
          <cell r="ED276">
            <v>26.592149799963956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17.150000000008731</v>
          </cell>
          <cell r="H313">
            <v>20.779999999998836</v>
          </cell>
          <cell r="I313">
            <v>21.980000000003201</v>
          </cell>
          <cell r="J313">
            <v>0.58399999999528518</v>
          </cell>
          <cell r="K313">
            <v>13.5</v>
          </cell>
          <cell r="L313">
            <v>46.650000000008731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88.255999999935739</v>
          </cell>
          <cell r="S313">
            <v>0</v>
          </cell>
          <cell r="T313">
            <v>15.169999999998254</v>
          </cell>
          <cell r="U313">
            <v>0</v>
          </cell>
          <cell r="V313">
            <v>13.195999999996275</v>
          </cell>
          <cell r="W313">
            <v>24.269999999996799</v>
          </cell>
          <cell r="X313">
            <v>24.264999999999418</v>
          </cell>
          <cell r="Y313">
            <v>11.354999999995925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47.591000000014901</v>
          </cell>
          <cell r="AF313">
            <v>1.592000000004191</v>
          </cell>
          <cell r="AG313">
            <v>0</v>
          </cell>
          <cell r="AH313">
            <v>0</v>
          </cell>
          <cell r="AI313">
            <v>4.9400000000023283</v>
          </cell>
          <cell r="AJ313">
            <v>15.380000000004657</v>
          </cell>
          <cell r="AK313">
            <v>11.313000000001921</v>
          </cell>
          <cell r="AL313">
            <v>13.156000000002678</v>
          </cell>
          <cell r="AM313">
            <v>1.2100000000064028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27.556999999913387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10.940000000002328</v>
          </cell>
          <cell r="AX313">
            <v>10.807000000000698</v>
          </cell>
          <cell r="AY313">
            <v>5.8099999999976717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59.118999999947846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6.4039999999949941</v>
          </cell>
          <cell r="BK313">
            <v>26.230000000003201</v>
          </cell>
          <cell r="BL313">
            <v>26.485000000000582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26.726999999955297</v>
          </cell>
          <cell r="BS313">
            <v>0</v>
          </cell>
          <cell r="BT313">
            <v>3.75</v>
          </cell>
          <cell r="BU313">
            <v>0</v>
          </cell>
          <cell r="BV313">
            <v>38.317000000002736</v>
          </cell>
          <cell r="BW313">
            <v>12.25</v>
          </cell>
          <cell r="BX313">
            <v>50.38300000000163</v>
          </cell>
          <cell r="BY313">
            <v>1.4440000000031432</v>
          </cell>
          <cell r="BZ313">
            <v>0</v>
          </cell>
          <cell r="CA313">
            <v>0</v>
          </cell>
          <cell r="CB313">
            <v>-80</v>
          </cell>
          <cell r="CC313">
            <v>0.58299999999871943</v>
          </cell>
          <cell r="CD313">
            <v>0</v>
          </cell>
          <cell r="CE313">
            <v>119.52099999983329</v>
          </cell>
          <cell r="CF313">
            <v>0</v>
          </cell>
          <cell r="CG313">
            <v>0</v>
          </cell>
          <cell r="CH313">
            <v>0</v>
          </cell>
          <cell r="CI313">
            <v>8.0099999999947613</v>
          </cell>
          <cell r="CJ313">
            <v>23.173999999999069</v>
          </cell>
          <cell r="CK313">
            <v>45.494999999995343</v>
          </cell>
          <cell r="CL313">
            <v>12.244999999995343</v>
          </cell>
          <cell r="CM313">
            <v>9.5600000000122236</v>
          </cell>
          <cell r="CN313">
            <v>9.9060000000026776</v>
          </cell>
          <cell r="CO313">
            <v>0</v>
          </cell>
          <cell r="CP313">
            <v>7.5509999999994761</v>
          </cell>
          <cell r="CQ313">
            <v>3.5800000000017462</v>
          </cell>
          <cell r="CR313">
            <v>59.445000000065193</v>
          </cell>
          <cell r="CS313">
            <v>0</v>
          </cell>
          <cell r="CT313">
            <v>8.25</v>
          </cell>
          <cell r="CU313">
            <v>0</v>
          </cell>
          <cell r="CV313">
            <v>0</v>
          </cell>
          <cell r="CW313">
            <v>10.194000000003143</v>
          </cell>
          <cell r="CX313">
            <v>7.5709999999962747</v>
          </cell>
          <cell r="CY313">
            <v>24.919999999998254</v>
          </cell>
          <cell r="CZ313">
            <v>2.3799999999901047</v>
          </cell>
          <cell r="DA313">
            <v>5.7400000000052387</v>
          </cell>
          <cell r="DB313">
            <v>0.38999999999941792</v>
          </cell>
          <cell r="DC313">
            <v>0</v>
          </cell>
          <cell r="DD313">
            <v>0</v>
          </cell>
          <cell r="DE313">
            <v>82.663000000175089</v>
          </cell>
          <cell r="DF313">
            <v>0</v>
          </cell>
          <cell r="DG313">
            <v>88.134999999994761</v>
          </cell>
          <cell r="DH313">
            <v>0</v>
          </cell>
          <cell r="DI313">
            <v>0</v>
          </cell>
          <cell r="DJ313">
            <v>17.432999999997264</v>
          </cell>
          <cell r="DK313">
            <v>25.442000000002736</v>
          </cell>
          <cell r="DL313">
            <v>17</v>
          </cell>
          <cell r="DM313">
            <v>-85.676000000006752</v>
          </cell>
          <cell r="DN313">
            <v>5.1100000000005821</v>
          </cell>
          <cell r="DO313">
            <v>0.46499999999650754</v>
          </cell>
          <cell r="DP313">
            <v>1.3600000000005821</v>
          </cell>
          <cell r="DQ313">
            <v>13.394000000000233</v>
          </cell>
          <cell r="DR313">
            <v>129.35599999979604</v>
          </cell>
          <cell r="DS313">
            <v>0</v>
          </cell>
          <cell r="DT313">
            <v>14.81600000000617</v>
          </cell>
          <cell r="DU313">
            <v>0</v>
          </cell>
          <cell r="DV313">
            <v>0</v>
          </cell>
          <cell r="DW313">
            <v>13.800999999999476</v>
          </cell>
          <cell r="DX313">
            <v>37.006000000001222</v>
          </cell>
          <cell r="DY313">
            <v>29.970000000001164</v>
          </cell>
          <cell r="DZ313">
            <v>0.29000000000814907</v>
          </cell>
          <cell r="EA313">
            <v>15.385999999998603</v>
          </cell>
          <cell r="EB313">
            <v>9.9610000000029686</v>
          </cell>
          <cell r="EC313">
            <v>1.7200000000011642</v>
          </cell>
          <cell r="ED313">
            <v>6.4060000000026776</v>
          </cell>
        </row>
        <row r="314">
          <cell r="C314" t="str">
            <v>Four Corners</v>
          </cell>
          <cell r="F314">
            <v>140.71899999999732</v>
          </cell>
          <cell r="G314">
            <v>45.260000000009313</v>
          </cell>
          <cell r="H314">
            <v>108.98999999999069</v>
          </cell>
          <cell r="I314">
            <v>47.718000000000757</v>
          </cell>
          <cell r="J314">
            <v>58.809999999997672</v>
          </cell>
          <cell r="K314">
            <v>54.980000000010477</v>
          </cell>
          <cell r="L314">
            <v>-0.48999999999068677</v>
          </cell>
          <cell r="M314">
            <v>-2.7799999999988358</v>
          </cell>
          <cell r="N314">
            <v>49.25</v>
          </cell>
          <cell r="O314">
            <v>10.35999999998603</v>
          </cell>
          <cell r="P314">
            <v>158.82000000000698</v>
          </cell>
          <cell r="Q314">
            <v>51.60999999998603</v>
          </cell>
          <cell r="R314">
            <v>424.12599999993108</v>
          </cell>
          <cell r="S314">
            <v>42.529999999998836</v>
          </cell>
          <cell r="T314">
            <v>0.36000000001513399</v>
          </cell>
          <cell r="U314">
            <v>-3.6599999999743886</v>
          </cell>
          <cell r="V314">
            <v>105.52799999999843</v>
          </cell>
          <cell r="W314">
            <v>65.293000000001484</v>
          </cell>
          <cell r="X314">
            <v>15.5</v>
          </cell>
          <cell r="Y314">
            <v>4.8100000000122236</v>
          </cell>
          <cell r="Z314">
            <v>0</v>
          </cell>
          <cell r="AA314">
            <v>162.38000000000466</v>
          </cell>
          <cell r="AB314">
            <v>11.410000000003492</v>
          </cell>
          <cell r="AC314">
            <v>8.25</v>
          </cell>
          <cell r="AD314">
            <v>11.724999999991269</v>
          </cell>
          <cell r="AE314">
            <v>657.6929999999702</v>
          </cell>
          <cell r="AF314">
            <v>110.55999999999767</v>
          </cell>
          <cell r="AG314">
            <v>2.5099999999802094</v>
          </cell>
          <cell r="AH314">
            <v>26.289999999979045</v>
          </cell>
          <cell r="AI314">
            <v>68.5</v>
          </cell>
          <cell r="AJ314">
            <v>107.86699999999837</v>
          </cell>
          <cell r="AK314">
            <v>237.5460000000021</v>
          </cell>
          <cell r="AL314">
            <v>-0.22000000000116415</v>
          </cell>
          <cell r="AM314">
            <v>-0.73999999999068677</v>
          </cell>
          <cell r="AN314">
            <v>15.580000000001746</v>
          </cell>
          <cell r="AO314">
            <v>8.5699999999778811</v>
          </cell>
          <cell r="AP314">
            <v>2.1200000000244472</v>
          </cell>
          <cell r="AQ314">
            <v>79.110000000000582</v>
          </cell>
          <cell r="AR314">
            <v>930.71599999978207</v>
          </cell>
          <cell r="AS314">
            <v>17.440000000002328</v>
          </cell>
          <cell r="AT314">
            <v>8.25</v>
          </cell>
          <cell r="AU314">
            <v>23.760000000009313</v>
          </cell>
          <cell r="AV314">
            <v>22.514999999999418</v>
          </cell>
          <cell r="AW314">
            <v>95.399999999994179</v>
          </cell>
          <cell r="AX314">
            <v>257.19499999999243</v>
          </cell>
          <cell r="AY314">
            <v>13.569999999977881</v>
          </cell>
          <cell r="AZ314">
            <v>1.7600000000093132</v>
          </cell>
          <cell r="BA314">
            <v>165.75</v>
          </cell>
          <cell r="BB314">
            <v>47.190000000002328</v>
          </cell>
          <cell r="BC314">
            <v>107.26999999998952</v>
          </cell>
          <cell r="BD314">
            <v>170.61599999999453</v>
          </cell>
          <cell r="BE314">
            <v>445.83899999991991</v>
          </cell>
          <cell r="BF314">
            <v>16.710000000020955</v>
          </cell>
          <cell r="BG314">
            <v>18.700000000011642</v>
          </cell>
          <cell r="BH314">
            <v>8.2600000000093132</v>
          </cell>
          <cell r="BI314">
            <v>0</v>
          </cell>
          <cell r="BJ314">
            <v>59.184999999997672</v>
          </cell>
          <cell r="BK314">
            <v>116.40999999998894</v>
          </cell>
          <cell r="BL314">
            <v>10.189999999973224</v>
          </cell>
          <cell r="BM314">
            <v>7.8900000000139698</v>
          </cell>
          <cell r="BN314">
            <v>77.849999999976717</v>
          </cell>
          <cell r="BO314">
            <v>43.369999999995343</v>
          </cell>
          <cell r="BP314">
            <v>29.610000000015134</v>
          </cell>
          <cell r="BQ314">
            <v>57.664000000004307</v>
          </cell>
          <cell r="BR314">
            <v>316.01099999970756</v>
          </cell>
          <cell r="BS314">
            <v>18.600000000005821</v>
          </cell>
          <cell r="BT314">
            <v>7.3500000000058208</v>
          </cell>
          <cell r="BU314">
            <v>14.120000000024447</v>
          </cell>
          <cell r="BV314">
            <v>0</v>
          </cell>
          <cell r="BW314">
            <v>4.069999999992433</v>
          </cell>
          <cell r="BX314">
            <v>20.950000000011642</v>
          </cell>
          <cell r="BY314">
            <v>21.919999999983702</v>
          </cell>
          <cell r="BZ314">
            <v>5.3099999999976717</v>
          </cell>
          <cell r="CA314">
            <v>28.329999999987194</v>
          </cell>
          <cell r="CB314">
            <v>85.320000000006985</v>
          </cell>
          <cell r="CC314">
            <v>42.220000000001164</v>
          </cell>
          <cell r="CD314">
            <v>67.820999999996275</v>
          </cell>
          <cell r="CE314">
            <v>489.05500000016764</v>
          </cell>
          <cell r="CF314">
            <v>34.360000000015134</v>
          </cell>
          <cell r="CG314">
            <v>46.699999999982538</v>
          </cell>
          <cell r="CH314">
            <v>45.389999999984866</v>
          </cell>
          <cell r="CI314">
            <v>0</v>
          </cell>
          <cell r="CJ314">
            <v>39.274999999994179</v>
          </cell>
          <cell r="CK314">
            <v>0</v>
          </cell>
          <cell r="CL314">
            <v>14.980000000010477</v>
          </cell>
          <cell r="CM314">
            <v>0</v>
          </cell>
          <cell r="CN314">
            <v>116.4199999999837</v>
          </cell>
          <cell r="CO314">
            <v>125.05999999999767</v>
          </cell>
          <cell r="CP314">
            <v>16.159999999974389</v>
          </cell>
          <cell r="CQ314">
            <v>50.709999999991851</v>
          </cell>
          <cell r="CR314">
            <v>475.33000000030734</v>
          </cell>
          <cell r="CS314">
            <v>22.980000000010477</v>
          </cell>
          <cell r="CT314">
            <v>21.220000000001164</v>
          </cell>
          <cell r="CU314">
            <v>37.070000000006985</v>
          </cell>
          <cell r="CV314">
            <v>29.939999999987776</v>
          </cell>
          <cell r="CW314">
            <v>18.139999999999418</v>
          </cell>
          <cell r="CX314">
            <v>17.079999999987194</v>
          </cell>
          <cell r="CY314">
            <v>55.860000000015134</v>
          </cell>
          <cell r="CZ314">
            <v>19.699999999982538</v>
          </cell>
          <cell r="DA314">
            <v>82.599999999976717</v>
          </cell>
          <cell r="DB314">
            <v>55.159999999974389</v>
          </cell>
          <cell r="DC314">
            <v>42.970000000001164</v>
          </cell>
          <cell r="DD314">
            <v>72.610000000000582</v>
          </cell>
          <cell r="DE314">
            <v>293.59499999997206</v>
          </cell>
          <cell r="DF314">
            <v>25.360000000015134</v>
          </cell>
          <cell r="DG314">
            <v>13.559999999997672</v>
          </cell>
          <cell r="DH314">
            <v>17.190000000002328</v>
          </cell>
          <cell r="DI314">
            <v>5.9299999999930151</v>
          </cell>
          <cell r="DJ314">
            <v>1.4400000000023283</v>
          </cell>
          <cell r="DK314">
            <v>0</v>
          </cell>
          <cell r="DL314">
            <v>31.399999999994179</v>
          </cell>
          <cell r="DM314">
            <v>4.4400000000023283</v>
          </cell>
          <cell r="DN314">
            <v>68.399999999994179</v>
          </cell>
          <cell r="DO314">
            <v>93.040000000008149</v>
          </cell>
          <cell r="DP314">
            <v>23.970000000001164</v>
          </cell>
          <cell r="DQ314">
            <v>8.8650000000052387</v>
          </cell>
          <cell r="DR314">
            <v>478.48099999991246</v>
          </cell>
          <cell r="DS314">
            <v>26.919999999983702</v>
          </cell>
          <cell r="DT314">
            <v>7.8099999999976717</v>
          </cell>
          <cell r="DU314">
            <v>7.3500000000058208</v>
          </cell>
          <cell r="DV314">
            <v>30.820999999996275</v>
          </cell>
          <cell r="DW314">
            <v>46.559999999997672</v>
          </cell>
          <cell r="DX314">
            <v>1.5899999999965075</v>
          </cell>
          <cell r="DY314">
            <v>45.380000000004657</v>
          </cell>
          <cell r="DZ314">
            <v>13.64000000001397</v>
          </cell>
          <cell r="EA314">
            <v>171</v>
          </cell>
          <cell r="EB314">
            <v>52.899999999994179</v>
          </cell>
          <cell r="EC314">
            <v>34.720000000001164</v>
          </cell>
          <cell r="ED314">
            <v>39.790000000008149</v>
          </cell>
        </row>
        <row r="315">
          <cell r="C315" t="str">
            <v>Mid Columbia</v>
          </cell>
          <cell r="F315">
            <v>23.570000000003347</v>
          </cell>
          <cell r="G315">
            <v>25.419999999998254</v>
          </cell>
          <cell r="H315">
            <v>71.452000000001135</v>
          </cell>
          <cell r="I315">
            <v>7.1369999999988067</v>
          </cell>
          <cell r="J315">
            <v>1.2403600000000097</v>
          </cell>
          <cell r="K315">
            <v>2.0582299999999805</v>
          </cell>
          <cell r="L315">
            <v>144.97000000000116</v>
          </cell>
          <cell r="M315">
            <v>56.559999999997672</v>
          </cell>
          <cell r="N315">
            <v>42.43399999999383</v>
          </cell>
          <cell r="O315">
            <v>71.220000000001164</v>
          </cell>
          <cell r="P315">
            <v>17.476999999998952</v>
          </cell>
          <cell r="Q315">
            <v>16.953999999997905</v>
          </cell>
          <cell r="R315">
            <v>372.59835999982897</v>
          </cell>
          <cell r="S315">
            <v>28.313999999998487</v>
          </cell>
          <cell r="T315">
            <v>8.5200000000040745</v>
          </cell>
          <cell r="U315">
            <v>116.40000000002328</v>
          </cell>
          <cell r="V315">
            <v>93.060000000012224</v>
          </cell>
          <cell r="W315">
            <v>3.2037000000000262</v>
          </cell>
          <cell r="X315">
            <v>0.51465999999999212</v>
          </cell>
          <cell r="Y315">
            <v>-226.83000000000175</v>
          </cell>
          <cell r="Z315">
            <v>68.819999999999709</v>
          </cell>
          <cell r="AA315">
            <v>207.58599999999569</v>
          </cell>
          <cell r="AB315">
            <v>72.260000000009313</v>
          </cell>
          <cell r="AC315">
            <v>0.58999999999650754</v>
          </cell>
          <cell r="AD315">
            <v>0.16000000000349246</v>
          </cell>
          <cell r="AE315">
            <v>326.52300000016112</v>
          </cell>
          <cell r="AF315">
            <v>0</v>
          </cell>
          <cell r="AG315">
            <v>0</v>
          </cell>
          <cell r="AH315">
            <v>13.170000000012806</v>
          </cell>
          <cell r="AI315">
            <v>47.903999999994994</v>
          </cell>
          <cell r="AJ315">
            <v>22.598000000001775</v>
          </cell>
          <cell r="AK315">
            <v>7.8180000000029395</v>
          </cell>
          <cell r="AL315">
            <v>95.773999999990338</v>
          </cell>
          <cell r="AM315">
            <v>32.054999999993015</v>
          </cell>
          <cell r="AN315">
            <v>11.959999999991851</v>
          </cell>
          <cell r="AO315">
            <v>64.224999999991269</v>
          </cell>
          <cell r="AP315">
            <v>3.680000000007567</v>
          </cell>
          <cell r="AQ315">
            <v>27.338999999999942</v>
          </cell>
          <cell r="AR315">
            <v>410.04000000003725</v>
          </cell>
          <cell r="AS315">
            <v>25.137000000002445</v>
          </cell>
          <cell r="AT315">
            <v>5.75</v>
          </cell>
          <cell r="AU315">
            <v>21.470000000001164</v>
          </cell>
          <cell r="AV315">
            <v>100.52599999999802</v>
          </cell>
          <cell r="AW315">
            <v>18.682000000000698</v>
          </cell>
          <cell r="AX315">
            <v>32.7870000000039</v>
          </cell>
          <cell r="AY315">
            <v>109.32000000000698</v>
          </cell>
          <cell r="AZ315">
            <v>41.145000000004075</v>
          </cell>
          <cell r="BA315">
            <v>14.759999999994761</v>
          </cell>
          <cell r="BB315">
            <v>15.426000000006752</v>
          </cell>
          <cell r="BC315">
            <v>15.525000000008731</v>
          </cell>
          <cell r="BD315">
            <v>9.5119999999988067</v>
          </cell>
          <cell r="BE315">
            <v>423.72899999981746</v>
          </cell>
          <cell r="BF315">
            <v>1.4289999999964493</v>
          </cell>
          <cell r="BG315">
            <v>0</v>
          </cell>
          <cell r="BH315">
            <v>64.529999999998836</v>
          </cell>
          <cell r="BI315">
            <v>143.02999999999884</v>
          </cell>
          <cell r="BJ315">
            <v>56.323000000003958</v>
          </cell>
          <cell r="BK315">
            <v>18.273000000001048</v>
          </cell>
          <cell r="BL315">
            <v>85.64000000001397</v>
          </cell>
          <cell r="BM315">
            <v>18.154000000009546</v>
          </cell>
          <cell r="BN315">
            <v>11.529999999998836</v>
          </cell>
          <cell r="BO315">
            <v>22.430000000007567</v>
          </cell>
          <cell r="BP315">
            <v>2.3899999999994179</v>
          </cell>
          <cell r="BQ315">
            <v>0</v>
          </cell>
          <cell r="BR315">
            <v>-522.69400000036694</v>
          </cell>
          <cell r="BS315">
            <v>9.0499999999883585</v>
          </cell>
          <cell r="BT315">
            <v>7.4499999999970896</v>
          </cell>
          <cell r="BU315">
            <v>13.389999999984866</v>
          </cell>
          <cell r="BV315">
            <v>166.09999999997672</v>
          </cell>
          <cell r="BW315">
            <v>41.371000000002823</v>
          </cell>
          <cell r="BX315">
            <v>31.779999999998836</v>
          </cell>
          <cell r="BY315">
            <v>60.980000000010477</v>
          </cell>
          <cell r="BZ315">
            <v>24.339999999996508</v>
          </cell>
          <cell r="CA315">
            <v>4.3399999999965075</v>
          </cell>
          <cell r="CB315">
            <v>-918.98500000000058</v>
          </cell>
          <cell r="CC315">
            <v>0.30999999999767169</v>
          </cell>
          <cell r="CD315">
            <v>37.179999999993015</v>
          </cell>
          <cell r="CE315">
            <v>401.08000000007451</v>
          </cell>
          <cell r="CF315">
            <v>9.4899999999906868</v>
          </cell>
          <cell r="CG315">
            <v>16.279999999998836</v>
          </cell>
          <cell r="CH315">
            <v>31.330000000016298</v>
          </cell>
          <cell r="CI315">
            <v>79.950000000011642</v>
          </cell>
          <cell r="CJ315">
            <v>20.565999999998894</v>
          </cell>
          <cell r="CK315">
            <v>58.00800000000163</v>
          </cell>
          <cell r="CL315">
            <v>86.399999999994179</v>
          </cell>
          <cell r="CM315">
            <v>46.360000000000582</v>
          </cell>
          <cell r="CN315">
            <v>19.900000000023283</v>
          </cell>
          <cell r="CO315">
            <v>23.830000000001746</v>
          </cell>
          <cell r="CP315">
            <v>8.7160000000003492</v>
          </cell>
          <cell r="CQ315">
            <v>0.25</v>
          </cell>
          <cell r="CR315">
            <v>515.61599999992177</v>
          </cell>
          <cell r="CS315">
            <v>4.3600000000005821</v>
          </cell>
          <cell r="CT315">
            <v>6.7999999999883585</v>
          </cell>
          <cell r="CU315">
            <v>19.649999999994179</v>
          </cell>
          <cell r="CV315">
            <v>120.76000000000931</v>
          </cell>
          <cell r="CW315">
            <v>55.635999999998603</v>
          </cell>
          <cell r="CX315">
            <v>60</v>
          </cell>
          <cell r="CY315">
            <v>108.43000000000757</v>
          </cell>
          <cell r="CZ315">
            <v>35.539999999993597</v>
          </cell>
          <cell r="DA315">
            <v>10.910000000003492</v>
          </cell>
          <cell r="DB315">
            <v>49.146000000007916</v>
          </cell>
          <cell r="DC315">
            <v>4.9099999999889405</v>
          </cell>
          <cell r="DD315">
            <v>39.474000000001979</v>
          </cell>
          <cell r="DE315">
            <v>444.7410000001546</v>
          </cell>
          <cell r="DF315">
            <v>34.563000000001921</v>
          </cell>
          <cell r="DG315">
            <v>4.5449999999982538</v>
          </cell>
          <cell r="DH315">
            <v>22.840000000025611</v>
          </cell>
          <cell r="DI315">
            <v>117.20999999999185</v>
          </cell>
          <cell r="DJ315">
            <v>40.432000000000698</v>
          </cell>
          <cell r="DK315">
            <v>65.75800000000163</v>
          </cell>
          <cell r="DL315">
            <v>89.10999999998603</v>
          </cell>
          <cell r="DM315">
            <v>26.359000000011292</v>
          </cell>
          <cell r="DN315">
            <v>3.7599999999947613</v>
          </cell>
          <cell r="DO315">
            <v>27.290000000008149</v>
          </cell>
          <cell r="DP315">
            <v>12.873999999996158</v>
          </cell>
          <cell r="DQ315">
            <v>0</v>
          </cell>
          <cell r="DR315">
            <v>557.00699999998324</v>
          </cell>
          <cell r="DS315">
            <v>13.100000000005821</v>
          </cell>
          <cell r="DT315">
            <v>0</v>
          </cell>
          <cell r="DU315">
            <v>19.119999999995343</v>
          </cell>
          <cell r="DV315">
            <v>115.48000000001048</v>
          </cell>
          <cell r="DW315">
            <v>10.315000000002328</v>
          </cell>
          <cell r="DX315">
            <v>59.461999999999534</v>
          </cell>
          <cell r="DY315">
            <v>157.16000000000349</v>
          </cell>
          <cell r="DZ315">
            <v>30.990000000005239</v>
          </cell>
          <cell r="EA315">
            <v>11.279999999998836</v>
          </cell>
          <cell r="EB315">
            <v>82.570000000006985</v>
          </cell>
          <cell r="EC315">
            <v>8.2599999999947613</v>
          </cell>
          <cell r="ED315">
            <v>49.270000000004075</v>
          </cell>
        </row>
        <row r="316">
          <cell r="C316" t="str">
            <v>Mona</v>
          </cell>
          <cell r="F316">
            <v>133.94999999999709</v>
          </cell>
          <cell r="G316">
            <v>19.281999999999243</v>
          </cell>
          <cell r="H316">
            <v>51.211999999999534</v>
          </cell>
          <cell r="I316">
            <v>6.4440000000031432</v>
          </cell>
          <cell r="J316">
            <v>21.723999999994703</v>
          </cell>
          <cell r="K316">
            <v>29.543999999994412</v>
          </cell>
          <cell r="L316">
            <v>2.4179999999905704</v>
          </cell>
          <cell r="M316">
            <v>0</v>
          </cell>
          <cell r="N316">
            <v>179.1020000000135</v>
          </cell>
          <cell r="O316">
            <v>11.620999999984633</v>
          </cell>
          <cell r="P316">
            <v>166.79699999999139</v>
          </cell>
          <cell r="Q316">
            <v>149.03700000001118</v>
          </cell>
          <cell r="R316">
            <v>322.77989999996498</v>
          </cell>
          <cell r="S316">
            <v>85.547000000005937</v>
          </cell>
          <cell r="T316">
            <v>24.338000000003376</v>
          </cell>
          <cell r="U316">
            <v>45.581999999994878</v>
          </cell>
          <cell r="V316">
            <v>21.832000000002154</v>
          </cell>
          <cell r="W316">
            <v>8.1300000000046566</v>
          </cell>
          <cell r="X316">
            <v>14.87390000000596</v>
          </cell>
          <cell r="Y316">
            <v>0</v>
          </cell>
          <cell r="Z316">
            <v>0</v>
          </cell>
          <cell r="AA316">
            <v>24.994000000006054</v>
          </cell>
          <cell r="AB316">
            <v>21.243000000002212</v>
          </cell>
          <cell r="AC316">
            <v>16.690000000002328</v>
          </cell>
          <cell r="AD316">
            <v>59.549999999988358</v>
          </cell>
          <cell r="AE316">
            <v>432.39300000015646</v>
          </cell>
          <cell r="AF316">
            <v>29.437999999994645</v>
          </cell>
          <cell r="AG316">
            <v>25.789999999993597</v>
          </cell>
          <cell r="AH316">
            <v>18.089999999996508</v>
          </cell>
          <cell r="AI316">
            <v>84.222999999998137</v>
          </cell>
          <cell r="AJ316">
            <v>61.424000000013621</v>
          </cell>
          <cell r="AK316">
            <v>14.77100000000064</v>
          </cell>
          <cell r="AL316">
            <v>1.8439999999973224</v>
          </cell>
          <cell r="AM316">
            <v>0</v>
          </cell>
          <cell r="AN316">
            <v>41.879999999975553</v>
          </cell>
          <cell r="AO316">
            <v>29.035000000003492</v>
          </cell>
          <cell r="AP316">
            <v>11.009999999980209</v>
          </cell>
          <cell r="AQ316">
            <v>114.88800000000629</v>
          </cell>
          <cell r="AR316">
            <v>493.00500000012107</v>
          </cell>
          <cell r="AS316">
            <v>56.225000000005821</v>
          </cell>
          <cell r="AT316">
            <v>19.813000000009197</v>
          </cell>
          <cell r="AU316">
            <v>16.472999999998137</v>
          </cell>
          <cell r="AV316">
            <v>12.057000000000698</v>
          </cell>
          <cell r="AW316">
            <v>33.735000000000582</v>
          </cell>
          <cell r="AX316">
            <v>58.855000000003201</v>
          </cell>
          <cell r="AY316">
            <v>0</v>
          </cell>
          <cell r="AZ316">
            <v>0</v>
          </cell>
          <cell r="BA316">
            <v>45.840000000025611</v>
          </cell>
          <cell r="BB316">
            <v>36.687000000005355</v>
          </cell>
          <cell r="BC316">
            <v>52.730000000010477</v>
          </cell>
          <cell r="BD316">
            <v>160.58999999999651</v>
          </cell>
          <cell r="BE316">
            <v>405.25999999977648</v>
          </cell>
          <cell r="BF316">
            <v>25.729999999995925</v>
          </cell>
          <cell r="BG316">
            <v>15.730000000010477</v>
          </cell>
          <cell r="BH316">
            <v>0</v>
          </cell>
          <cell r="BI316">
            <v>17.6990000000078</v>
          </cell>
          <cell r="BJ316">
            <v>79.872000000003027</v>
          </cell>
          <cell r="BK316">
            <v>41.626000000003842</v>
          </cell>
          <cell r="BL316">
            <v>0</v>
          </cell>
          <cell r="BM316">
            <v>0</v>
          </cell>
          <cell r="BN316">
            <v>102.60999999998603</v>
          </cell>
          <cell r="BO316">
            <v>27.417000000015832</v>
          </cell>
          <cell r="BP316">
            <v>38.304000000003725</v>
          </cell>
          <cell r="BQ316">
            <v>56.271999999997206</v>
          </cell>
          <cell r="BR316">
            <v>335.06300000008196</v>
          </cell>
          <cell r="BS316">
            <v>16.610000000000582</v>
          </cell>
          <cell r="BT316">
            <v>8.2569999999977881</v>
          </cell>
          <cell r="BU316">
            <v>11.419999999998254</v>
          </cell>
          <cell r="BV316">
            <v>0</v>
          </cell>
          <cell r="BW316">
            <v>36.24299999998766</v>
          </cell>
          <cell r="BX316">
            <v>53.129999999990105</v>
          </cell>
          <cell r="BY316">
            <v>0</v>
          </cell>
          <cell r="BZ316">
            <v>0</v>
          </cell>
          <cell r="CA316">
            <v>29.570000000006985</v>
          </cell>
          <cell r="CB316">
            <v>17.070999999996275</v>
          </cell>
          <cell r="CC316">
            <v>72.354999999981374</v>
          </cell>
          <cell r="CD316">
            <v>90.407000000006519</v>
          </cell>
          <cell r="CE316">
            <v>448.79700000025332</v>
          </cell>
          <cell r="CF316">
            <v>79.979999999995925</v>
          </cell>
          <cell r="CG316">
            <v>37.23399999999674</v>
          </cell>
          <cell r="CH316">
            <v>21.973999999987427</v>
          </cell>
          <cell r="CI316">
            <v>1.9919999999983702</v>
          </cell>
          <cell r="CJ316">
            <v>9.3099999999976717</v>
          </cell>
          <cell r="CK316">
            <v>15.109000000011292</v>
          </cell>
          <cell r="CL316">
            <v>1.8340000000025611</v>
          </cell>
          <cell r="CM316">
            <v>0</v>
          </cell>
          <cell r="CN316">
            <v>68.059999999997672</v>
          </cell>
          <cell r="CO316">
            <v>31.538999999989755</v>
          </cell>
          <cell r="CP316">
            <v>48.996000000013737</v>
          </cell>
          <cell r="CQ316">
            <v>132.76899999997113</v>
          </cell>
          <cell r="CR316">
            <v>561.25600000005215</v>
          </cell>
          <cell r="CS316">
            <v>50.948000000003958</v>
          </cell>
          <cell r="CT316">
            <v>35.634000000005472</v>
          </cell>
          <cell r="CU316">
            <v>37.038000000000466</v>
          </cell>
          <cell r="CV316">
            <v>19.796999999991385</v>
          </cell>
          <cell r="CW316">
            <v>17.773999999990338</v>
          </cell>
          <cell r="CX316">
            <v>1.069999999992433</v>
          </cell>
          <cell r="CY316">
            <v>25.505000000004657</v>
          </cell>
          <cell r="CZ316">
            <v>8.514999999984866</v>
          </cell>
          <cell r="DA316">
            <v>151.57499999998254</v>
          </cell>
          <cell r="DB316">
            <v>53.902000000001863</v>
          </cell>
          <cell r="DC316">
            <v>80.830000000016298</v>
          </cell>
          <cell r="DD316">
            <v>78.668000000005122</v>
          </cell>
          <cell r="DE316">
            <v>519.5250000001397</v>
          </cell>
          <cell r="DF316">
            <v>65.470000000001164</v>
          </cell>
          <cell r="DG316">
            <v>39.539000000018859</v>
          </cell>
          <cell r="DH316">
            <v>11.329999999987194</v>
          </cell>
          <cell r="DI316">
            <v>10.06600000000617</v>
          </cell>
          <cell r="DJ316">
            <v>101.49199999999837</v>
          </cell>
          <cell r="DK316">
            <v>56.717999999993481</v>
          </cell>
          <cell r="DL316">
            <v>6.5860000000102445</v>
          </cell>
          <cell r="DM316">
            <v>0</v>
          </cell>
          <cell r="DN316">
            <v>96.769999999989523</v>
          </cell>
          <cell r="DO316">
            <v>54.61799999998766</v>
          </cell>
          <cell r="DP316">
            <v>45.680000000022119</v>
          </cell>
          <cell r="DQ316">
            <v>31.255999999993946</v>
          </cell>
          <cell r="DR316">
            <v>282.84899999992922</v>
          </cell>
          <cell r="DS316">
            <v>30.936000000001513</v>
          </cell>
          <cell r="DT316">
            <v>23.18300000000454</v>
          </cell>
          <cell r="DU316">
            <v>1.5429999999905704</v>
          </cell>
          <cell r="DV316">
            <v>4.6600000000034925</v>
          </cell>
          <cell r="DW316">
            <v>51.040999999997439</v>
          </cell>
          <cell r="DX316">
            <v>0.66000000000349246</v>
          </cell>
          <cell r="DY316">
            <v>3.8359999999956926</v>
          </cell>
          <cell r="DZ316">
            <v>0</v>
          </cell>
          <cell r="EA316">
            <v>46.809999999997672</v>
          </cell>
          <cell r="EB316">
            <v>60.553000000014435</v>
          </cell>
          <cell r="EC316">
            <v>14.194000000017695</v>
          </cell>
          <cell r="ED316">
            <v>45.432999999989988</v>
          </cell>
        </row>
        <row r="317">
          <cell r="C317" t="str">
            <v>Palo Verde</v>
          </cell>
          <cell r="F317">
            <v>132.22000000000116</v>
          </cell>
          <cell r="G317">
            <v>66.489999999990687</v>
          </cell>
          <cell r="H317">
            <v>81.940000000002328</v>
          </cell>
          <cell r="I317">
            <v>78.419999999983702</v>
          </cell>
          <cell r="J317">
            <v>97.950000000011642</v>
          </cell>
          <cell r="K317">
            <v>137.47999999998137</v>
          </cell>
          <cell r="L317">
            <v>6.9800000000395812</v>
          </cell>
          <cell r="M317">
            <v>-14.120000000053551</v>
          </cell>
          <cell r="N317">
            <v>9.9699999999720603</v>
          </cell>
          <cell r="O317">
            <v>87.439999999944121</v>
          </cell>
          <cell r="P317">
            <v>54.78000000002794</v>
          </cell>
          <cell r="Q317">
            <v>132.22000000003027</v>
          </cell>
          <cell r="R317">
            <v>234.75999999884516</v>
          </cell>
          <cell r="S317">
            <v>27.260000000009313</v>
          </cell>
          <cell r="T317">
            <v>-0.55999999999767169</v>
          </cell>
          <cell r="U317">
            <v>0</v>
          </cell>
          <cell r="V317">
            <v>118.85999999998603</v>
          </cell>
          <cell r="W317">
            <v>55.279999999998836</v>
          </cell>
          <cell r="X317">
            <v>8.5399999999790452</v>
          </cell>
          <cell r="Y317">
            <v>6.9400000000023283</v>
          </cell>
          <cell r="Z317">
            <v>8.3099999999976717</v>
          </cell>
          <cell r="AA317">
            <v>0</v>
          </cell>
          <cell r="AB317">
            <v>1.0399999999790452</v>
          </cell>
          <cell r="AC317">
            <v>9.0400000000372529</v>
          </cell>
          <cell r="AD317">
            <v>4.9999999988358468E-2</v>
          </cell>
          <cell r="AE317">
            <v>395.10999999940395</v>
          </cell>
          <cell r="AF317">
            <v>-1.0900000000256114</v>
          </cell>
          <cell r="AG317">
            <v>6.7999999999883585</v>
          </cell>
          <cell r="AH317">
            <v>-0.40000000002328306</v>
          </cell>
          <cell r="AI317">
            <v>9.0200000000186265</v>
          </cell>
          <cell r="AJ317">
            <v>194.34000000002561</v>
          </cell>
          <cell r="AK317">
            <v>56.939999999944121</v>
          </cell>
          <cell r="AL317">
            <v>12.71999999997206</v>
          </cell>
          <cell r="AM317">
            <v>1.2099999999918509</v>
          </cell>
          <cell r="AN317">
            <v>42.089999999967404</v>
          </cell>
          <cell r="AO317">
            <v>-5.6799999999930151</v>
          </cell>
          <cell r="AP317">
            <v>-0.30999999999767169</v>
          </cell>
          <cell r="AQ317">
            <v>79.470000000030268</v>
          </cell>
          <cell r="AR317">
            <v>59.029999999795109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18.630000000004657</v>
          </cell>
          <cell r="AX317">
            <v>37.30000000000291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2.9499999999970896</v>
          </cell>
          <cell r="BD317">
            <v>0.14999999999417923</v>
          </cell>
          <cell r="BE317">
            <v>16.503999999957159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14.546000000002095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1.9580000000005384</v>
          </cell>
          <cell r="BR317">
            <v>17.854000000006636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8.4140000000006694</v>
          </cell>
          <cell r="BY317">
            <v>0</v>
          </cell>
          <cell r="BZ317">
            <v>5.022000000000844</v>
          </cell>
          <cell r="CA317">
            <v>0</v>
          </cell>
          <cell r="CB317">
            <v>4.4179999999996653</v>
          </cell>
          <cell r="CC317">
            <v>0</v>
          </cell>
          <cell r="CD317">
            <v>0</v>
          </cell>
          <cell r="CE317">
            <v>7.2726999999867985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5.6610000000000582</v>
          </cell>
          <cell r="CK317">
            <v>0</v>
          </cell>
          <cell r="CL317">
            <v>0</v>
          </cell>
          <cell r="CM317">
            <v>0</v>
          </cell>
          <cell r="CN317">
            <v>1.6117000000003827</v>
          </cell>
          <cell r="CO317">
            <v>0</v>
          </cell>
          <cell r="CP317">
            <v>0</v>
          </cell>
          <cell r="CQ317">
            <v>0</v>
          </cell>
          <cell r="CR317">
            <v>3.7459999999991851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3.7460000000010041</v>
          </cell>
          <cell r="DC317">
            <v>0</v>
          </cell>
          <cell r="DD317">
            <v>0</v>
          </cell>
          <cell r="DE317">
            <v>1.452000000004773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1.4519999999993161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1667.9466400000965</v>
          </cell>
          <cell r="AF320">
            <v>13.810130000001664</v>
          </cell>
          <cell r="AG320">
            <v>0</v>
          </cell>
          <cell r="AH320">
            <v>215.32137999999395</v>
          </cell>
          <cell r="AI320">
            <v>304.64600000000792</v>
          </cell>
          <cell r="AJ320">
            <v>152.09678000000713</v>
          </cell>
          <cell r="AK320">
            <v>243.00981999999203</v>
          </cell>
          <cell r="AL320">
            <v>125.53902999999991</v>
          </cell>
          <cell r="AM320">
            <v>183.67093999999997</v>
          </cell>
          <cell r="AN320">
            <v>279.80091000000539</v>
          </cell>
          <cell r="AO320">
            <v>141.30165000000125</v>
          </cell>
          <cell r="AP320">
            <v>8.75</v>
          </cell>
          <cell r="AQ320">
            <v>0</v>
          </cell>
          <cell r="AR320">
            <v>3601.5956343996804</v>
          </cell>
          <cell r="AS320">
            <v>111.6478000000061</v>
          </cell>
          <cell r="AT320">
            <v>194.01979999999458</v>
          </cell>
          <cell r="AU320">
            <v>451.75835000001825</v>
          </cell>
          <cell r="AV320">
            <v>444.12083999998868</v>
          </cell>
          <cell r="AW320">
            <v>409.30849999998463</v>
          </cell>
          <cell r="AX320">
            <v>537.09970000002068</v>
          </cell>
          <cell r="AY320">
            <v>272.52113000000099</v>
          </cell>
          <cell r="AZ320">
            <v>342.21014140000625</v>
          </cell>
          <cell r="BA320">
            <v>448.9519099999743</v>
          </cell>
          <cell r="BB320">
            <v>268.13850300002377</v>
          </cell>
          <cell r="BC320">
            <v>101.81895999999688</v>
          </cell>
          <cell r="BD320">
            <v>20</v>
          </cell>
          <cell r="BE320">
            <v>3345.6852829996496</v>
          </cell>
          <cell r="BF320">
            <v>61.630099999994854</v>
          </cell>
          <cell r="BG320">
            <v>144.40321900001436</v>
          </cell>
          <cell r="BH320">
            <v>454.01499999998487</v>
          </cell>
          <cell r="BI320">
            <v>376.6600000000326</v>
          </cell>
          <cell r="BJ320">
            <v>389.82990000001155</v>
          </cell>
          <cell r="BK320">
            <v>503.5627000000095</v>
          </cell>
          <cell r="BL320">
            <v>200.50173699999868</v>
          </cell>
          <cell r="BM320">
            <v>270.79871000000276</v>
          </cell>
          <cell r="BN320">
            <v>430.63940000001458</v>
          </cell>
          <cell r="BO320">
            <v>229.76920999999857</v>
          </cell>
          <cell r="BP320">
            <v>184.48159999999916</v>
          </cell>
          <cell r="BQ320">
            <v>99.393707000002905</v>
          </cell>
          <cell r="BR320">
            <v>1652.9263799998444</v>
          </cell>
          <cell r="BS320">
            <v>111.50942899999791</v>
          </cell>
          <cell r="BT320">
            <v>131.98922000000312</v>
          </cell>
          <cell r="BU320">
            <v>417.647799999977</v>
          </cell>
          <cell r="BV320">
            <v>385.35317000001669</v>
          </cell>
          <cell r="BW320">
            <v>311.26979999998002</v>
          </cell>
          <cell r="BX320">
            <v>472.76993000000948</v>
          </cell>
          <cell r="BY320">
            <v>181.48122000000149</v>
          </cell>
          <cell r="BZ320">
            <v>240.86804099999426</v>
          </cell>
          <cell r="CA320">
            <v>335.63352999999188</v>
          </cell>
          <cell r="CB320">
            <v>-1208.6783099999884</v>
          </cell>
          <cell r="CC320">
            <v>159.08258000000205</v>
          </cell>
          <cell r="CD320">
            <v>113.99996999999712</v>
          </cell>
          <cell r="CE320">
            <v>2419.7028290003072</v>
          </cell>
          <cell r="CF320">
            <v>24.889331999998831</v>
          </cell>
          <cell r="CG320">
            <v>123.37989999999991</v>
          </cell>
          <cell r="CH320">
            <v>426.97589999996126</v>
          </cell>
          <cell r="CI320">
            <v>406.11650000000373</v>
          </cell>
          <cell r="CJ320">
            <v>145.9769999999844</v>
          </cell>
          <cell r="CK320">
            <v>263.73893999999564</v>
          </cell>
          <cell r="CL320">
            <v>146.63933600000018</v>
          </cell>
          <cell r="CM320">
            <v>234.03718800000206</v>
          </cell>
          <cell r="CN320">
            <v>305.20136200000707</v>
          </cell>
          <cell r="CO320">
            <v>227.74852599999576</v>
          </cell>
          <cell r="CP320">
            <v>95.169269999998505</v>
          </cell>
          <cell r="CQ320">
            <v>19.829574999996112</v>
          </cell>
          <cell r="CR320">
            <v>2114.1141100001987</v>
          </cell>
          <cell r="CS320">
            <v>60.0601800000004</v>
          </cell>
          <cell r="CT320">
            <v>48.84096000000136</v>
          </cell>
          <cell r="CU320">
            <v>386.35941999999341</v>
          </cell>
          <cell r="CV320">
            <v>294.59111999999732</v>
          </cell>
          <cell r="CW320">
            <v>147.64213499997277</v>
          </cell>
          <cell r="CX320">
            <v>295.93455999999424</v>
          </cell>
          <cell r="CY320">
            <v>111.7888039999998</v>
          </cell>
          <cell r="CZ320">
            <v>149.78960000000006</v>
          </cell>
          <cell r="DA320">
            <v>346.47440000002098</v>
          </cell>
          <cell r="DB320">
            <v>191.34143400000175</v>
          </cell>
          <cell r="DC320">
            <v>81.291496999998344</v>
          </cell>
          <cell r="DD320">
            <v>0</v>
          </cell>
          <cell r="DE320">
            <v>2438.8864149998408</v>
          </cell>
          <cell r="DF320">
            <v>53.175479999998061</v>
          </cell>
          <cell r="DG320">
            <v>135.86003999999957</v>
          </cell>
          <cell r="DH320">
            <v>415.47241999994731</v>
          </cell>
          <cell r="DI320">
            <v>309.68882000001031</v>
          </cell>
          <cell r="DJ320">
            <v>156.08093499999086</v>
          </cell>
          <cell r="DK320">
            <v>342.10209000001487</v>
          </cell>
          <cell r="DL320">
            <v>140.9107299999996</v>
          </cell>
          <cell r="DM320">
            <v>185.00895999999921</v>
          </cell>
          <cell r="DN320">
            <v>295.66266999997606</v>
          </cell>
          <cell r="DO320">
            <v>235.73408000000927</v>
          </cell>
          <cell r="DP320">
            <v>140.3000400000019</v>
          </cell>
          <cell r="DQ320">
            <v>28.890149999999267</v>
          </cell>
          <cell r="DR320">
            <v>2178.1908049997874</v>
          </cell>
          <cell r="DS320">
            <v>67.83009999999922</v>
          </cell>
          <cell r="DT320">
            <v>146.61936000000424</v>
          </cell>
          <cell r="DU320">
            <v>367.50727000000188</v>
          </cell>
          <cell r="DV320">
            <v>256.6708000000217</v>
          </cell>
          <cell r="DW320">
            <v>92.669100000013714</v>
          </cell>
          <cell r="DX320">
            <v>327.68886999998358</v>
          </cell>
          <cell r="DY320">
            <v>117.29235999999582</v>
          </cell>
          <cell r="DZ320">
            <v>203.32159999999931</v>
          </cell>
          <cell r="EA320">
            <v>309.74185999998008</v>
          </cell>
          <cell r="EB320">
            <v>182.05898499999603</v>
          </cell>
          <cell r="EC320">
            <v>96.790500000002794</v>
          </cell>
          <cell r="ED320">
            <v>10</v>
          </cell>
        </row>
        <row r="321">
          <cell r="F321">
            <v>430.45900000003166</v>
          </cell>
          <cell r="G321">
            <v>173.6019999999553</v>
          </cell>
          <cell r="H321">
            <v>334.37400000001071</v>
          </cell>
          <cell r="I321">
            <v>161.69899999990594</v>
          </cell>
          <cell r="J321">
            <v>180.30836000002455</v>
          </cell>
          <cell r="K321">
            <v>237.56222999998135</v>
          </cell>
          <cell r="L321">
            <v>200.52800000004936</v>
          </cell>
          <cell r="M321">
            <v>39.659999999916181</v>
          </cell>
          <cell r="N321">
            <v>280.75600000005215</v>
          </cell>
          <cell r="O321">
            <v>180.64099999994505</v>
          </cell>
          <cell r="P321">
            <v>397.87400000006892</v>
          </cell>
          <cell r="Q321">
            <v>349.82099999999627</v>
          </cell>
          <cell r="R321">
            <v>1442.5202599987388</v>
          </cell>
          <cell r="S321">
            <v>183.65099999995437</v>
          </cell>
          <cell r="T321">
            <v>47.828000000095926</v>
          </cell>
          <cell r="U321">
            <v>158.32199999992736</v>
          </cell>
          <cell r="V321">
            <v>352.47600000002421</v>
          </cell>
          <cell r="W321">
            <v>156.1767000000109</v>
          </cell>
          <cell r="X321">
            <v>63.693559999985155</v>
          </cell>
          <cell r="Y321">
            <v>-203.72500000009313</v>
          </cell>
          <cell r="Z321">
            <v>77.130000000004657</v>
          </cell>
          <cell r="AA321">
            <v>394.96000000007916</v>
          </cell>
          <cell r="AB321">
            <v>105.95299999997951</v>
          </cell>
          <cell r="AC321">
            <v>34.570000000065193</v>
          </cell>
          <cell r="AD321">
            <v>71.48499999998603</v>
          </cell>
          <cell r="AE321">
            <v>3527.2566400021315</v>
          </cell>
          <cell r="AF321">
            <v>154.31012999999803</v>
          </cell>
          <cell r="AG321">
            <v>35.099999999976717</v>
          </cell>
          <cell r="AH321">
            <v>272.47137999988627</v>
          </cell>
          <cell r="AI321">
            <v>519.23300000000745</v>
          </cell>
          <cell r="AJ321">
            <v>553.70578000007663</v>
          </cell>
          <cell r="AK321">
            <v>571.39781999995466</v>
          </cell>
          <cell r="AL321">
            <v>248.81302999996115</v>
          </cell>
          <cell r="AM321">
            <v>217.40593999996781</v>
          </cell>
          <cell r="AN321">
            <v>391.31090999988373</v>
          </cell>
          <cell r="AO321">
            <v>237.45165000006091</v>
          </cell>
          <cell r="AP321">
            <v>25.250000000116415</v>
          </cell>
          <cell r="AQ321">
            <v>300.80700000014622</v>
          </cell>
          <cell r="AR321">
            <v>5521.9436343992129</v>
          </cell>
          <cell r="AS321">
            <v>210.44980000006035</v>
          </cell>
          <cell r="AT321">
            <v>227.83279999997467</v>
          </cell>
          <cell r="AU321">
            <v>513.46135000011418</v>
          </cell>
          <cell r="AV321">
            <v>579.21883999998681</v>
          </cell>
          <cell r="AW321">
            <v>586.69550000014715</v>
          </cell>
          <cell r="AX321">
            <v>934.04370000003837</v>
          </cell>
          <cell r="AY321">
            <v>401.2211299999617</v>
          </cell>
          <cell r="AZ321">
            <v>385.11514140001964</v>
          </cell>
          <cell r="BA321">
            <v>675.30191000003833</v>
          </cell>
          <cell r="BB321">
            <v>367.44150299998</v>
          </cell>
          <cell r="BC321">
            <v>280.29395999992266</v>
          </cell>
          <cell r="BD321">
            <v>360.86800000001676</v>
          </cell>
          <cell r="BE321">
            <v>4696.1362829990685</v>
          </cell>
          <cell r="BF321">
            <v>105.49910000013188</v>
          </cell>
          <cell r="BG321">
            <v>178.83321900002193</v>
          </cell>
          <cell r="BH321">
            <v>526.80500000005122</v>
          </cell>
          <cell r="BI321">
            <v>537.38899999996647</v>
          </cell>
          <cell r="BJ321">
            <v>591.61389999999665</v>
          </cell>
          <cell r="BK321">
            <v>720.64770000008866</v>
          </cell>
          <cell r="BL321">
            <v>322.81673700001556</v>
          </cell>
          <cell r="BM321">
            <v>296.84270999999717</v>
          </cell>
          <cell r="BN321">
            <v>622.62940000009257</v>
          </cell>
          <cell r="BO321">
            <v>322.98621000000276</v>
          </cell>
          <cell r="BP321">
            <v>254.78560000006109</v>
          </cell>
          <cell r="BQ321">
            <v>215.28770700003952</v>
          </cell>
          <cell r="BR321">
            <v>1825.8873799992725</v>
          </cell>
          <cell r="BS321">
            <v>155.7694289998617</v>
          </cell>
          <cell r="BT321">
            <v>158.79622000001837</v>
          </cell>
          <cell r="BU321">
            <v>456.57779999997001</v>
          </cell>
          <cell r="BV321">
            <v>589.77017000003252</v>
          </cell>
          <cell r="BW321">
            <v>405.20379999990109</v>
          </cell>
          <cell r="BX321">
            <v>637.426930000016</v>
          </cell>
          <cell r="BY321">
            <v>265.8252199999406</v>
          </cell>
          <cell r="BZ321">
            <v>275.54004099988379</v>
          </cell>
          <cell r="CA321">
            <v>397.87352999998257</v>
          </cell>
          <cell r="CB321">
            <v>-2100.8543099999661</v>
          </cell>
          <cell r="CC321">
            <v>274.55057999992277</v>
          </cell>
          <cell r="CD321">
            <v>309.40797000005841</v>
          </cell>
          <cell r="CE321">
            <v>3885.4285289999098</v>
          </cell>
          <cell r="CF321">
            <v>148.71933199994965</v>
          </cell>
          <cell r="CG321">
            <v>223.59389999991981</v>
          </cell>
          <cell r="CH321">
            <v>525.66989999997895</v>
          </cell>
          <cell r="CI321">
            <v>496.06850000005215</v>
          </cell>
          <cell r="CJ321">
            <v>243.96299999998882</v>
          </cell>
          <cell r="CK321">
            <v>382.3509399999748</v>
          </cell>
          <cell r="CL321">
            <v>262.09833599999547</v>
          </cell>
          <cell r="CM321">
            <v>289.95718800008763</v>
          </cell>
          <cell r="CN321">
            <v>521.09906199993566</v>
          </cell>
          <cell r="CO321">
            <v>408.17752599995583</v>
          </cell>
          <cell r="CP321">
            <v>176.59227000002284</v>
          </cell>
          <cell r="CQ321">
            <v>207.13857499993173</v>
          </cell>
          <cell r="CR321">
            <v>3729.507110000588</v>
          </cell>
          <cell r="CS321">
            <v>138.34817999991355</v>
          </cell>
          <cell r="CT321">
            <v>120.74495999992359</v>
          </cell>
          <cell r="CU321">
            <v>480.11742000002414</v>
          </cell>
          <cell r="CV321">
            <v>465.08811999997124</v>
          </cell>
          <cell r="CW321">
            <v>249.38613499992061</v>
          </cell>
          <cell r="CX321">
            <v>381.65555999998469</v>
          </cell>
          <cell r="CY321">
            <v>326.50380400003633</v>
          </cell>
          <cell r="CZ321">
            <v>215.92459999991115</v>
          </cell>
          <cell r="DA321">
            <v>597.29939999990165</v>
          </cell>
          <cell r="DB321">
            <v>353.68543399998453</v>
          </cell>
          <cell r="DC321">
            <v>210.0014969999902</v>
          </cell>
          <cell r="DD321">
            <v>190.75199999997858</v>
          </cell>
          <cell r="DE321">
            <v>3780.862414999865</v>
          </cell>
          <cell r="DF321">
            <v>178.56848000001628</v>
          </cell>
          <cell r="DG321">
            <v>281.63904000009643</v>
          </cell>
          <cell r="DH321">
            <v>466.83241999987513</v>
          </cell>
          <cell r="DI321">
            <v>442.894820000045</v>
          </cell>
          <cell r="DJ321">
            <v>318.32993499992881</v>
          </cell>
          <cell r="DK321">
            <v>490.02009000000544</v>
          </cell>
          <cell r="DL321">
            <v>285.0067300000228</v>
          </cell>
          <cell r="DM321">
            <v>130.1319600000279</v>
          </cell>
          <cell r="DN321">
            <v>469.70267000002787</v>
          </cell>
          <cell r="DO321">
            <v>411.14708000002429</v>
          </cell>
          <cell r="DP321">
            <v>224.18404000008013</v>
          </cell>
          <cell r="DQ321">
            <v>82.40515000000596</v>
          </cell>
          <cell r="DR321">
            <v>3625.8838049983606</v>
          </cell>
          <cell r="DS321">
            <v>138.78609999996843</v>
          </cell>
          <cell r="DT321">
            <v>192.42835999996169</v>
          </cell>
          <cell r="DU321">
            <v>395.52026999997906</v>
          </cell>
          <cell r="DV321">
            <v>407.63179999985732</v>
          </cell>
          <cell r="DW321">
            <v>214.38609999994515</v>
          </cell>
          <cell r="DX321">
            <v>426.40686999994796</v>
          </cell>
          <cell r="DY321">
            <v>353.63835999998264</v>
          </cell>
          <cell r="DZ321">
            <v>248.24160000006668</v>
          </cell>
          <cell r="EA321">
            <v>554.21785999997519</v>
          </cell>
          <cell r="EB321">
            <v>388.04298500006553</v>
          </cell>
          <cell r="EC321">
            <v>155.68449999997392</v>
          </cell>
          <cell r="ED321">
            <v>150.8990000000922</v>
          </cell>
        </row>
        <row r="323">
          <cell r="A323" t="str">
            <v>Total Special Sales For Resale</v>
          </cell>
          <cell r="F323">
            <v>430.45900000003166</v>
          </cell>
          <cell r="G323">
            <v>173.6019999999553</v>
          </cell>
          <cell r="H323">
            <v>334.3739999999525</v>
          </cell>
          <cell r="I323">
            <v>161.69899999990594</v>
          </cell>
          <cell r="J323">
            <v>180.30836000002455</v>
          </cell>
          <cell r="K323">
            <v>237.56222999992315</v>
          </cell>
          <cell r="L323">
            <v>200.52800000004936</v>
          </cell>
          <cell r="M323">
            <v>39.659999999916181</v>
          </cell>
          <cell r="N323">
            <v>280.75600000005215</v>
          </cell>
          <cell r="O323">
            <v>180.64099999994505</v>
          </cell>
          <cell r="P323">
            <v>397.87400000006892</v>
          </cell>
          <cell r="Q323">
            <v>349.82099999999627</v>
          </cell>
          <cell r="R323">
            <v>1442.5202600006014</v>
          </cell>
          <cell r="S323">
            <v>183.65099999995437</v>
          </cell>
          <cell r="T323">
            <v>47.828000000095926</v>
          </cell>
          <cell r="U323">
            <v>158.32199999992736</v>
          </cell>
          <cell r="V323">
            <v>352.47600000002421</v>
          </cell>
          <cell r="W323">
            <v>156.1767000000109</v>
          </cell>
          <cell r="X323">
            <v>63.693559999985155</v>
          </cell>
          <cell r="Y323">
            <v>-203.72500000009313</v>
          </cell>
          <cell r="Z323">
            <v>77.130000000004657</v>
          </cell>
          <cell r="AA323">
            <v>394.96000000007916</v>
          </cell>
          <cell r="AB323">
            <v>105.95299999997951</v>
          </cell>
          <cell r="AC323">
            <v>34.570000000065193</v>
          </cell>
          <cell r="AD323">
            <v>71.48499999998603</v>
          </cell>
          <cell r="AE323">
            <v>3527.2566399984062</v>
          </cell>
          <cell r="AF323">
            <v>154.31013000011444</v>
          </cell>
          <cell r="AG323">
            <v>35.099999999976717</v>
          </cell>
          <cell r="AH323">
            <v>272.47137999988627</v>
          </cell>
          <cell r="AI323">
            <v>519.23300000000745</v>
          </cell>
          <cell r="AJ323">
            <v>553.70578000007663</v>
          </cell>
          <cell r="AK323">
            <v>571.39781999995466</v>
          </cell>
          <cell r="AL323">
            <v>248.81302999996115</v>
          </cell>
          <cell r="AM323">
            <v>217.40593999996781</v>
          </cell>
          <cell r="AN323">
            <v>391.31090999988373</v>
          </cell>
          <cell r="AO323">
            <v>237.45165000006091</v>
          </cell>
          <cell r="AP323">
            <v>25.250000000116415</v>
          </cell>
          <cell r="AQ323">
            <v>300.80700000014622</v>
          </cell>
          <cell r="AR323">
            <v>5521.9436344001442</v>
          </cell>
          <cell r="AS323">
            <v>210.44980000006035</v>
          </cell>
          <cell r="AT323">
            <v>227.83279999997467</v>
          </cell>
          <cell r="AU323">
            <v>513.46135000011418</v>
          </cell>
          <cell r="AV323">
            <v>579.21883999998681</v>
          </cell>
          <cell r="AW323">
            <v>586.69550000014715</v>
          </cell>
          <cell r="AX323">
            <v>934.04370000003837</v>
          </cell>
          <cell r="AY323">
            <v>401.2211299999617</v>
          </cell>
          <cell r="AZ323">
            <v>385.11514140001964</v>
          </cell>
          <cell r="BA323">
            <v>675.30191000003833</v>
          </cell>
          <cell r="BB323">
            <v>367.44150299998</v>
          </cell>
          <cell r="BC323">
            <v>280.29395999992266</v>
          </cell>
          <cell r="BD323">
            <v>360.86800000001676</v>
          </cell>
          <cell r="BE323">
            <v>4696.1362829999998</v>
          </cell>
          <cell r="BF323">
            <v>105.49910000013188</v>
          </cell>
          <cell r="BG323">
            <v>178.83321900002193</v>
          </cell>
          <cell r="BH323">
            <v>526.80500000005122</v>
          </cell>
          <cell r="BI323">
            <v>537.38899999996647</v>
          </cell>
          <cell r="BJ323">
            <v>591.61389999999665</v>
          </cell>
          <cell r="BK323">
            <v>720.64770000008866</v>
          </cell>
          <cell r="BL323">
            <v>322.81673700001556</v>
          </cell>
          <cell r="BM323">
            <v>296.84270999999717</v>
          </cell>
          <cell r="BN323">
            <v>622.62940000009257</v>
          </cell>
          <cell r="BO323">
            <v>322.98621000000276</v>
          </cell>
          <cell r="BP323">
            <v>254.78560000006109</v>
          </cell>
          <cell r="BQ323">
            <v>215.28770700003952</v>
          </cell>
          <cell r="BR323">
            <v>1825.8873799992725</v>
          </cell>
          <cell r="BS323">
            <v>155.7694289998617</v>
          </cell>
          <cell r="BT323">
            <v>158.79622000001837</v>
          </cell>
          <cell r="BU323">
            <v>456.57779999997001</v>
          </cell>
          <cell r="BV323">
            <v>589.77017000003252</v>
          </cell>
          <cell r="BW323">
            <v>405.20379999990109</v>
          </cell>
          <cell r="BX323">
            <v>637.426930000016</v>
          </cell>
          <cell r="BY323">
            <v>265.8252199999406</v>
          </cell>
          <cell r="BZ323">
            <v>275.54004099988379</v>
          </cell>
          <cell r="CA323">
            <v>397.87352999998257</v>
          </cell>
          <cell r="CB323">
            <v>-2100.8543099999661</v>
          </cell>
          <cell r="CC323">
            <v>274.55057999992277</v>
          </cell>
          <cell r="CD323">
            <v>309.40797000005841</v>
          </cell>
          <cell r="CE323">
            <v>3885.4285289989784</v>
          </cell>
          <cell r="CF323">
            <v>148.71933199994965</v>
          </cell>
          <cell r="CG323">
            <v>223.59389999991981</v>
          </cell>
          <cell r="CH323">
            <v>525.66989999997895</v>
          </cell>
          <cell r="CI323">
            <v>496.06850000005215</v>
          </cell>
          <cell r="CJ323">
            <v>243.96299999998882</v>
          </cell>
          <cell r="CK323">
            <v>382.3509399999748</v>
          </cell>
          <cell r="CL323">
            <v>262.09833599999547</v>
          </cell>
          <cell r="CM323">
            <v>289.95718800008763</v>
          </cell>
          <cell r="CN323">
            <v>521.09906199993566</v>
          </cell>
          <cell r="CO323">
            <v>408.17752599995583</v>
          </cell>
          <cell r="CP323">
            <v>176.59227000002284</v>
          </cell>
          <cell r="CQ323">
            <v>207.13857499993173</v>
          </cell>
          <cell r="CR323">
            <v>3729.5071099987254</v>
          </cell>
          <cell r="CS323">
            <v>138.34817999991355</v>
          </cell>
          <cell r="CT323">
            <v>120.74495999992359</v>
          </cell>
          <cell r="CU323">
            <v>480.11742000002414</v>
          </cell>
          <cell r="CV323">
            <v>465.08811999997124</v>
          </cell>
          <cell r="CW323">
            <v>249.38613499992061</v>
          </cell>
          <cell r="CX323">
            <v>381.65555999998469</v>
          </cell>
          <cell r="CY323">
            <v>326.50380400003633</v>
          </cell>
          <cell r="CZ323">
            <v>215.92459999991115</v>
          </cell>
          <cell r="DA323">
            <v>597.29939999990165</v>
          </cell>
          <cell r="DB323">
            <v>353.68543399998453</v>
          </cell>
          <cell r="DC323">
            <v>210.0014969999902</v>
          </cell>
          <cell r="DD323">
            <v>190.75199999997858</v>
          </cell>
          <cell r="DE323">
            <v>3780.8624150007963</v>
          </cell>
          <cell r="DF323">
            <v>178.56848000001628</v>
          </cell>
          <cell r="DG323">
            <v>281.63904000009643</v>
          </cell>
          <cell r="DH323">
            <v>466.83241999987513</v>
          </cell>
          <cell r="DI323">
            <v>442.894820000045</v>
          </cell>
          <cell r="DJ323">
            <v>318.32993499992881</v>
          </cell>
          <cell r="DK323">
            <v>490.02009000000544</v>
          </cell>
          <cell r="DL323">
            <v>285.0067300000228</v>
          </cell>
          <cell r="DM323">
            <v>130.1319600000279</v>
          </cell>
          <cell r="DN323">
            <v>469.70267000002787</v>
          </cell>
          <cell r="DO323">
            <v>411.14708000002429</v>
          </cell>
          <cell r="DP323">
            <v>224.18404000008013</v>
          </cell>
          <cell r="DQ323">
            <v>82.40515000000596</v>
          </cell>
          <cell r="DR323">
            <v>3625.8838049992919</v>
          </cell>
          <cell r="DS323">
            <v>138.78609999996843</v>
          </cell>
          <cell r="DT323">
            <v>192.42835999996169</v>
          </cell>
          <cell r="DU323">
            <v>395.52026999997906</v>
          </cell>
          <cell r="DV323">
            <v>407.63179999985732</v>
          </cell>
          <cell r="DW323">
            <v>214.38609999994515</v>
          </cell>
          <cell r="DX323">
            <v>426.40686999994796</v>
          </cell>
          <cell r="DY323">
            <v>353.63835999998264</v>
          </cell>
          <cell r="DZ323">
            <v>248.24160000006668</v>
          </cell>
          <cell r="EA323">
            <v>554.21785999997519</v>
          </cell>
          <cell r="EB323">
            <v>388.04298500006553</v>
          </cell>
          <cell r="EC323">
            <v>155.68449999997392</v>
          </cell>
          <cell r="ED323">
            <v>150.8990000000922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430.45900000073016</v>
          </cell>
          <cell r="G325">
            <v>173.6019999999553</v>
          </cell>
          <cell r="H325">
            <v>334.37400000076741</v>
          </cell>
          <cell r="I325">
            <v>161.69900000002235</v>
          </cell>
          <cell r="J325">
            <v>180.30835999920964</v>
          </cell>
          <cell r="K325">
            <v>237.56223000027239</v>
          </cell>
          <cell r="L325">
            <v>200.52799999993294</v>
          </cell>
          <cell r="M325">
            <v>39.660000000149012</v>
          </cell>
          <cell r="N325">
            <v>280.75600000005215</v>
          </cell>
          <cell r="O325">
            <v>180.64099999982864</v>
          </cell>
          <cell r="P325">
            <v>397.87399999983609</v>
          </cell>
          <cell r="Q325">
            <v>349.82099999953061</v>
          </cell>
          <cell r="R325">
            <v>1442.5202600061893</v>
          </cell>
          <cell r="S325">
            <v>183.65100000053644</v>
          </cell>
          <cell r="T325">
            <v>47.82799999974668</v>
          </cell>
          <cell r="U325">
            <v>158.32200000062585</v>
          </cell>
          <cell r="V325">
            <v>352.47600000072271</v>
          </cell>
          <cell r="W325">
            <v>156.17669999971986</v>
          </cell>
          <cell r="X325">
            <v>63.693559999577701</v>
          </cell>
          <cell r="Y325">
            <v>-203.72500000055879</v>
          </cell>
          <cell r="Z325">
            <v>77.129999999888241</v>
          </cell>
          <cell r="AA325">
            <v>394.95999999996275</v>
          </cell>
          <cell r="AB325">
            <v>105.95299999974668</v>
          </cell>
          <cell r="AC325">
            <v>34.570000000298023</v>
          </cell>
          <cell r="AD325">
            <v>71.485000000335276</v>
          </cell>
          <cell r="AE325">
            <v>3527.2566400170326</v>
          </cell>
          <cell r="AF325">
            <v>154.31013000011444</v>
          </cell>
          <cell r="AG325">
            <v>35.099999999627471</v>
          </cell>
          <cell r="AH325">
            <v>272.47138000000268</v>
          </cell>
          <cell r="AI325">
            <v>519.23300000000745</v>
          </cell>
          <cell r="AJ325">
            <v>553.70578000042588</v>
          </cell>
          <cell r="AK325">
            <v>571.39782000053674</v>
          </cell>
          <cell r="AL325">
            <v>248.81302999984473</v>
          </cell>
          <cell r="AM325">
            <v>217.40593999996781</v>
          </cell>
          <cell r="AN325">
            <v>391.31090999953449</v>
          </cell>
          <cell r="AO325">
            <v>237.45165000017732</v>
          </cell>
          <cell r="AP325">
            <v>25.250000000931323</v>
          </cell>
          <cell r="AQ325">
            <v>300.8070000000298</v>
          </cell>
          <cell r="AR325">
            <v>5521.9436344057322</v>
          </cell>
          <cell r="AS325">
            <v>210.44979999959469</v>
          </cell>
          <cell r="AT325">
            <v>227.83279999997467</v>
          </cell>
          <cell r="AU325">
            <v>513.46135000046343</v>
          </cell>
          <cell r="AV325">
            <v>579.21884000021964</v>
          </cell>
          <cell r="AW325">
            <v>586.69550000037998</v>
          </cell>
          <cell r="AX325">
            <v>934.0437000002712</v>
          </cell>
          <cell r="AY325">
            <v>401.22113000042737</v>
          </cell>
          <cell r="AZ325">
            <v>385.11514139920473</v>
          </cell>
          <cell r="BA325">
            <v>675.30190999992192</v>
          </cell>
          <cell r="BB325">
            <v>367.44150299951434</v>
          </cell>
          <cell r="BC325">
            <v>280.29396000038832</v>
          </cell>
          <cell r="BD325">
            <v>360.86800000071526</v>
          </cell>
          <cell r="BE325">
            <v>4696.1362829953432</v>
          </cell>
          <cell r="BF325">
            <v>105.49910000059754</v>
          </cell>
          <cell r="BG325">
            <v>178.83321900013834</v>
          </cell>
          <cell r="BH325">
            <v>526.8050000006333</v>
          </cell>
          <cell r="BI325">
            <v>537.38899999950081</v>
          </cell>
          <cell r="BJ325">
            <v>591.61389999929816</v>
          </cell>
          <cell r="BK325">
            <v>720.64770000055432</v>
          </cell>
          <cell r="BL325">
            <v>322.81673699989915</v>
          </cell>
          <cell r="BM325">
            <v>296.84270999953151</v>
          </cell>
          <cell r="BN325">
            <v>622.62939999997616</v>
          </cell>
          <cell r="BO325">
            <v>322.98620999976993</v>
          </cell>
          <cell r="BP325">
            <v>254.78560000006109</v>
          </cell>
          <cell r="BQ325">
            <v>215.28770700003952</v>
          </cell>
          <cell r="BR325">
            <v>1825.8873799964786</v>
          </cell>
          <cell r="BS325">
            <v>155.76942899916321</v>
          </cell>
          <cell r="BT325">
            <v>158.79621999990195</v>
          </cell>
          <cell r="BU325">
            <v>456.57780000008643</v>
          </cell>
          <cell r="BV325">
            <v>589.77017000038177</v>
          </cell>
          <cell r="BW325">
            <v>405.20380000025034</v>
          </cell>
          <cell r="BX325">
            <v>637.42693000007421</v>
          </cell>
          <cell r="BY325">
            <v>265.82521999999881</v>
          </cell>
          <cell r="BZ325">
            <v>275.54004099965096</v>
          </cell>
          <cell r="CA325">
            <v>397.8735299995169</v>
          </cell>
          <cell r="CB325">
            <v>-2100.8543100003153</v>
          </cell>
          <cell r="CC325">
            <v>274.55057999957353</v>
          </cell>
          <cell r="CD325">
            <v>309.40797000005841</v>
          </cell>
          <cell r="CE325">
            <v>3885.4285289943218</v>
          </cell>
          <cell r="CF325">
            <v>148.71933200024068</v>
          </cell>
          <cell r="CG325">
            <v>223.59389999974519</v>
          </cell>
          <cell r="CH325">
            <v>525.66990000009537</v>
          </cell>
          <cell r="CI325">
            <v>496.06849999912083</v>
          </cell>
          <cell r="CJ325">
            <v>243.96300000045449</v>
          </cell>
          <cell r="CK325">
            <v>382.35094000026584</v>
          </cell>
          <cell r="CL325">
            <v>262.09833599999547</v>
          </cell>
          <cell r="CM325">
            <v>289.95718799997121</v>
          </cell>
          <cell r="CN325">
            <v>521.09906200040132</v>
          </cell>
          <cell r="CO325">
            <v>408.17752600088716</v>
          </cell>
          <cell r="CP325">
            <v>176.59226999990642</v>
          </cell>
          <cell r="CQ325">
            <v>207.13857499975711</v>
          </cell>
          <cell r="CR325">
            <v>3729.5071099922061</v>
          </cell>
          <cell r="CS325">
            <v>138.34817999973893</v>
          </cell>
          <cell r="CT325">
            <v>120.74495999980718</v>
          </cell>
          <cell r="CU325">
            <v>480.11742000002414</v>
          </cell>
          <cell r="CV325">
            <v>465.08811999950558</v>
          </cell>
          <cell r="CW325">
            <v>249.38613500073552</v>
          </cell>
          <cell r="CX325">
            <v>381.65555999986827</v>
          </cell>
          <cell r="CY325">
            <v>326.50380400009453</v>
          </cell>
          <cell r="CZ325">
            <v>215.92459999956191</v>
          </cell>
          <cell r="DA325">
            <v>597.29939999990165</v>
          </cell>
          <cell r="DB325">
            <v>353.68543399963528</v>
          </cell>
          <cell r="DC325">
            <v>210.00149700045586</v>
          </cell>
          <cell r="DD325">
            <v>190.7519999993965</v>
          </cell>
          <cell r="DE325">
            <v>3780.8624150007963</v>
          </cell>
          <cell r="DF325">
            <v>178.56847999989986</v>
          </cell>
          <cell r="DG325">
            <v>281.63903999980539</v>
          </cell>
          <cell r="DH325">
            <v>466.83241999987513</v>
          </cell>
          <cell r="DI325">
            <v>442.89481999911368</v>
          </cell>
          <cell r="DJ325">
            <v>318.32993499934673</v>
          </cell>
          <cell r="DK325">
            <v>490.02009000070393</v>
          </cell>
          <cell r="DL325">
            <v>285.00672999955714</v>
          </cell>
          <cell r="DM325">
            <v>130.13195999991149</v>
          </cell>
          <cell r="DN325">
            <v>469.70267000049353</v>
          </cell>
          <cell r="DO325">
            <v>411.14707999955863</v>
          </cell>
          <cell r="DP325">
            <v>224.18404000066221</v>
          </cell>
          <cell r="DQ325">
            <v>82.40515000000596</v>
          </cell>
          <cell r="DR325">
            <v>3625.8838049992919</v>
          </cell>
          <cell r="DS325">
            <v>138.78609999921173</v>
          </cell>
          <cell r="DT325">
            <v>192.42836000025272</v>
          </cell>
          <cell r="DU325">
            <v>395.52027000021189</v>
          </cell>
          <cell r="DV325">
            <v>407.63179999962449</v>
          </cell>
          <cell r="DW325">
            <v>214.38609999977052</v>
          </cell>
          <cell r="DX325">
            <v>426.40687000006437</v>
          </cell>
          <cell r="DY325">
            <v>353.63836000021547</v>
          </cell>
          <cell r="DZ325">
            <v>248.24160000029951</v>
          </cell>
          <cell r="EA325">
            <v>554.21786000020802</v>
          </cell>
          <cell r="EB325">
            <v>388.04298499971628</v>
          </cell>
          <cell r="EC325">
            <v>155.68449999950826</v>
          </cell>
          <cell r="ED325">
            <v>150.89900000020862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Wind</v>
          </cell>
          <cell r="F359">
            <v>2064.39</v>
          </cell>
          <cell r="G359">
            <v>1726.86</v>
          </cell>
          <cell r="H359">
            <v>2109.59</v>
          </cell>
          <cell r="I359">
            <v>1813.23</v>
          </cell>
          <cell r="J359">
            <v>1789.22</v>
          </cell>
          <cell r="K359">
            <v>2245.64</v>
          </cell>
          <cell r="L359">
            <v>2583.9</v>
          </cell>
          <cell r="M359">
            <v>2688.27</v>
          </cell>
          <cell r="N359">
            <v>2638.25</v>
          </cell>
          <cell r="O359">
            <v>2527.7199999999998</v>
          </cell>
          <cell r="P359">
            <v>2521.9</v>
          </cell>
          <cell r="Q359">
            <v>2481.9</v>
          </cell>
          <cell r="R359">
            <v>27190.870000000003</v>
          </cell>
          <cell r="S359">
            <v>2064.39</v>
          </cell>
          <cell r="T359">
            <v>1726.86</v>
          </cell>
          <cell r="U359">
            <v>2109.59</v>
          </cell>
          <cell r="V359">
            <v>1813.23</v>
          </cell>
          <cell r="W359">
            <v>1789.22</v>
          </cell>
          <cell r="X359">
            <v>2245.64</v>
          </cell>
          <cell r="Y359">
            <v>2583.9</v>
          </cell>
          <cell r="Z359">
            <v>2688.27</v>
          </cell>
          <cell r="AA359">
            <v>2638.25</v>
          </cell>
          <cell r="AB359">
            <v>2527.7199999999998</v>
          </cell>
          <cell r="AC359">
            <v>2521.9</v>
          </cell>
          <cell r="AD359">
            <v>2481.9</v>
          </cell>
          <cell r="AE359">
            <v>27270.980000000003</v>
          </cell>
          <cell r="AF359">
            <v>2064.39</v>
          </cell>
          <cell r="AG359">
            <v>1806.97</v>
          </cell>
          <cell r="AH359">
            <v>2109.59</v>
          </cell>
          <cell r="AI359">
            <v>1813.23</v>
          </cell>
          <cell r="AJ359">
            <v>1789.22</v>
          </cell>
          <cell r="AK359">
            <v>2245.64</v>
          </cell>
          <cell r="AL359">
            <v>2583.9</v>
          </cell>
          <cell r="AM359">
            <v>2688.27</v>
          </cell>
          <cell r="AN359">
            <v>2638.25</v>
          </cell>
          <cell r="AO359">
            <v>2527.7199999999998</v>
          </cell>
          <cell r="AP359">
            <v>2521.9</v>
          </cell>
          <cell r="AQ359">
            <v>2481.9</v>
          </cell>
          <cell r="AR359">
            <v>27190.870000000003</v>
          </cell>
          <cell r="AS359">
            <v>2064.39</v>
          </cell>
          <cell r="AT359">
            <v>1726.86</v>
          </cell>
          <cell r="AU359">
            <v>2109.59</v>
          </cell>
          <cell r="AV359">
            <v>1813.23</v>
          </cell>
          <cell r="AW359">
            <v>1789.22</v>
          </cell>
          <cell r="AX359">
            <v>2245.64</v>
          </cell>
          <cell r="AY359">
            <v>2583.9</v>
          </cell>
          <cell r="AZ359">
            <v>2688.27</v>
          </cell>
          <cell r="BA359">
            <v>2638.25</v>
          </cell>
          <cell r="BB359">
            <v>2527.7199999999998</v>
          </cell>
          <cell r="BC359">
            <v>2521.9</v>
          </cell>
          <cell r="BD359">
            <v>2481.9</v>
          </cell>
          <cell r="BE359">
            <v>27190.870000000003</v>
          </cell>
          <cell r="BF359">
            <v>2064.39</v>
          </cell>
          <cell r="BG359">
            <v>1726.86</v>
          </cell>
          <cell r="BH359">
            <v>2109.59</v>
          </cell>
          <cell r="BI359">
            <v>1813.23</v>
          </cell>
          <cell r="BJ359">
            <v>1789.22</v>
          </cell>
          <cell r="BK359">
            <v>2245.64</v>
          </cell>
          <cell r="BL359">
            <v>2583.9</v>
          </cell>
          <cell r="BM359">
            <v>2688.27</v>
          </cell>
          <cell r="BN359">
            <v>2638.25</v>
          </cell>
          <cell r="BO359">
            <v>2527.7199999999998</v>
          </cell>
          <cell r="BP359">
            <v>2521.9</v>
          </cell>
          <cell r="BQ359">
            <v>2481.9</v>
          </cell>
          <cell r="BR359">
            <v>27190.870000000003</v>
          </cell>
          <cell r="BS359">
            <v>2064.39</v>
          </cell>
          <cell r="BT359">
            <v>1726.86</v>
          </cell>
          <cell r="BU359">
            <v>2109.59</v>
          </cell>
          <cell r="BV359">
            <v>1813.23</v>
          </cell>
          <cell r="BW359">
            <v>1789.22</v>
          </cell>
          <cell r="BX359">
            <v>2245.64</v>
          </cell>
          <cell r="BY359">
            <v>2583.9</v>
          </cell>
          <cell r="BZ359">
            <v>2688.27</v>
          </cell>
          <cell r="CA359">
            <v>2638.25</v>
          </cell>
          <cell r="CB359">
            <v>2527.7199999999998</v>
          </cell>
          <cell r="CC359">
            <v>2521.9</v>
          </cell>
          <cell r="CD359">
            <v>2481.9</v>
          </cell>
          <cell r="CE359">
            <v>27270.980000000003</v>
          </cell>
          <cell r="CF359">
            <v>2064.39</v>
          </cell>
          <cell r="CG359">
            <v>1806.97</v>
          </cell>
          <cell r="CH359">
            <v>2109.59</v>
          </cell>
          <cell r="CI359">
            <v>1813.23</v>
          </cell>
          <cell r="CJ359">
            <v>1789.22</v>
          </cell>
          <cell r="CK359">
            <v>2245.64</v>
          </cell>
          <cell r="CL359">
            <v>2583.9</v>
          </cell>
          <cell r="CM359">
            <v>2688.27</v>
          </cell>
          <cell r="CN359">
            <v>2638.25</v>
          </cell>
          <cell r="CO359">
            <v>2527.7199999999998</v>
          </cell>
          <cell r="CP359">
            <v>2521.9</v>
          </cell>
          <cell r="CQ359">
            <v>2481.9</v>
          </cell>
          <cell r="CR359">
            <v>27190.870000000003</v>
          </cell>
          <cell r="CS359">
            <v>2064.39</v>
          </cell>
          <cell r="CT359">
            <v>1726.86</v>
          </cell>
          <cell r="CU359">
            <v>2109.59</v>
          </cell>
          <cell r="CV359">
            <v>1813.23</v>
          </cell>
          <cell r="CW359">
            <v>1789.22</v>
          </cell>
          <cell r="CX359">
            <v>2245.64</v>
          </cell>
          <cell r="CY359">
            <v>2583.9</v>
          </cell>
          <cell r="CZ359">
            <v>2688.27</v>
          </cell>
          <cell r="DA359">
            <v>2638.25</v>
          </cell>
          <cell r="DB359">
            <v>2527.7199999999998</v>
          </cell>
          <cell r="DC359">
            <v>2521.9</v>
          </cell>
          <cell r="DD359">
            <v>2481.9</v>
          </cell>
          <cell r="DE359">
            <v>27190.870000000003</v>
          </cell>
          <cell r="DF359">
            <v>2064.39</v>
          </cell>
          <cell r="DG359">
            <v>1726.86</v>
          </cell>
          <cell r="DH359">
            <v>2109.59</v>
          </cell>
          <cell r="DI359">
            <v>1813.23</v>
          </cell>
          <cell r="DJ359">
            <v>1789.22</v>
          </cell>
          <cell r="DK359">
            <v>2245.64</v>
          </cell>
          <cell r="DL359">
            <v>2583.9</v>
          </cell>
          <cell r="DM359">
            <v>2688.27</v>
          </cell>
          <cell r="DN359">
            <v>2638.25</v>
          </cell>
          <cell r="DO359">
            <v>2527.7199999999998</v>
          </cell>
          <cell r="DP359">
            <v>2521.9</v>
          </cell>
          <cell r="DQ359">
            <v>2481.9</v>
          </cell>
          <cell r="DR359">
            <v>27190.870000000003</v>
          </cell>
          <cell r="DS359">
            <v>2064.39</v>
          </cell>
          <cell r="DT359">
            <v>1726.86</v>
          </cell>
          <cell r="DU359">
            <v>2109.59</v>
          </cell>
          <cell r="DV359">
            <v>1813.23</v>
          </cell>
          <cell r="DW359">
            <v>1789.22</v>
          </cell>
          <cell r="DX359">
            <v>2245.64</v>
          </cell>
          <cell r="DY359">
            <v>2583.9</v>
          </cell>
          <cell r="DZ359">
            <v>2688.27</v>
          </cell>
          <cell r="EA359">
            <v>2638.25</v>
          </cell>
          <cell r="EB359">
            <v>2527.7199999999998</v>
          </cell>
          <cell r="EC359">
            <v>2521.9</v>
          </cell>
          <cell r="ED359">
            <v>2481.9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2064.39</v>
          </cell>
          <cell r="G361">
            <v>1726.86</v>
          </cell>
          <cell r="H361">
            <v>2109.59</v>
          </cell>
          <cell r="I361">
            <v>1813.23</v>
          </cell>
          <cell r="J361">
            <v>1789.22</v>
          </cell>
          <cell r="K361">
            <v>2245.64</v>
          </cell>
          <cell r="L361">
            <v>2583.9</v>
          </cell>
          <cell r="M361">
            <v>2688.27</v>
          </cell>
          <cell r="N361">
            <v>2638.25</v>
          </cell>
          <cell r="O361">
            <v>2527.7199999999998</v>
          </cell>
          <cell r="P361">
            <v>2521.9</v>
          </cell>
          <cell r="Q361">
            <v>2481.9</v>
          </cell>
          <cell r="R361">
            <v>27190.870000000003</v>
          </cell>
          <cell r="S361">
            <v>2064.39</v>
          </cell>
          <cell r="T361">
            <v>1726.86</v>
          </cell>
          <cell r="U361">
            <v>2109.59</v>
          </cell>
          <cell r="V361">
            <v>1813.23</v>
          </cell>
          <cell r="W361">
            <v>1789.22</v>
          </cell>
          <cell r="X361">
            <v>2245.64</v>
          </cell>
          <cell r="Y361">
            <v>2583.9</v>
          </cell>
          <cell r="Z361">
            <v>2688.27</v>
          </cell>
          <cell r="AA361">
            <v>2638.25</v>
          </cell>
          <cell r="AB361">
            <v>2527.7199999999998</v>
          </cell>
          <cell r="AC361">
            <v>2521.9</v>
          </cell>
          <cell r="AD361">
            <v>2481.9</v>
          </cell>
          <cell r="AE361">
            <v>27270.980000000003</v>
          </cell>
          <cell r="AF361">
            <v>2064.39</v>
          </cell>
          <cell r="AG361">
            <v>1806.97</v>
          </cell>
          <cell r="AH361">
            <v>2109.59</v>
          </cell>
          <cell r="AI361">
            <v>1813.23</v>
          </cell>
          <cell r="AJ361">
            <v>1789.22</v>
          </cell>
          <cell r="AK361">
            <v>2245.64</v>
          </cell>
          <cell r="AL361">
            <v>2583.9</v>
          </cell>
          <cell r="AM361">
            <v>2688.27</v>
          </cell>
          <cell r="AN361">
            <v>2638.25</v>
          </cell>
          <cell r="AO361">
            <v>2527.7199999999998</v>
          </cell>
          <cell r="AP361">
            <v>2521.9</v>
          </cell>
          <cell r="AQ361">
            <v>2481.9</v>
          </cell>
          <cell r="AR361">
            <v>27190.870000000003</v>
          </cell>
          <cell r="AS361">
            <v>2064.39</v>
          </cell>
          <cell r="AT361">
            <v>1726.86</v>
          </cell>
          <cell r="AU361">
            <v>2109.59</v>
          </cell>
          <cell r="AV361">
            <v>1813.23</v>
          </cell>
          <cell r="AW361">
            <v>1789.22</v>
          </cell>
          <cell r="AX361">
            <v>2245.64</v>
          </cell>
          <cell r="AY361">
            <v>2583.9</v>
          </cell>
          <cell r="AZ361">
            <v>2688.27</v>
          </cell>
          <cell r="BA361">
            <v>2638.25</v>
          </cell>
          <cell r="BB361">
            <v>2527.7199999999998</v>
          </cell>
          <cell r="BC361">
            <v>2521.9</v>
          </cell>
          <cell r="BD361">
            <v>2481.9</v>
          </cell>
          <cell r="BE361">
            <v>27190.870000000003</v>
          </cell>
          <cell r="BF361">
            <v>2064.39</v>
          </cell>
          <cell r="BG361">
            <v>1726.86</v>
          </cell>
          <cell r="BH361">
            <v>2109.59</v>
          </cell>
          <cell r="BI361">
            <v>1813.23</v>
          </cell>
          <cell r="BJ361">
            <v>1789.22</v>
          </cell>
          <cell r="BK361">
            <v>2245.64</v>
          </cell>
          <cell r="BL361">
            <v>2583.9</v>
          </cell>
          <cell r="BM361">
            <v>2688.27</v>
          </cell>
          <cell r="BN361">
            <v>2638.25</v>
          </cell>
          <cell r="BO361">
            <v>2527.7199999999998</v>
          </cell>
          <cell r="BP361">
            <v>2521.9</v>
          </cell>
          <cell r="BQ361">
            <v>2481.9</v>
          </cell>
          <cell r="BR361">
            <v>27190.870000000003</v>
          </cell>
          <cell r="BS361">
            <v>2064.39</v>
          </cell>
          <cell r="BT361">
            <v>1726.86</v>
          </cell>
          <cell r="BU361">
            <v>2109.59</v>
          </cell>
          <cell r="BV361">
            <v>1813.23</v>
          </cell>
          <cell r="BW361">
            <v>1789.22</v>
          </cell>
          <cell r="BX361">
            <v>2245.64</v>
          </cell>
          <cell r="BY361">
            <v>2583.9</v>
          </cell>
          <cell r="BZ361">
            <v>2688.27</v>
          </cell>
          <cell r="CA361">
            <v>2638.25</v>
          </cell>
          <cell r="CB361">
            <v>2527.7199999999998</v>
          </cell>
          <cell r="CC361">
            <v>2521.9</v>
          </cell>
          <cell r="CD361">
            <v>2481.9</v>
          </cell>
          <cell r="CE361">
            <v>27270.980000000003</v>
          </cell>
          <cell r="CF361">
            <v>2064.39</v>
          </cell>
          <cell r="CG361">
            <v>1806.97</v>
          </cell>
          <cell r="CH361">
            <v>2109.59</v>
          </cell>
          <cell r="CI361">
            <v>1813.23</v>
          </cell>
          <cell r="CJ361">
            <v>1789.22</v>
          </cell>
          <cell r="CK361">
            <v>2245.64</v>
          </cell>
          <cell r="CL361">
            <v>2583.9</v>
          </cell>
          <cell r="CM361">
            <v>2688.27</v>
          </cell>
          <cell r="CN361">
            <v>2638.25</v>
          </cell>
          <cell r="CO361">
            <v>2527.7199999999998</v>
          </cell>
          <cell r="CP361">
            <v>2521.9</v>
          </cell>
          <cell r="CQ361">
            <v>2481.9</v>
          </cell>
          <cell r="CR361">
            <v>27190.870000000003</v>
          </cell>
          <cell r="CS361">
            <v>2064.39</v>
          </cell>
          <cell r="CT361">
            <v>1726.86</v>
          </cell>
          <cell r="CU361">
            <v>2109.59</v>
          </cell>
          <cell r="CV361">
            <v>1813.23</v>
          </cell>
          <cell r="CW361">
            <v>1789.22</v>
          </cell>
          <cell r="CX361">
            <v>2245.64</v>
          </cell>
          <cell r="CY361">
            <v>2583.9</v>
          </cell>
          <cell r="CZ361">
            <v>2688.27</v>
          </cell>
          <cell r="DA361">
            <v>2638.25</v>
          </cell>
          <cell r="DB361">
            <v>2527.7199999999998</v>
          </cell>
          <cell r="DC361">
            <v>2521.9</v>
          </cell>
          <cell r="DD361">
            <v>2481.9</v>
          </cell>
          <cell r="DE361">
            <v>27190.870000000003</v>
          </cell>
          <cell r="DF361">
            <v>2064.39</v>
          </cell>
          <cell r="DG361">
            <v>1726.86</v>
          </cell>
          <cell r="DH361">
            <v>2109.59</v>
          </cell>
          <cell r="DI361">
            <v>1813.23</v>
          </cell>
          <cell r="DJ361">
            <v>1789.22</v>
          </cell>
          <cell r="DK361">
            <v>2245.64</v>
          </cell>
          <cell r="DL361">
            <v>2583.9</v>
          </cell>
          <cell r="DM361">
            <v>2688.27</v>
          </cell>
          <cell r="DN361">
            <v>2638.25</v>
          </cell>
          <cell r="DO361">
            <v>2527.7199999999998</v>
          </cell>
          <cell r="DP361">
            <v>2521.9</v>
          </cell>
          <cell r="DQ361">
            <v>2481.9</v>
          </cell>
          <cell r="DR361">
            <v>27190.870000000003</v>
          </cell>
          <cell r="DS361">
            <v>2064.39</v>
          </cell>
          <cell r="DT361">
            <v>1726.86</v>
          </cell>
          <cell r="DU361">
            <v>2109.59</v>
          </cell>
          <cell r="DV361">
            <v>1813.23</v>
          </cell>
          <cell r="DW361">
            <v>1789.22</v>
          </cell>
          <cell r="DX361">
            <v>2245.64</v>
          </cell>
          <cell r="DY361">
            <v>2583.9</v>
          </cell>
          <cell r="DZ361">
            <v>2688.27</v>
          </cell>
          <cell r="EA361">
            <v>2638.25</v>
          </cell>
          <cell r="EB361">
            <v>2527.7199999999998</v>
          </cell>
          <cell r="EC361">
            <v>2521.9</v>
          </cell>
          <cell r="ED361">
            <v>2481.9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2064.390000000014</v>
          </cell>
          <cell r="G420">
            <v>1726.8600000001024</v>
          </cell>
          <cell r="H420">
            <v>2109.5899999999092</v>
          </cell>
          <cell r="I420">
            <v>1813.2299999999814</v>
          </cell>
          <cell r="J420">
            <v>1789.2199999999721</v>
          </cell>
          <cell r="K420">
            <v>2245.6399999998976</v>
          </cell>
          <cell r="L420">
            <v>2583.8999999999069</v>
          </cell>
          <cell r="M420">
            <v>2688.2699999999022</v>
          </cell>
          <cell r="N420">
            <v>2638.25</v>
          </cell>
          <cell r="O420">
            <v>2527.7199999999721</v>
          </cell>
          <cell r="P420">
            <v>2521.8999999999651</v>
          </cell>
          <cell r="Q420">
            <v>2481.8999999999069</v>
          </cell>
          <cell r="R420">
            <v>27190.870000001043</v>
          </cell>
          <cell r="S420">
            <v>2064.390000000014</v>
          </cell>
          <cell r="T420">
            <v>1726.859999999986</v>
          </cell>
          <cell r="U420">
            <v>2109.5900000000838</v>
          </cell>
          <cell r="V420">
            <v>1813.2299999999814</v>
          </cell>
          <cell r="W420">
            <v>1789.2199999999721</v>
          </cell>
          <cell r="X420">
            <v>2245.6399999998976</v>
          </cell>
          <cell r="Y420">
            <v>2583.9000000000233</v>
          </cell>
          <cell r="Z420">
            <v>2688.2700000000186</v>
          </cell>
          <cell r="AA420">
            <v>2638.25</v>
          </cell>
          <cell r="AB420">
            <v>2527.7199999999721</v>
          </cell>
          <cell r="AC420">
            <v>2521.9000000000233</v>
          </cell>
          <cell r="AD420">
            <v>2481.9000000001397</v>
          </cell>
          <cell r="AE420">
            <v>27270.980000000447</v>
          </cell>
          <cell r="AF420">
            <v>2064.390000000014</v>
          </cell>
          <cell r="AG420">
            <v>1806.9699999999721</v>
          </cell>
          <cell r="AH420">
            <v>2109.5900000000838</v>
          </cell>
          <cell r="AI420">
            <v>1813.2299999999814</v>
          </cell>
          <cell r="AJ420">
            <v>1789.2199999999721</v>
          </cell>
          <cell r="AK420">
            <v>2245.6400000001304</v>
          </cell>
          <cell r="AL420">
            <v>2583.8999999999069</v>
          </cell>
          <cell r="AM420">
            <v>2688.2700000000186</v>
          </cell>
          <cell r="AN420">
            <v>2638.2500000002328</v>
          </cell>
          <cell r="AO420">
            <v>2527.7200000000885</v>
          </cell>
          <cell r="AP420">
            <v>2521.8999999999069</v>
          </cell>
          <cell r="AQ420">
            <v>2481.9000000000233</v>
          </cell>
          <cell r="AR420">
            <v>27190.870000001043</v>
          </cell>
          <cell r="AS420">
            <v>2064.390000000014</v>
          </cell>
          <cell r="AT420">
            <v>1726.859999999986</v>
          </cell>
          <cell r="AU420">
            <v>2109.5900000000838</v>
          </cell>
          <cell r="AV420">
            <v>1813.2299999999814</v>
          </cell>
          <cell r="AW420">
            <v>1789.2199999999721</v>
          </cell>
          <cell r="AX420">
            <v>2245.6400000001304</v>
          </cell>
          <cell r="AY420">
            <v>2583.8999999999069</v>
          </cell>
          <cell r="AZ420">
            <v>2688.2700000000186</v>
          </cell>
          <cell r="BA420">
            <v>2638.25</v>
          </cell>
          <cell r="BB420">
            <v>2527.7199999999721</v>
          </cell>
          <cell r="BC420">
            <v>2521.9000000001397</v>
          </cell>
          <cell r="BD420">
            <v>2481.9000000000233</v>
          </cell>
          <cell r="BE420">
            <v>27190.870000001043</v>
          </cell>
          <cell r="BF420">
            <v>2064.3899999998976</v>
          </cell>
          <cell r="BG420">
            <v>1726.8599999998696</v>
          </cell>
          <cell r="BH420">
            <v>2109.5900000000838</v>
          </cell>
          <cell r="BI420">
            <v>1813.2300000002142</v>
          </cell>
          <cell r="BJ420">
            <v>1789.2199999999721</v>
          </cell>
          <cell r="BK420">
            <v>2245.6399999996647</v>
          </cell>
          <cell r="BL420">
            <v>2583.8999999999069</v>
          </cell>
          <cell r="BM420">
            <v>2688.2700000000186</v>
          </cell>
          <cell r="BN420">
            <v>2638.25</v>
          </cell>
          <cell r="BO420">
            <v>2527.7199999999721</v>
          </cell>
          <cell r="BP420">
            <v>2521.8999999999069</v>
          </cell>
          <cell r="BQ420">
            <v>2481.9000000000233</v>
          </cell>
          <cell r="BR420">
            <v>27190.870000001043</v>
          </cell>
          <cell r="BS420">
            <v>2064.390000000014</v>
          </cell>
          <cell r="BT420">
            <v>1726.859999999986</v>
          </cell>
          <cell r="BU420">
            <v>2109.589999999851</v>
          </cell>
          <cell r="BV420">
            <v>1813.2299999999814</v>
          </cell>
          <cell r="BW420">
            <v>1789.2199999999721</v>
          </cell>
          <cell r="BX420">
            <v>2245.6400000001304</v>
          </cell>
          <cell r="BY420">
            <v>2583.8999999999069</v>
          </cell>
          <cell r="BZ420">
            <v>2688.2700000000186</v>
          </cell>
          <cell r="CA420">
            <v>2638.25</v>
          </cell>
          <cell r="CB420">
            <v>2527.7199999999721</v>
          </cell>
          <cell r="CC420">
            <v>2521.8999999999069</v>
          </cell>
          <cell r="CD420">
            <v>2481.9000000000233</v>
          </cell>
          <cell r="CE420">
            <v>27270.980000000447</v>
          </cell>
          <cell r="CF420">
            <v>2064.390000000014</v>
          </cell>
          <cell r="CG420">
            <v>1806.9699999999721</v>
          </cell>
          <cell r="CH420">
            <v>2109.5900000000838</v>
          </cell>
          <cell r="CI420">
            <v>1813.2299999999814</v>
          </cell>
          <cell r="CJ420">
            <v>1789.2199999999721</v>
          </cell>
          <cell r="CK420">
            <v>2245.6400000001304</v>
          </cell>
          <cell r="CL420">
            <v>2583.8999999999069</v>
          </cell>
          <cell r="CM420">
            <v>2688.2700000000186</v>
          </cell>
          <cell r="CN420">
            <v>2638.25</v>
          </cell>
          <cell r="CO420">
            <v>2527.7199999999721</v>
          </cell>
          <cell r="CP420">
            <v>2521.8999999999069</v>
          </cell>
          <cell r="CQ420">
            <v>2481.8999999999069</v>
          </cell>
          <cell r="CR420">
            <v>27190.870000001043</v>
          </cell>
          <cell r="CS420">
            <v>2064.390000000014</v>
          </cell>
          <cell r="CT420">
            <v>1726.8600000001024</v>
          </cell>
          <cell r="CU420">
            <v>2109.5900000000838</v>
          </cell>
          <cell r="CV420">
            <v>1813.2299999999814</v>
          </cell>
          <cell r="CW420">
            <v>1789.2199999999721</v>
          </cell>
          <cell r="CX420">
            <v>2245.6399999998976</v>
          </cell>
          <cell r="CY420">
            <v>2583.8999999999069</v>
          </cell>
          <cell r="CZ420">
            <v>2688.2700000000186</v>
          </cell>
          <cell r="DA420">
            <v>2638.25</v>
          </cell>
          <cell r="DB420">
            <v>2527.7199999999721</v>
          </cell>
          <cell r="DC420">
            <v>2521.8999999999069</v>
          </cell>
          <cell r="DD420">
            <v>2481.9000000001397</v>
          </cell>
          <cell r="DE420">
            <v>27190.870000001043</v>
          </cell>
          <cell r="DF420">
            <v>2064.390000000014</v>
          </cell>
          <cell r="DG420">
            <v>1726.859999999986</v>
          </cell>
          <cell r="DH420">
            <v>2109.589999999851</v>
          </cell>
          <cell r="DI420">
            <v>1813.2300000002142</v>
          </cell>
          <cell r="DJ420">
            <v>1789.2199999999721</v>
          </cell>
          <cell r="DK420">
            <v>2245.6400000001304</v>
          </cell>
          <cell r="DL420">
            <v>2583.8999999999069</v>
          </cell>
          <cell r="DM420">
            <v>2688.2700000000186</v>
          </cell>
          <cell r="DN420">
            <v>2638.25</v>
          </cell>
          <cell r="DO420">
            <v>2527.7199999999721</v>
          </cell>
          <cell r="DP420">
            <v>2521.8999999999069</v>
          </cell>
          <cell r="DQ420">
            <v>2481.9000000001397</v>
          </cell>
          <cell r="DR420">
            <v>27190.870000001043</v>
          </cell>
          <cell r="DS420">
            <v>2064.390000000014</v>
          </cell>
          <cell r="DT420">
            <v>1726.859999999986</v>
          </cell>
          <cell r="DU420">
            <v>2109.589999999851</v>
          </cell>
          <cell r="DV420">
            <v>1813.2299999999814</v>
          </cell>
          <cell r="DW420">
            <v>1789.2200000002049</v>
          </cell>
          <cell r="DX420">
            <v>2245.6399999998976</v>
          </cell>
          <cell r="DY420">
            <v>2583.8999999999069</v>
          </cell>
          <cell r="DZ420">
            <v>2688.2700000000186</v>
          </cell>
          <cell r="EA420">
            <v>2638.25</v>
          </cell>
          <cell r="EB420">
            <v>2527.7199999999721</v>
          </cell>
          <cell r="EC420">
            <v>2521.8999999999069</v>
          </cell>
          <cell r="ED420">
            <v>2481.8999999999069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2064.390000000014</v>
          </cell>
          <cell r="G430">
            <v>1726.8600000001024</v>
          </cell>
          <cell r="H430">
            <v>2109.5899999999092</v>
          </cell>
          <cell r="I430">
            <v>1813.2299999999814</v>
          </cell>
          <cell r="J430">
            <v>1789.2199999999721</v>
          </cell>
          <cell r="K430">
            <v>2245.6399999998976</v>
          </cell>
          <cell r="L430">
            <v>2583.8999999999069</v>
          </cell>
          <cell r="M430">
            <v>2688.2699999999022</v>
          </cell>
          <cell r="N430">
            <v>2638.25</v>
          </cell>
          <cell r="O430">
            <v>2527.7199999999721</v>
          </cell>
          <cell r="P430">
            <v>2521.8999999999651</v>
          </cell>
          <cell r="Q430">
            <v>2481.8999999999069</v>
          </cell>
          <cell r="R430">
            <v>27190.870000001043</v>
          </cell>
          <cell r="S430">
            <v>2064.390000000014</v>
          </cell>
          <cell r="T430">
            <v>1726.859999999986</v>
          </cell>
          <cell r="U430">
            <v>2109.5900000000838</v>
          </cell>
          <cell r="V430">
            <v>1813.2299999999814</v>
          </cell>
          <cell r="W430">
            <v>1789.2199999999721</v>
          </cell>
          <cell r="X430">
            <v>2245.6399999998976</v>
          </cell>
          <cell r="Y430">
            <v>2583.9000000000233</v>
          </cell>
          <cell r="Z430">
            <v>2688.2700000000186</v>
          </cell>
          <cell r="AA430">
            <v>2638.25</v>
          </cell>
          <cell r="AB430">
            <v>2527.7199999999721</v>
          </cell>
          <cell r="AC430">
            <v>2521.9000000000233</v>
          </cell>
          <cell r="AD430">
            <v>2481.9000000001397</v>
          </cell>
          <cell r="AE430">
            <v>27270.980000000447</v>
          </cell>
          <cell r="AF430">
            <v>2064.390000000014</v>
          </cell>
          <cell r="AG430">
            <v>1806.9699999999721</v>
          </cell>
          <cell r="AH430">
            <v>2109.5900000000838</v>
          </cell>
          <cell r="AI430">
            <v>1813.2299999999814</v>
          </cell>
          <cell r="AJ430">
            <v>1789.2199999999721</v>
          </cell>
          <cell r="AK430">
            <v>2245.6400000001304</v>
          </cell>
          <cell r="AL430">
            <v>2583.8999999999069</v>
          </cell>
          <cell r="AM430">
            <v>2688.2700000000186</v>
          </cell>
          <cell r="AN430">
            <v>2638.2500000002328</v>
          </cell>
          <cell r="AO430">
            <v>2527.7200000000885</v>
          </cell>
          <cell r="AP430">
            <v>2521.8999999999069</v>
          </cell>
          <cell r="AQ430">
            <v>2481.9000000000233</v>
          </cell>
          <cell r="AR430">
            <v>27190.870000001043</v>
          </cell>
          <cell r="AS430">
            <v>2064.390000000014</v>
          </cell>
          <cell r="AT430">
            <v>1726.859999999986</v>
          </cell>
          <cell r="AU430">
            <v>2109.5900000000838</v>
          </cell>
          <cell r="AV430">
            <v>1813.2299999999814</v>
          </cell>
          <cell r="AW430">
            <v>1789.2199999999721</v>
          </cell>
          <cell r="AX430">
            <v>2245.6400000001304</v>
          </cell>
          <cell r="AY430">
            <v>2583.8999999999069</v>
          </cell>
          <cell r="AZ430">
            <v>2688.2700000000186</v>
          </cell>
          <cell r="BA430">
            <v>2638.25</v>
          </cell>
          <cell r="BB430">
            <v>2527.7199999999721</v>
          </cell>
          <cell r="BC430">
            <v>2521.9000000001397</v>
          </cell>
          <cell r="BD430">
            <v>2481.9000000000233</v>
          </cell>
          <cell r="BE430">
            <v>27190.870000001043</v>
          </cell>
          <cell r="BF430">
            <v>2064.3899999998976</v>
          </cell>
          <cell r="BG430">
            <v>1726.8599999998696</v>
          </cell>
          <cell r="BH430">
            <v>2109.5900000000838</v>
          </cell>
          <cell r="BI430">
            <v>1813.2300000002142</v>
          </cell>
          <cell r="BJ430">
            <v>1789.2199999999721</v>
          </cell>
          <cell r="BK430">
            <v>2245.6399999996647</v>
          </cell>
          <cell r="BL430">
            <v>2583.8999999999069</v>
          </cell>
          <cell r="BM430">
            <v>2688.2700000000186</v>
          </cell>
          <cell r="BN430">
            <v>2638.25</v>
          </cell>
          <cell r="BO430">
            <v>2527.7199999999721</v>
          </cell>
          <cell r="BP430">
            <v>2521.8999999999069</v>
          </cell>
          <cell r="BQ430">
            <v>2481.9000000000233</v>
          </cell>
          <cell r="BR430">
            <v>27190.870000001043</v>
          </cell>
          <cell r="BS430">
            <v>2064.390000000014</v>
          </cell>
          <cell r="BT430">
            <v>1726.859999999986</v>
          </cell>
          <cell r="BU430">
            <v>2109.589999999851</v>
          </cell>
          <cell r="BV430">
            <v>1813.2299999999814</v>
          </cell>
          <cell r="BW430">
            <v>1789.2199999999721</v>
          </cell>
          <cell r="BX430">
            <v>2245.6400000001304</v>
          </cell>
          <cell r="BY430">
            <v>2583.8999999999069</v>
          </cell>
          <cell r="BZ430">
            <v>2688.2700000000186</v>
          </cell>
          <cell r="CA430">
            <v>2638.25</v>
          </cell>
          <cell r="CB430">
            <v>2527.7199999999721</v>
          </cell>
          <cell r="CC430">
            <v>2521.8999999999069</v>
          </cell>
          <cell r="CD430">
            <v>2481.9000000000233</v>
          </cell>
          <cell r="CE430">
            <v>27270.980000000447</v>
          </cell>
          <cell r="CF430">
            <v>2064.390000000014</v>
          </cell>
          <cell r="CG430">
            <v>1806.9699999999721</v>
          </cell>
          <cell r="CH430">
            <v>2109.5900000000838</v>
          </cell>
          <cell r="CI430">
            <v>1813.2299999999814</v>
          </cell>
          <cell r="CJ430">
            <v>1789.2199999999721</v>
          </cell>
          <cell r="CK430">
            <v>2245.6400000001304</v>
          </cell>
          <cell r="CL430">
            <v>2583.8999999999069</v>
          </cell>
          <cell r="CM430">
            <v>2688.2700000000186</v>
          </cell>
          <cell r="CN430">
            <v>2638.25</v>
          </cell>
          <cell r="CO430">
            <v>2527.7199999999721</v>
          </cell>
          <cell r="CP430">
            <v>2521.8999999999069</v>
          </cell>
          <cell r="CQ430">
            <v>2481.8999999999069</v>
          </cell>
          <cell r="CR430">
            <v>27190.870000001043</v>
          </cell>
          <cell r="CS430">
            <v>2064.390000000014</v>
          </cell>
          <cell r="CT430">
            <v>1726.8600000001024</v>
          </cell>
          <cell r="CU430">
            <v>2109.5900000000838</v>
          </cell>
          <cell r="CV430">
            <v>1813.2299999999814</v>
          </cell>
          <cell r="CW430">
            <v>1789.2199999999721</v>
          </cell>
          <cell r="CX430">
            <v>2245.6399999998976</v>
          </cell>
          <cell r="CY430">
            <v>2583.8999999999069</v>
          </cell>
          <cell r="CZ430">
            <v>2688.2700000000186</v>
          </cell>
          <cell r="DA430">
            <v>2638.25</v>
          </cell>
          <cell r="DB430">
            <v>2527.7199999999721</v>
          </cell>
          <cell r="DC430">
            <v>2521.8999999999069</v>
          </cell>
          <cell r="DD430">
            <v>2481.9000000001397</v>
          </cell>
          <cell r="DE430">
            <v>27190.870000001043</v>
          </cell>
          <cell r="DF430">
            <v>2064.390000000014</v>
          </cell>
          <cell r="DG430">
            <v>1726.859999999986</v>
          </cell>
          <cell r="DH430">
            <v>2109.589999999851</v>
          </cell>
          <cell r="DI430">
            <v>1813.2300000002142</v>
          </cell>
          <cell r="DJ430">
            <v>1789.2199999999721</v>
          </cell>
          <cell r="DK430">
            <v>2245.6400000001304</v>
          </cell>
          <cell r="DL430">
            <v>2583.8999999999069</v>
          </cell>
          <cell r="DM430">
            <v>2688.2700000000186</v>
          </cell>
          <cell r="DN430">
            <v>2638.25</v>
          </cell>
          <cell r="DO430">
            <v>2527.7199999999721</v>
          </cell>
          <cell r="DP430">
            <v>2521.8999999999069</v>
          </cell>
          <cell r="DQ430">
            <v>2481.9000000001397</v>
          </cell>
          <cell r="DR430">
            <v>27190.870000001043</v>
          </cell>
          <cell r="DS430">
            <v>2064.390000000014</v>
          </cell>
          <cell r="DT430">
            <v>1726.859999999986</v>
          </cell>
          <cell r="DU430">
            <v>2109.589999999851</v>
          </cell>
          <cell r="DV430">
            <v>1813.2299999999814</v>
          </cell>
          <cell r="DW430">
            <v>1789.2200000002049</v>
          </cell>
          <cell r="DX430">
            <v>2245.6399999998976</v>
          </cell>
          <cell r="DY430">
            <v>2583.8999999999069</v>
          </cell>
          <cell r="DZ430">
            <v>2688.2700000000186</v>
          </cell>
          <cell r="EA430">
            <v>2638.25</v>
          </cell>
          <cell r="EB430">
            <v>2527.7199999999721</v>
          </cell>
          <cell r="EC430">
            <v>2521.8999999999069</v>
          </cell>
          <cell r="ED430">
            <v>2481.8999999999069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-40.804030000001148</v>
          </cell>
          <cell r="H459">
            <v>-41.925180000000182</v>
          </cell>
          <cell r="I459">
            <v>-96.208300000000236</v>
          </cell>
          <cell r="J459">
            <v>-0.58300000000053842</v>
          </cell>
          <cell r="K459">
            <v>-14.508699999998498</v>
          </cell>
          <cell r="L459">
            <v>-6.8539760000003298</v>
          </cell>
          <cell r="M459">
            <v>-6.5291400000000976</v>
          </cell>
          <cell r="N459">
            <v>-1.0487699999999904</v>
          </cell>
          <cell r="O459">
            <v>0</v>
          </cell>
          <cell r="P459">
            <v>-1.15527000000003</v>
          </cell>
          <cell r="Q459">
            <v>0</v>
          </cell>
          <cell r="R459">
            <v>-134.14078000000154</v>
          </cell>
          <cell r="S459">
            <v>0</v>
          </cell>
          <cell r="T459">
            <v>-10.854800000000068</v>
          </cell>
          <cell r="U459">
            <v>-3.1846000000000032</v>
          </cell>
          <cell r="V459">
            <v>-15.955000000000837</v>
          </cell>
          <cell r="W459">
            <v>-7.9687000000003536</v>
          </cell>
          <cell r="X459">
            <v>-51.942500000001019</v>
          </cell>
          <cell r="Y459">
            <v>-39.419259999998758</v>
          </cell>
          <cell r="Z459">
            <v>-4.8159200000000055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-72.390965999999025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-5.2526399999997011</v>
          </cell>
          <cell r="AK459">
            <v>-12.468200000000252</v>
          </cell>
          <cell r="AL459">
            <v>-45.407700000001569</v>
          </cell>
          <cell r="AM459">
            <v>-9.2624260000002323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-57.558156000002782</v>
          </cell>
          <cell r="AS459">
            <v>0</v>
          </cell>
          <cell r="AT459">
            <v>-0.34940000000005966</v>
          </cell>
          <cell r="AU459">
            <v>0</v>
          </cell>
          <cell r="AV459">
            <v>0</v>
          </cell>
          <cell r="AW459">
            <v>-10.801029999999969</v>
          </cell>
          <cell r="AX459">
            <v>-15.069999999999709</v>
          </cell>
          <cell r="AY459">
            <v>-30.133960000001025</v>
          </cell>
          <cell r="AZ459">
            <v>-1.2037659999998596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-119.21134999999776</v>
          </cell>
          <cell r="BF459">
            <v>0</v>
          </cell>
          <cell r="BG459">
            <v>0</v>
          </cell>
          <cell r="BH459">
            <v>-0.427180000000007</v>
          </cell>
          <cell r="BI459">
            <v>0</v>
          </cell>
          <cell r="BJ459">
            <v>-13.532930000000306</v>
          </cell>
          <cell r="BK459">
            <v>-45.128300000000309</v>
          </cell>
          <cell r="BL459">
            <v>-53.598039999999855</v>
          </cell>
          <cell r="BM459">
            <v>-6.5248999999998887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-49.801030000002356</v>
          </cell>
          <cell r="BS459">
            <v>0</v>
          </cell>
          <cell r="BT459">
            <v>0</v>
          </cell>
          <cell r="BU459">
            <v>0</v>
          </cell>
          <cell r="BV459">
            <v>-59.180940000005648</v>
          </cell>
          <cell r="BW459">
            <v>-15.708090000000084</v>
          </cell>
          <cell r="BX459">
            <v>-24.329660000000331</v>
          </cell>
          <cell r="BY459">
            <v>-7.7482300000001487</v>
          </cell>
          <cell r="BZ459">
            <v>-1.204010000000153</v>
          </cell>
          <cell r="CA459">
            <v>0</v>
          </cell>
          <cell r="CB459">
            <v>58.369899999999973</v>
          </cell>
          <cell r="CC459">
            <v>0</v>
          </cell>
          <cell r="CD459">
            <v>0</v>
          </cell>
          <cell r="CE459">
            <v>-242.99055999999109</v>
          </cell>
          <cell r="CF459">
            <v>0</v>
          </cell>
          <cell r="CG459">
            <v>0</v>
          </cell>
          <cell r="CH459">
            <v>0</v>
          </cell>
          <cell r="CI459">
            <v>-18.149899999999889</v>
          </cell>
          <cell r="CJ459">
            <v>-63.361800000000585</v>
          </cell>
          <cell r="CK459">
            <v>-67.638899999998102</v>
          </cell>
          <cell r="CL459">
            <v>-30.917159999999967</v>
          </cell>
          <cell r="CM459">
            <v>-8.8348999999998341</v>
          </cell>
          <cell r="CN459">
            <v>-13.349600000000464</v>
          </cell>
          <cell r="CO459">
            <v>-9.9899999999997817</v>
          </cell>
          <cell r="CP459">
            <v>-7.9225999999998749</v>
          </cell>
          <cell r="CQ459">
            <v>-22.825700000000325</v>
          </cell>
          <cell r="CR459">
            <v>-175.22801099999924</v>
          </cell>
          <cell r="CS459">
            <v>0</v>
          </cell>
          <cell r="CT459">
            <v>-10.058600000000297</v>
          </cell>
          <cell r="CU459">
            <v>0</v>
          </cell>
          <cell r="CV459">
            <v>-0.29149999999992815</v>
          </cell>
          <cell r="CW459">
            <v>-38.156299999998737</v>
          </cell>
          <cell r="CX459">
            <v>-73.469099999998434</v>
          </cell>
          <cell r="CY459">
            <v>-13.776700000000346</v>
          </cell>
          <cell r="CZ459">
            <v>-7.8738760000001093</v>
          </cell>
          <cell r="DA459">
            <v>-5.1069349999999929</v>
          </cell>
          <cell r="DB459">
            <v>-16.786000000000058</v>
          </cell>
          <cell r="DC459">
            <v>-9.7089999999998327</v>
          </cell>
          <cell r="DD459">
            <v>0</v>
          </cell>
          <cell r="DE459">
            <v>-192.84152000000176</v>
          </cell>
          <cell r="DF459">
            <v>-1.6112999999995736</v>
          </cell>
          <cell r="DG459">
            <v>-223.35499999999956</v>
          </cell>
          <cell r="DH459">
            <v>0</v>
          </cell>
          <cell r="DI459">
            <v>0</v>
          </cell>
          <cell r="DJ459">
            <v>-45.283300000000963</v>
          </cell>
          <cell r="DK459">
            <v>-47.487359999999171</v>
          </cell>
          <cell r="DL459">
            <v>-13.067660000000615</v>
          </cell>
          <cell r="DM459">
            <v>192.1860999999999</v>
          </cell>
          <cell r="DN459">
            <v>0</v>
          </cell>
          <cell r="DO459">
            <v>-15.350999999998749</v>
          </cell>
          <cell r="DP459">
            <v>-16.084999999999127</v>
          </cell>
          <cell r="DQ459">
            <v>-22.787000000000262</v>
          </cell>
          <cell r="DR459">
            <v>-182.46409999999742</v>
          </cell>
          <cell r="DS459">
            <v>0</v>
          </cell>
          <cell r="DT459">
            <v>-19.777549999999792</v>
          </cell>
          <cell r="DU459">
            <v>0</v>
          </cell>
          <cell r="DV459">
            <v>-1.4079000000000406</v>
          </cell>
          <cell r="DW459">
            <v>-30.523399999998219</v>
          </cell>
          <cell r="DX459">
            <v>-48.597999999999956</v>
          </cell>
          <cell r="DY459">
            <v>-50.593149999999696</v>
          </cell>
          <cell r="DZ459">
            <v>-5.2516999999998006</v>
          </cell>
          <cell r="EA459">
            <v>0</v>
          </cell>
          <cell r="EB459">
            <v>-11.933999999999287</v>
          </cell>
          <cell r="EC459">
            <v>-1.9899999999997817</v>
          </cell>
          <cell r="ED459">
            <v>-12.388400000000729</v>
          </cell>
        </row>
        <row r="460">
          <cell r="C460" t="str">
            <v>Four Corners</v>
          </cell>
          <cell r="F460">
            <v>-80.669999999998254</v>
          </cell>
          <cell r="G460">
            <v>-88.404999999998836</v>
          </cell>
          <cell r="H460">
            <v>-188.05000000000291</v>
          </cell>
          <cell r="I460">
            <v>-312.97000000000116</v>
          </cell>
          <cell r="J460">
            <v>-231.76299999999901</v>
          </cell>
          <cell r="K460">
            <v>-120.97799999999916</v>
          </cell>
          <cell r="L460">
            <v>-0.71875</v>
          </cell>
          <cell r="M460">
            <v>0.6531999999999698</v>
          </cell>
          <cell r="N460">
            <v>-81.387700000000223</v>
          </cell>
          <cell r="O460">
            <v>-117.06099999999969</v>
          </cell>
          <cell r="P460">
            <v>13.889000000001033</v>
          </cell>
          <cell r="Q460">
            <v>-73.326999999999316</v>
          </cell>
          <cell r="R460">
            <v>-928.6492600000347</v>
          </cell>
          <cell r="S460">
            <v>-15.804700000000139</v>
          </cell>
          <cell r="T460">
            <v>-7.2622099999999818</v>
          </cell>
          <cell r="U460">
            <v>-79.002399999999852</v>
          </cell>
          <cell r="V460">
            <v>-571.74599999999919</v>
          </cell>
          <cell r="W460">
            <v>-321.64000000001397</v>
          </cell>
          <cell r="X460">
            <v>-29.799999999988358</v>
          </cell>
          <cell r="Y460">
            <v>0</v>
          </cell>
          <cell r="Z460">
            <v>-7.9807399999999973</v>
          </cell>
          <cell r="AA460">
            <v>133.6223500000001</v>
          </cell>
          <cell r="AB460">
            <v>-11.184500000000298</v>
          </cell>
          <cell r="AC460">
            <v>-3.1808600000000524</v>
          </cell>
          <cell r="AD460">
            <v>-14.670200000000023</v>
          </cell>
          <cell r="AE460">
            <v>-1218.2711800000106</v>
          </cell>
          <cell r="AF460">
            <v>95.482340000000022</v>
          </cell>
          <cell r="AG460">
            <v>-24.08829999999989</v>
          </cell>
          <cell r="AH460">
            <v>-7.7772400000000061</v>
          </cell>
          <cell r="AI460">
            <v>-88.470000000001164</v>
          </cell>
          <cell r="AJ460">
            <v>-233.92000000000553</v>
          </cell>
          <cell r="AK460">
            <v>-491.42199999999866</v>
          </cell>
          <cell r="AL460">
            <v>0</v>
          </cell>
          <cell r="AM460">
            <v>3.6010000000004538E-2</v>
          </cell>
          <cell r="AN460">
            <v>-378.55400000000373</v>
          </cell>
          <cell r="AO460">
            <v>-18.486499999999978</v>
          </cell>
          <cell r="AP460">
            <v>1.751000000001568E-2</v>
          </cell>
          <cell r="AQ460">
            <v>-71.088999999999942</v>
          </cell>
          <cell r="AR460">
            <v>-1054.0332049999852</v>
          </cell>
          <cell r="AS460">
            <v>-1.0874000000000024</v>
          </cell>
          <cell r="AT460">
            <v>-10.524400000000014</v>
          </cell>
          <cell r="AU460">
            <v>-3.18453999999997</v>
          </cell>
          <cell r="AV460">
            <v>-15.980230000000006</v>
          </cell>
          <cell r="AW460">
            <v>-91.579799999999977</v>
          </cell>
          <cell r="AX460">
            <v>-244.85000000000036</v>
          </cell>
          <cell r="AY460">
            <v>-7.6311350000000004</v>
          </cell>
          <cell r="AZ460">
            <v>0</v>
          </cell>
          <cell r="BA460">
            <v>-180.29899999999907</v>
          </cell>
          <cell r="BB460">
            <v>-54.155700000000252</v>
          </cell>
          <cell r="BC460">
            <v>-77.180999999998676</v>
          </cell>
          <cell r="BD460">
            <v>-367.55999999999767</v>
          </cell>
          <cell r="BE460">
            <v>-370.51152000000002</v>
          </cell>
          <cell r="BF460">
            <v>-20.337899999999536</v>
          </cell>
          <cell r="BG460">
            <v>-14.360770000000002</v>
          </cell>
          <cell r="BH460">
            <v>0</v>
          </cell>
          <cell r="BI460">
            <v>0</v>
          </cell>
          <cell r="BJ460">
            <v>-33.973360000000071</v>
          </cell>
          <cell r="BK460">
            <v>-94.909700000000157</v>
          </cell>
          <cell r="BL460">
            <v>-10.728490000000022</v>
          </cell>
          <cell r="BM460">
            <v>0</v>
          </cell>
          <cell r="BN460">
            <v>-18.53469999999993</v>
          </cell>
          <cell r="BO460">
            <v>-61.173999999999069</v>
          </cell>
          <cell r="BP460">
            <v>-35.446599999999307</v>
          </cell>
          <cell r="BQ460">
            <v>-81.046000000002095</v>
          </cell>
          <cell r="BR460">
            <v>-293.75662600000942</v>
          </cell>
          <cell r="BS460">
            <v>-19.117600000000493</v>
          </cell>
          <cell r="BT460">
            <v>-27.739000000000033</v>
          </cell>
          <cell r="BU460">
            <v>0</v>
          </cell>
          <cell r="BV460">
            <v>0</v>
          </cell>
          <cell r="BW460">
            <v>-33.397709999999961</v>
          </cell>
          <cell r="BX460">
            <v>0</v>
          </cell>
          <cell r="BY460">
            <v>-1.7086500000000058</v>
          </cell>
          <cell r="BZ460">
            <v>-1.7380059999999986</v>
          </cell>
          <cell r="CA460">
            <v>-12.136760000000095</v>
          </cell>
          <cell r="CB460">
            <v>-44.262499999999818</v>
          </cell>
          <cell r="CC460">
            <v>-18.457400000000234</v>
          </cell>
          <cell r="CD460">
            <v>-135.19900000000052</v>
          </cell>
          <cell r="CE460">
            <v>-429.18688999999722</v>
          </cell>
          <cell r="CF460">
            <v>-35.175699999999779</v>
          </cell>
          <cell r="CG460">
            <v>-17.884299999999939</v>
          </cell>
          <cell r="CH460">
            <v>-18.117160000000013</v>
          </cell>
          <cell r="CI460">
            <v>0</v>
          </cell>
          <cell r="CJ460">
            <v>-17.246300000000701</v>
          </cell>
          <cell r="CK460">
            <v>-12.855000000000473</v>
          </cell>
          <cell r="CL460">
            <v>-12.329999999999927</v>
          </cell>
          <cell r="CM460">
            <v>-1.2041299999999993</v>
          </cell>
          <cell r="CN460">
            <v>-37.884699999999611</v>
          </cell>
          <cell r="CO460">
            <v>-107.61399999999958</v>
          </cell>
          <cell r="CP460">
            <v>-20.495599999999968</v>
          </cell>
          <cell r="CQ460">
            <v>-148.38000000000102</v>
          </cell>
          <cell r="CR460">
            <v>-384.10403999999107</v>
          </cell>
          <cell r="CS460">
            <v>-22.961099999999988</v>
          </cell>
          <cell r="CT460">
            <v>-11.310600000000022</v>
          </cell>
          <cell r="CU460">
            <v>-6.7865400000000591</v>
          </cell>
          <cell r="CV460">
            <v>-13.757499999999936</v>
          </cell>
          <cell r="CW460">
            <v>-27.11830000000009</v>
          </cell>
          <cell r="CX460">
            <v>-43.127700000000004</v>
          </cell>
          <cell r="CY460">
            <v>-12.719100000000026</v>
          </cell>
          <cell r="CZ460">
            <v>-1.7669999999999959</v>
          </cell>
          <cell r="DA460">
            <v>-55.632499999999709</v>
          </cell>
          <cell r="DB460">
            <v>-67.884000000000015</v>
          </cell>
          <cell r="DC460">
            <v>-14.352700000000368</v>
          </cell>
          <cell r="DD460">
            <v>-106.68700000000172</v>
          </cell>
          <cell r="DE460">
            <v>-226.46331999999529</v>
          </cell>
          <cell r="DF460">
            <v>-27.417500000000018</v>
          </cell>
          <cell r="DG460">
            <v>-15.165299999999888</v>
          </cell>
          <cell r="DH460">
            <v>-7.3498199999999656</v>
          </cell>
          <cell r="DI460">
            <v>-18.136600000000044</v>
          </cell>
          <cell r="DJ460">
            <v>-26.263200000000325</v>
          </cell>
          <cell r="DK460">
            <v>0</v>
          </cell>
          <cell r="DL460">
            <v>-16.11889999999994</v>
          </cell>
          <cell r="DM460">
            <v>0</v>
          </cell>
          <cell r="DN460">
            <v>-43.922699999999168</v>
          </cell>
          <cell r="DO460">
            <v>-37.078999999999724</v>
          </cell>
          <cell r="DP460">
            <v>-5.6213999999999942</v>
          </cell>
          <cell r="DQ460">
            <v>-29.388899999999921</v>
          </cell>
          <cell r="DR460">
            <v>-460.63945999999123</v>
          </cell>
          <cell r="DS460">
            <v>-13.437800000000152</v>
          </cell>
          <cell r="DT460">
            <v>-20.233599999999797</v>
          </cell>
          <cell r="DU460">
            <v>-24.46625999999992</v>
          </cell>
          <cell r="DV460">
            <v>-24.578099999999722</v>
          </cell>
          <cell r="DW460">
            <v>-70.592299999999341</v>
          </cell>
          <cell r="DX460">
            <v>-0.51459999999997308</v>
          </cell>
          <cell r="DY460">
            <v>-16.281799999999976</v>
          </cell>
          <cell r="DZ460">
            <v>0</v>
          </cell>
          <cell r="EA460">
            <v>-129.53909999999996</v>
          </cell>
          <cell r="EB460">
            <v>-59.466599999999744</v>
          </cell>
          <cell r="EC460">
            <v>-11.796299999999974</v>
          </cell>
          <cell r="ED460">
            <v>-89.733000000000175</v>
          </cell>
        </row>
        <row r="461">
          <cell r="C461" t="str">
            <v>Mid Columbia</v>
          </cell>
          <cell r="F461">
            <v>-348.38000000000466</v>
          </cell>
          <cell r="G461">
            <v>-1068.8699999999953</v>
          </cell>
          <cell r="H461">
            <v>-1123.7000000000116</v>
          </cell>
          <cell r="I461">
            <v>-177.44999999995343</v>
          </cell>
          <cell r="J461">
            <v>-174.36000000010245</v>
          </cell>
          <cell r="K461">
            <v>-131.63999999989755</v>
          </cell>
          <cell r="L461">
            <v>-302.34000000002561</v>
          </cell>
          <cell r="M461">
            <v>-308.89000000001397</v>
          </cell>
          <cell r="N461">
            <v>-139.27999999999884</v>
          </cell>
          <cell r="O461">
            <v>-306.48600000000442</v>
          </cell>
          <cell r="P461">
            <v>-146.94999999999709</v>
          </cell>
          <cell r="Q461">
            <v>-95.178999999996449</v>
          </cell>
          <cell r="R461">
            <v>-2346.3269999995828</v>
          </cell>
          <cell r="S461">
            <v>-78.635999999998603</v>
          </cell>
          <cell r="T461">
            <v>-14.009999999998399</v>
          </cell>
          <cell r="U461">
            <v>-70.35399999999936</v>
          </cell>
          <cell r="V461">
            <v>-134.17999999999302</v>
          </cell>
          <cell r="W461">
            <v>-288.90000000002328</v>
          </cell>
          <cell r="X461">
            <v>-234.26000000000931</v>
          </cell>
          <cell r="Y461">
            <v>-237.34000000002561</v>
          </cell>
          <cell r="Z461">
            <v>-773.75</v>
          </cell>
          <cell r="AA461">
            <v>-246.86000000000058</v>
          </cell>
          <cell r="AB461">
            <v>-206.11399999999412</v>
          </cell>
          <cell r="AC461">
            <v>-10.462999999999738</v>
          </cell>
          <cell r="AD461">
            <v>-51.459999999999127</v>
          </cell>
          <cell r="AE461">
            <v>-1589.9299999999348</v>
          </cell>
          <cell r="AF461">
            <v>-40.423999999999069</v>
          </cell>
          <cell r="AG461">
            <v>-54.897000000000844</v>
          </cell>
          <cell r="AH461">
            <v>-20.060999999997875</v>
          </cell>
          <cell r="AI461">
            <v>-112.25799999999435</v>
          </cell>
          <cell r="AJ461">
            <v>-269.86999999999534</v>
          </cell>
          <cell r="AK461">
            <v>-129</v>
          </cell>
          <cell r="AL461">
            <v>-219.22000000000116</v>
          </cell>
          <cell r="AM461">
            <v>-208.20500000000175</v>
          </cell>
          <cell r="AN461">
            <v>-70.100000000002183</v>
          </cell>
          <cell r="AO461">
            <v>-102.20000000000437</v>
          </cell>
          <cell r="AP461">
            <v>-4.4149999999990541</v>
          </cell>
          <cell r="AQ461">
            <v>-359.27999999999884</v>
          </cell>
          <cell r="AR461">
            <v>-1863.0839999997988</v>
          </cell>
          <cell r="AS461">
            <v>-74.237999999997555</v>
          </cell>
          <cell r="AT461">
            <v>-11.165999999999258</v>
          </cell>
          <cell r="AU461">
            <v>-26.156000000002678</v>
          </cell>
          <cell r="AV461">
            <v>-214.51400000000285</v>
          </cell>
          <cell r="AW461">
            <v>-341.60000000003492</v>
          </cell>
          <cell r="AX461">
            <v>-215.63000000000466</v>
          </cell>
          <cell r="AY461">
            <v>-282.54299999999785</v>
          </cell>
          <cell r="AZ461">
            <v>-136.46499999999651</v>
          </cell>
          <cell r="BA461">
            <v>-38.563999999998487</v>
          </cell>
          <cell r="BB461">
            <v>-83.495999999999185</v>
          </cell>
          <cell r="BC461">
            <v>-38.36200000000099</v>
          </cell>
          <cell r="BD461">
            <v>-400.35000000000582</v>
          </cell>
          <cell r="BE461">
            <v>-1484.2239999999292</v>
          </cell>
          <cell r="BF461">
            <v>-140.30999999999767</v>
          </cell>
          <cell r="BG461">
            <v>-26.266999999999825</v>
          </cell>
          <cell r="BH461">
            <v>-62.919999999998254</v>
          </cell>
          <cell r="BI461">
            <v>-269.92900000000373</v>
          </cell>
          <cell r="BJ461">
            <v>-294.17999999999302</v>
          </cell>
          <cell r="BK461">
            <v>-215.26000000000931</v>
          </cell>
          <cell r="BL461">
            <v>-113.19099999999889</v>
          </cell>
          <cell r="BM461">
            <v>-138.86200000000099</v>
          </cell>
          <cell r="BN461">
            <v>-53.430000000000291</v>
          </cell>
          <cell r="BO461">
            <v>-69.207000000002154</v>
          </cell>
          <cell r="BP461">
            <v>-20.15599999999904</v>
          </cell>
          <cell r="BQ461">
            <v>-80.512000000002445</v>
          </cell>
          <cell r="BR461">
            <v>-1123.9179999999469</v>
          </cell>
          <cell r="BS461">
            <v>-60.010000000002037</v>
          </cell>
          <cell r="BT461">
            <v>-16.126999999996769</v>
          </cell>
          <cell r="BU461">
            <v>-22.742000000002008</v>
          </cell>
          <cell r="BV461">
            <v>-217.58899999999994</v>
          </cell>
          <cell r="BW461">
            <v>-168.91000000000349</v>
          </cell>
          <cell r="BX461">
            <v>-211.57000000000698</v>
          </cell>
          <cell r="BY461">
            <v>-144.3350000000064</v>
          </cell>
          <cell r="BZ461">
            <v>-109.70799999999872</v>
          </cell>
          <cell r="CA461">
            <v>-81.840000000003783</v>
          </cell>
          <cell r="CB461">
            <v>74.815999999998894</v>
          </cell>
          <cell r="CC461">
            <v>-10.700000000000728</v>
          </cell>
          <cell r="CD461">
            <v>-155.20300000000134</v>
          </cell>
          <cell r="CE461">
            <v>-1598.6649999999208</v>
          </cell>
          <cell r="CF461">
            <v>-79.203000000001339</v>
          </cell>
          <cell r="CG461">
            <v>-19.914000000000669</v>
          </cell>
          <cell r="CH461">
            <v>-25.244999999998981</v>
          </cell>
          <cell r="CI461">
            <v>-120.85499999999956</v>
          </cell>
          <cell r="CJ461">
            <v>-315.24000000004889</v>
          </cell>
          <cell r="CK461">
            <v>-417.71999999997206</v>
          </cell>
          <cell r="CL461">
            <v>-141.17599999999948</v>
          </cell>
          <cell r="CM461">
            <v>-192.51000000000204</v>
          </cell>
          <cell r="CN461">
            <v>-70.046000000002095</v>
          </cell>
          <cell r="CO461">
            <v>-61.527999999998428</v>
          </cell>
          <cell r="CP461">
            <v>-22.372999999999593</v>
          </cell>
          <cell r="CQ461">
            <v>-132.85499999999593</v>
          </cell>
          <cell r="CR461">
            <v>-1866.0689999999013</v>
          </cell>
          <cell r="CS461">
            <v>-242.72000000000116</v>
          </cell>
          <cell r="CT461">
            <v>-29.816999999999098</v>
          </cell>
          <cell r="CU461">
            <v>-29.137000000002445</v>
          </cell>
          <cell r="CV461">
            <v>-114.82500000000437</v>
          </cell>
          <cell r="CW461">
            <v>-262.55999999999767</v>
          </cell>
          <cell r="CX461">
            <v>-434.11999999999534</v>
          </cell>
          <cell r="CY461">
            <v>-181.34500000000116</v>
          </cell>
          <cell r="CZ461">
            <v>-180.7100000000064</v>
          </cell>
          <cell r="DA461">
            <v>-67.390999999999622</v>
          </cell>
          <cell r="DB461">
            <v>-86.277000000001863</v>
          </cell>
          <cell r="DC461">
            <v>-86.684000000001106</v>
          </cell>
          <cell r="DD461">
            <v>-150.48300000000017</v>
          </cell>
          <cell r="DE461">
            <v>-1341.9820000004256</v>
          </cell>
          <cell r="DF461">
            <v>-234.47000000000116</v>
          </cell>
          <cell r="DG461">
            <v>-5.9609999999993306</v>
          </cell>
          <cell r="DH461">
            <v>-25.304000000000087</v>
          </cell>
          <cell r="DI461">
            <v>-115</v>
          </cell>
          <cell r="DJ461">
            <v>-279.55999999999767</v>
          </cell>
          <cell r="DK461">
            <v>-372.02999999999884</v>
          </cell>
          <cell r="DL461">
            <v>-148.61699999999837</v>
          </cell>
          <cell r="DM461">
            <v>45.435000000012224</v>
          </cell>
          <cell r="DN461">
            <v>-92.028000000002066</v>
          </cell>
          <cell r="DO461">
            <v>-54.839999999996508</v>
          </cell>
          <cell r="DP461">
            <v>-29.50800000000163</v>
          </cell>
          <cell r="DQ461">
            <v>-30.098999999998341</v>
          </cell>
          <cell r="DR461">
            <v>-1824.6460000001825</v>
          </cell>
          <cell r="DS461">
            <v>-102.76100000000224</v>
          </cell>
          <cell r="DT461">
            <v>-3.271999999999025</v>
          </cell>
          <cell r="DU461">
            <v>-27.380999999997584</v>
          </cell>
          <cell r="DV461">
            <v>-391.79400000000896</v>
          </cell>
          <cell r="DW461">
            <v>-336.04000000003725</v>
          </cell>
          <cell r="DX461">
            <v>-411.20000000001164</v>
          </cell>
          <cell r="DY461">
            <v>-174.98399999999674</v>
          </cell>
          <cell r="DZ461">
            <v>-162.93600000000151</v>
          </cell>
          <cell r="EA461">
            <v>-45.88300000000163</v>
          </cell>
          <cell r="EB461">
            <v>-65.216000000000349</v>
          </cell>
          <cell r="EC461">
            <v>-6.4949999999989814</v>
          </cell>
          <cell r="ED461">
            <v>-96.684000000001106</v>
          </cell>
        </row>
        <row r="462">
          <cell r="C462" t="str">
            <v>Mona</v>
          </cell>
          <cell r="F462">
            <v>-243.36299999999756</v>
          </cell>
          <cell r="G462">
            <v>-103.52999999999884</v>
          </cell>
          <cell r="H462">
            <v>-114.59000000000378</v>
          </cell>
          <cell r="I462">
            <v>-44.394000000000233</v>
          </cell>
          <cell r="J462">
            <v>-69.94100000000617</v>
          </cell>
          <cell r="K462">
            <v>-170.36000000000058</v>
          </cell>
          <cell r="L462">
            <v>0</v>
          </cell>
          <cell r="M462">
            <v>0</v>
          </cell>
          <cell r="N462">
            <v>-22.272000000000844</v>
          </cell>
          <cell r="O462">
            <v>-32.962899999999991</v>
          </cell>
          <cell r="P462">
            <v>-162.59000000000015</v>
          </cell>
          <cell r="Q462">
            <v>-261.23600000000442</v>
          </cell>
          <cell r="R462">
            <v>-603.6510020000278</v>
          </cell>
          <cell r="S462">
            <v>-124.53350199999841</v>
          </cell>
          <cell r="T462">
            <v>-39.020199999999932</v>
          </cell>
          <cell r="U462">
            <v>-32.50630000000001</v>
          </cell>
          <cell r="V462">
            <v>-98.020000000004075</v>
          </cell>
          <cell r="W462">
            <v>-17.80000000000291</v>
          </cell>
          <cell r="X462">
            <v>-16.364999999990687</v>
          </cell>
          <cell r="Y462">
            <v>-5.2329999999997199</v>
          </cell>
          <cell r="Z462">
            <v>0</v>
          </cell>
          <cell r="AA462">
            <v>-73.825199999999313</v>
          </cell>
          <cell r="AB462">
            <v>-89.279299999999239</v>
          </cell>
          <cell r="AC462">
            <v>-26.359499999999571</v>
          </cell>
          <cell r="AD462">
            <v>-80.709000000000742</v>
          </cell>
          <cell r="AE462">
            <v>-602.89350000000559</v>
          </cell>
          <cell r="AF462">
            <v>-25.403800000000047</v>
          </cell>
          <cell r="AG462">
            <v>-15.843800000000556</v>
          </cell>
          <cell r="AH462">
            <v>-12.70679999999993</v>
          </cell>
          <cell r="AI462">
            <v>-142.32200000000012</v>
          </cell>
          <cell r="AJ462">
            <v>-62.197000000000116</v>
          </cell>
          <cell r="AK462">
            <v>-59.983000000000175</v>
          </cell>
          <cell r="AL462">
            <v>0</v>
          </cell>
          <cell r="AM462">
            <v>0</v>
          </cell>
          <cell r="AN462">
            <v>-65.256000000001222</v>
          </cell>
          <cell r="AO462">
            <v>-21.43769999999995</v>
          </cell>
          <cell r="AP462">
            <v>-4.6403999999999996</v>
          </cell>
          <cell r="AQ462">
            <v>-193.10300000000279</v>
          </cell>
          <cell r="AR462">
            <v>-836.79099999999744</v>
          </cell>
          <cell r="AS462">
            <v>-25.05199999999968</v>
          </cell>
          <cell r="AT462">
            <v>-5.7770000000000437</v>
          </cell>
          <cell r="AU462">
            <v>-24.272300000000087</v>
          </cell>
          <cell r="AV462">
            <v>-9.9620000000004438</v>
          </cell>
          <cell r="AW462">
            <v>-175.81999999999971</v>
          </cell>
          <cell r="AX462">
            <v>-163.37100000000282</v>
          </cell>
          <cell r="AY462">
            <v>0</v>
          </cell>
          <cell r="AZ462">
            <v>0</v>
          </cell>
          <cell r="BA462">
            <v>-148.31399999999849</v>
          </cell>
          <cell r="BB462">
            <v>-56.48070000000007</v>
          </cell>
          <cell r="BC462">
            <v>-95.516999999999825</v>
          </cell>
          <cell r="BD462">
            <v>-132.22499999999854</v>
          </cell>
          <cell r="BE462">
            <v>-609.01082999999926</v>
          </cell>
          <cell r="BF462">
            <v>-30.236000000000786</v>
          </cell>
          <cell r="BG462">
            <v>-2.6118000000001302</v>
          </cell>
          <cell r="BH462">
            <v>-4.7283299999999713</v>
          </cell>
          <cell r="BI462">
            <v>-20.805400000000191</v>
          </cell>
          <cell r="BJ462">
            <v>-172.07099999999991</v>
          </cell>
          <cell r="BK462">
            <v>-209.13999999999942</v>
          </cell>
          <cell r="BL462">
            <v>0</v>
          </cell>
          <cell r="BM462">
            <v>0</v>
          </cell>
          <cell r="BN462">
            <v>-91.90349999999944</v>
          </cell>
          <cell r="BO462">
            <v>-16.668399999999565</v>
          </cell>
          <cell r="BP462">
            <v>-29.156399999999849</v>
          </cell>
          <cell r="BQ462">
            <v>-31.690000000000509</v>
          </cell>
          <cell r="BR462">
            <v>-310.72645399999601</v>
          </cell>
          <cell r="BS462">
            <v>-26.185499999999593</v>
          </cell>
          <cell r="BT462">
            <v>-7.7089999999998327</v>
          </cell>
          <cell r="BU462">
            <v>-7.009969999999953</v>
          </cell>
          <cell r="BV462">
            <v>0</v>
          </cell>
          <cell r="BW462">
            <v>-60.374083999999129</v>
          </cell>
          <cell r="BX462">
            <v>-72.619599999999991</v>
          </cell>
          <cell r="BY462">
            <v>0</v>
          </cell>
          <cell r="BZ462">
            <v>0</v>
          </cell>
          <cell r="CA462">
            <v>-26.068700000000035</v>
          </cell>
          <cell r="CB462">
            <v>-24.461599999999635</v>
          </cell>
          <cell r="CC462">
            <v>-23.636999999999716</v>
          </cell>
          <cell r="CD462">
            <v>-62.661000000000058</v>
          </cell>
          <cell r="CE462">
            <v>-419.94755000001169</v>
          </cell>
          <cell r="CF462">
            <v>-32.346599999999853</v>
          </cell>
          <cell r="CG462">
            <v>-10.311099999999897</v>
          </cell>
          <cell r="CH462">
            <v>-36.74109999999996</v>
          </cell>
          <cell r="CI462">
            <v>-6.3108199999999783</v>
          </cell>
          <cell r="CJ462">
            <v>-34.702000000000226</v>
          </cell>
          <cell r="CK462">
            <v>-21.134799999999814</v>
          </cell>
          <cell r="CL462">
            <v>-4.7961300000001756</v>
          </cell>
          <cell r="CM462">
            <v>0</v>
          </cell>
          <cell r="CN462">
            <v>-27.026200000000244</v>
          </cell>
          <cell r="CO462">
            <v>-92.536000000000058</v>
          </cell>
          <cell r="CP462">
            <v>-50.466800000000148</v>
          </cell>
          <cell r="CQ462">
            <v>-103.57600000000093</v>
          </cell>
          <cell r="CR462">
            <v>-514.50669999998354</v>
          </cell>
          <cell r="CS462">
            <v>-110.4230000000025</v>
          </cell>
          <cell r="CT462">
            <v>-42.583000000000538</v>
          </cell>
          <cell r="CU462">
            <v>-31.024399999999787</v>
          </cell>
          <cell r="CV462">
            <v>-18.263400000000729</v>
          </cell>
          <cell r="CW462">
            <v>-55.604999999999563</v>
          </cell>
          <cell r="CX462">
            <v>-13.681599999999889</v>
          </cell>
          <cell r="CY462">
            <v>0</v>
          </cell>
          <cell r="CZ462">
            <v>0</v>
          </cell>
          <cell r="DA462">
            <v>-70.077499999999418</v>
          </cell>
          <cell r="DB462">
            <v>-64.168300000000272</v>
          </cell>
          <cell r="DC462">
            <v>-58.467500000000655</v>
          </cell>
          <cell r="DD462">
            <v>-50.212999999999738</v>
          </cell>
          <cell r="DE462">
            <v>-339.04259999998612</v>
          </cell>
          <cell r="DF462">
            <v>-61.004000000000815</v>
          </cell>
          <cell r="DG462">
            <v>-9.73700000000008</v>
          </cell>
          <cell r="DH462">
            <v>-6.2233999999998559</v>
          </cell>
          <cell r="DI462">
            <v>-9.1365000000005239</v>
          </cell>
          <cell r="DJ462">
            <v>35.760699999999815</v>
          </cell>
          <cell r="DK462">
            <v>20.727299999999786</v>
          </cell>
          <cell r="DL462">
            <v>0</v>
          </cell>
          <cell r="DM462">
            <v>0</v>
          </cell>
          <cell r="DN462">
            <v>-99.669700000000375</v>
          </cell>
          <cell r="DO462">
            <v>-59.292400000000271</v>
          </cell>
          <cell r="DP462">
            <v>-79.537599999999657</v>
          </cell>
          <cell r="DQ462">
            <v>-70.930000000000291</v>
          </cell>
          <cell r="DR462">
            <v>-668.61819999999716</v>
          </cell>
          <cell r="DS462">
            <v>-34.175999999999476</v>
          </cell>
          <cell r="DT462">
            <v>-23.485999999999876</v>
          </cell>
          <cell r="DU462">
            <v>-45.020300000000134</v>
          </cell>
          <cell r="DV462">
            <v>-91.783999999999651</v>
          </cell>
          <cell r="DW462">
            <v>-106.08599999999933</v>
          </cell>
          <cell r="DX462">
            <v>-13.698899999999867</v>
          </cell>
          <cell r="DY462">
            <v>0</v>
          </cell>
          <cell r="DZ462">
            <v>0</v>
          </cell>
          <cell r="EA462">
            <v>-139.6929999999993</v>
          </cell>
          <cell r="EB462">
            <v>-80.466300000000047</v>
          </cell>
          <cell r="EC462">
            <v>-24.534700000000157</v>
          </cell>
          <cell r="ED462">
            <v>-109.67299999999886</v>
          </cell>
        </row>
        <row r="463">
          <cell r="C463" t="str">
            <v>Palo Verde</v>
          </cell>
          <cell r="F463">
            <v>-15.196500000000015</v>
          </cell>
          <cell r="G463">
            <v>-7.5819999999985157</v>
          </cell>
          <cell r="H463">
            <v>-10.84769999999935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-3.1950299999999743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-0.7891000000000048</v>
          </cell>
          <cell r="BX463">
            <v>-2.4059300000000121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-2.4080209999999624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-0.2912900000000036</v>
          </cell>
          <cell r="CK463">
            <v>-0.51461700000000121</v>
          </cell>
          <cell r="CL463">
            <v>0</v>
          </cell>
          <cell r="CM463">
            <v>0</v>
          </cell>
          <cell r="CN463">
            <v>0</v>
          </cell>
          <cell r="CO463">
            <v>-1.6021140000000003</v>
          </cell>
          <cell r="CP463">
            <v>0</v>
          </cell>
          <cell r="CQ463">
            <v>0</v>
          </cell>
          <cell r="CR463">
            <v>-10.70947000000001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-4.3107300000000066</v>
          </cell>
          <cell r="DA463">
            <v>0</v>
          </cell>
          <cell r="DB463">
            <v>-6.3987400000000036</v>
          </cell>
          <cell r="DC463">
            <v>0</v>
          </cell>
          <cell r="DD463">
            <v>0</v>
          </cell>
          <cell r="DE463">
            <v>-4.1794239999999832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-4.1794240000000045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-5.7008819999999787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-5.7008820000000071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-687.60949999996228</v>
          </cell>
          <cell r="G467">
            <v>-1309.1910299999872</v>
          </cell>
          <cell r="H467">
            <v>-1479.1128800000879</v>
          </cell>
          <cell r="I467">
            <v>-631.02229999995325</v>
          </cell>
          <cell r="J467">
            <v>-476.64700000011362</v>
          </cell>
          <cell r="K467">
            <v>-437.48669999989215</v>
          </cell>
          <cell r="L467">
            <v>-309.91272600000957</v>
          </cell>
          <cell r="M467">
            <v>-314.76594000001205</v>
          </cell>
          <cell r="N467">
            <v>-243.98847000001115</v>
          </cell>
          <cell r="O467">
            <v>-456.50989999999001</v>
          </cell>
          <cell r="P467">
            <v>-296.8062699999864</v>
          </cell>
          <cell r="Q467">
            <v>-429.74199999999837</v>
          </cell>
          <cell r="R467">
            <v>-4012.7680419995449</v>
          </cell>
          <cell r="S467">
            <v>-218.97420200001216</v>
          </cell>
          <cell r="T467">
            <v>-71.147209999999177</v>
          </cell>
          <cell r="U467">
            <v>-185.04729999999836</v>
          </cell>
          <cell r="V467">
            <v>-819.90100000001257</v>
          </cell>
          <cell r="W467">
            <v>-636.30870000005234</v>
          </cell>
          <cell r="X467">
            <v>-332.36749999993481</v>
          </cell>
          <cell r="Y467">
            <v>-281.99225999996997</v>
          </cell>
          <cell r="Z467">
            <v>-786.5466599999927</v>
          </cell>
          <cell r="AA467">
            <v>-187.06284999998752</v>
          </cell>
          <cell r="AB467">
            <v>-306.57779999999912</v>
          </cell>
          <cell r="AC467">
            <v>-40.003359999998793</v>
          </cell>
          <cell r="AD467">
            <v>-146.83920000000217</v>
          </cell>
          <cell r="AE467">
            <v>-3483.485646000132</v>
          </cell>
          <cell r="AF467">
            <v>29.65454000000318</v>
          </cell>
          <cell r="AG467">
            <v>-94.829100000002654</v>
          </cell>
          <cell r="AH467">
            <v>-40.545039999997243</v>
          </cell>
          <cell r="AI467">
            <v>-343.04999999998836</v>
          </cell>
          <cell r="AJ467">
            <v>-571.23963999998523</v>
          </cell>
          <cell r="AK467">
            <v>-692.87319999997271</v>
          </cell>
          <cell r="AL467">
            <v>-264.62770000001183</v>
          </cell>
          <cell r="AM467">
            <v>-217.43141600000672</v>
          </cell>
          <cell r="AN467">
            <v>-513.91000000000349</v>
          </cell>
          <cell r="AO467">
            <v>-142.12420000000566</v>
          </cell>
          <cell r="AP467">
            <v>-9.0378899999959685</v>
          </cell>
          <cell r="AQ467">
            <v>-623.47200000000885</v>
          </cell>
          <cell r="AR467">
            <v>-3811.4663609999698</v>
          </cell>
          <cell r="AS467">
            <v>-100.37739999999758</v>
          </cell>
          <cell r="AT467">
            <v>-27.816800000000512</v>
          </cell>
          <cell r="AU467">
            <v>-53.612840000005235</v>
          </cell>
          <cell r="AV467">
            <v>-240.45623000001069</v>
          </cell>
          <cell r="AW467">
            <v>-619.80083000002196</v>
          </cell>
          <cell r="AX467">
            <v>-638.9210000000312</v>
          </cell>
          <cell r="AY467">
            <v>-320.30809500000032</v>
          </cell>
          <cell r="AZ467">
            <v>-137.66876599999523</v>
          </cell>
          <cell r="BA467">
            <v>-367.17699999999604</v>
          </cell>
          <cell r="BB467">
            <v>-194.13240000000224</v>
          </cell>
          <cell r="BC467">
            <v>-211.06000000001222</v>
          </cell>
          <cell r="BD467">
            <v>-900.13500000000931</v>
          </cell>
          <cell r="BE467">
            <v>-2582.9576999999117</v>
          </cell>
          <cell r="BF467">
            <v>-190.88390000000072</v>
          </cell>
          <cell r="BG467">
            <v>-43.239570000005187</v>
          </cell>
          <cell r="BH467">
            <v>-68.07550999999512</v>
          </cell>
          <cell r="BI467">
            <v>-290.73440000000119</v>
          </cell>
          <cell r="BJ467">
            <v>-513.75728999997955</v>
          </cell>
          <cell r="BK467">
            <v>-564.43800000002375</v>
          </cell>
          <cell r="BL467">
            <v>-177.51752999999735</v>
          </cell>
          <cell r="BM467">
            <v>-145.38689999999769</v>
          </cell>
          <cell r="BN467">
            <v>-163.86819999999716</v>
          </cell>
          <cell r="BO467">
            <v>-147.04939999998896</v>
          </cell>
          <cell r="BP467">
            <v>-84.758999999998196</v>
          </cell>
          <cell r="BQ467">
            <v>-193.24800000000687</v>
          </cell>
          <cell r="BR467">
            <v>-1781.3971399998991</v>
          </cell>
          <cell r="BS467">
            <v>-105.31309999999939</v>
          </cell>
          <cell r="BT467">
            <v>-51.575000000000728</v>
          </cell>
          <cell r="BU467">
            <v>-29.751970000004803</v>
          </cell>
          <cell r="BV467">
            <v>-276.76994000000559</v>
          </cell>
          <cell r="BW467">
            <v>-279.1789839999692</v>
          </cell>
          <cell r="BX467">
            <v>-310.92519000003813</v>
          </cell>
          <cell r="BY467">
            <v>-153.79188000000431</v>
          </cell>
          <cell r="BZ467">
            <v>-112.6500159999996</v>
          </cell>
          <cell r="CA467">
            <v>-120.04546000000119</v>
          </cell>
          <cell r="CB467">
            <v>64.461800000004587</v>
          </cell>
          <cell r="CC467">
            <v>-52.794399999998859</v>
          </cell>
          <cell r="CD467">
            <v>-353.0630000000092</v>
          </cell>
          <cell r="CE467">
            <v>-2693.1980210002512</v>
          </cell>
          <cell r="CF467">
            <v>-146.72529999999097</v>
          </cell>
          <cell r="CG467">
            <v>-48.109399999997549</v>
          </cell>
          <cell r="CH467">
            <v>-80.103259999996226</v>
          </cell>
          <cell r="CI467">
            <v>-145.31571999999869</v>
          </cell>
          <cell r="CJ467">
            <v>-430.84139000013238</v>
          </cell>
          <cell r="CK467">
            <v>-519.86331699998118</v>
          </cell>
          <cell r="CL467">
            <v>-189.21928999999363</v>
          </cell>
          <cell r="CM467">
            <v>-202.54903000000922</v>
          </cell>
          <cell r="CN467">
            <v>-148.30649999999878</v>
          </cell>
          <cell r="CO467">
            <v>-273.27011399998446</v>
          </cell>
          <cell r="CP467">
            <v>-101.25800000000163</v>
          </cell>
          <cell r="CQ467">
            <v>-407.63669999997364</v>
          </cell>
          <cell r="CR467">
            <v>-2950.617220999673</v>
          </cell>
          <cell r="CS467">
            <v>-376.10409999999683</v>
          </cell>
          <cell r="CT467">
            <v>-93.769200000002456</v>
          </cell>
          <cell r="CU467">
            <v>-66.947940000001836</v>
          </cell>
          <cell r="CV467">
            <v>-147.13740000000689</v>
          </cell>
          <cell r="CW467">
            <v>-383.43960000004154</v>
          </cell>
          <cell r="CX467">
            <v>-564.39839999994729</v>
          </cell>
          <cell r="CY467">
            <v>-207.8408000000054</v>
          </cell>
          <cell r="CZ467">
            <v>-194.66160599999421</v>
          </cell>
          <cell r="DA467">
            <v>-198.20793499999854</v>
          </cell>
          <cell r="DB467">
            <v>-241.51403999998001</v>
          </cell>
          <cell r="DC467">
            <v>-169.21319999999832</v>
          </cell>
          <cell r="DD467">
            <v>-307.38300000000163</v>
          </cell>
          <cell r="DE467">
            <v>-2104.508863999974</v>
          </cell>
          <cell r="DF467">
            <v>-324.50280000000203</v>
          </cell>
          <cell r="DG467">
            <v>-254.21830000000045</v>
          </cell>
          <cell r="DH467">
            <v>-38.877219999998488</v>
          </cell>
          <cell r="DI467">
            <v>-142.27309999999852</v>
          </cell>
          <cell r="DJ467">
            <v>-319.52522400004091</v>
          </cell>
          <cell r="DK467">
            <v>-398.79005999999936</v>
          </cell>
          <cell r="DL467">
            <v>-177.80356000000029</v>
          </cell>
          <cell r="DM467">
            <v>237.62110000001849</v>
          </cell>
          <cell r="DN467">
            <v>-235.62039999999979</v>
          </cell>
          <cell r="DO467">
            <v>-166.56239999998797</v>
          </cell>
          <cell r="DP467">
            <v>-130.75199999999313</v>
          </cell>
          <cell r="DQ467">
            <v>-153.20490000000427</v>
          </cell>
          <cell r="DR467">
            <v>-3142.0686419999693</v>
          </cell>
          <cell r="DS467">
            <v>-150.37479999999778</v>
          </cell>
          <cell r="DT467">
            <v>-66.769150000003719</v>
          </cell>
          <cell r="DU467">
            <v>-96.867559999998775</v>
          </cell>
          <cell r="DV467">
            <v>-509.56400000001304</v>
          </cell>
          <cell r="DW467">
            <v>-543.24170000007143</v>
          </cell>
          <cell r="DX467">
            <v>-474.01149999999325</v>
          </cell>
          <cell r="DY467">
            <v>-241.85894999999437</v>
          </cell>
          <cell r="DZ467">
            <v>-168.18770000000222</v>
          </cell>
          <cell r="EA467">
            <v>-320.81598200000735</v>
          </cell>
          <cell r="EB467">
            <v>-217.08290000000852</v>
          </cell>
          <cell r="EC467">
            <v>-44.815999999995256</v>
          </cell>
          <cell r="ED467">
            <v>-308.47839999999269</v>
          </cell>
        </row>
        <row r="469">
          <cell r="A469" t="str">
            <v xml:space="preserve">Total Purchased Power &amp; Net Interchange </v>
          </cell>
          <cell r="F469">
            <v>1376.7804999998771</v>
          </cell>
          <cell r="G469">
            <v>417.66897000023164</v>
          </cell>
          <cell r="H469">
            <v>630.47711999970488</v>
          </cell>
          <cell r="I469">
            <v>1182.2076999999117</v>
          </cell>
          <cell r="J469">
            <v>1312.5729999998584</v>
          </cell>
          <cell r="K469">
            <v>1808.1533000001218</v>
          </cell>
          <cell r="L469">
            <v>2273.9872739999555</v>
          </cell>
          <cell r="M469">
            <v>2373.504059999832</v>
          </cell>
          <cell r="N469">
            <v>2394.2615299999015</v>
          </cell>
          <cell r="O469">
            <v>2071.2100999999093</v>
          </cell>
          <cell r="P469">
            <v>2225.0937300000805</v>
          </cell>
          <cell r="Q469">
            <v>2052.1579999999376</v>
          </cell>
          <cell r="R469">
            <v>23178.101958001032</v>
          </cell>
          <cell r="S469">
            <v>1845.4157979999436</v>
          </cell>
          <cell r="T469">
            <v>1655.7127900000196</v>
          </cell>
          <cell r="U469">
            <v>1924.5427000001073</v>
          </cell>
          <cell r="V469">
            <v>993.32899999991059</v>
          </cell>
          <cell r="W469">
            <v>1152.9112999998033</v>
          </cell>
          <cell r="X469">
            <v>1913.2724999999627</v>
          </cell>
          <cell r="Y469">
            <v>2301.9077399999369</v>
          </cell>
          <cell r="Z469">
            <v>1901.7233400000259</v>
          </cell>
          <cell r="AA469">
            <v>2451.1871500000125</v>
          </cell>
          <cell r="AB469">
            <v>2221.142200000002</v>
          </cell>
          <cell r="AC469">
            <v>2481.89664000005</v>
          </cell>
          <cell r="AD469">
            <v>2335.0608000000939</v>
          </cell>
          <cell r="AE469">
            <v>23787.494353998452</v>
          </cell>
          <cell r="AF469">
            <v>2094.0445399999153</v>
          </cell>
          <cell r="AG469">
            <v>1712.1408999999985</v>
          </cell>
          <cell r="AH469">
            <v>2069.0449600003194</v>
          </cell>
          <cell r="AI469">
            <v>1470.1799999999348</v>
          </cell>
          <cell r="AJ469">
            <v>1217.9803599999286</v>
          </cell>
          <cell r="AK469">
            <v>1552.7668000000995</v>
          </cell>
          <cell r="AL469">
            <v>2319.2722999998368</v>
          </cell>
          <cell r="AM469">
            <v>2470.8385840000119</v>
          </cell>
          <cell r="AN469">
            <v>2124.3400000000838</v>
          </cell>
          <cell r="AO469">
            <v>2385.5958000000101</v>
          </cell>
          <cell r="AP469">
            <v>2512.8621099998709</v>
          </cell>
          <cell r="AQ469">
            <v>1858.4280000000726</v>
          </cell>
          <cell r="AR469">
            <v>23379.403638999909</v>
          </cell>
          <cell r="AS469">
            <v>1964.0126000000164</v>
          </cell>
          <cell r="AT469">
            <v>1699.0431999999564</v>
          </cell>
          <cell r="AU469">
            <v>2055.9771600002423</v>
          </cell>
          <cell r="AV469">
            <v>1572.7737700000871</v>
          </cell>
          <cell r="AW469">
            <v>1169.4191699998919</v>
          </cell>
          <cell r="AX469">
            <v>1606.719000000041</v>
          </cell>
          <cell r="AY469">
            <v>2263.5919049999211</v>
          </cell>
          <cell r="AZ469">
            <v>2550.6012339999434</v>
          </cell>
          <cell r="BA469">
            <v>2271.0729999998584</v>
          </cell>
          <cell r="BB469">
            <v>2333.5875999999698</v>
          </cell>
          <cell r="BC469">
            <v>2310.8400000000838</v>
          </cell>
          <cell r="BD469">
            <v>1581.7650000001304</v>
          </cell>
          <cell r="BE469">
            <v>24607.912299999967</v>
          </cell>
          <cell r="BF469">
            <v>1873.5060999998823</v>
          </cell>
          <cell r="BG469">
            <v>1683.6204299998935</v>
          </cell>
          <cell r="BH469">
            <v>2041.5144900002051</v>
          </cell>
          <cell r="BI469">
            <v>1522.4956000002567</v>
          </cell>
          <cell r="BJ469">
            <v>1275.4627099998761</v>
          </cell>
          <cell r="BK469">
            <v>1681.2019999995828</v>
          </cell>
          <cell r="BL469">
            <v>2406.3824700000696</v>
          </cell>
          <cell r="BM469">
            <v>2542.8831000002101</v>
          </cell>
          <cell r="BN469">
            <v>2474.3818000000902</v>
          </cell>
          <cell r="BO469">
            <v>2380.6705999998376</v>
          </cell>
          <cell r="BP469">
            <v>2437.1409999999451</v>
          </cell>
          <cell r="BQ469">
            <v>2288.6520000000019</v>
          </cell>
          <cell r="BR469">
            <v>25409.472859999165</v>
          </cell>
          <cell r="BS469">
            <v>1959.0768999999855</v>
          </cell>
          <cell r="BT469">
            <v>1675.2850000000326</v>
          </cell>
          <cell r="BU469">
            <v>2079.8380299997516</v>
          </cell>
          <cell r="BV469">
            <v>1536.460059999954</v>
          </cell>
          <cell r="BW469">
            <v>1510.0410160000902</v>
          </cell>
          <cell r="BX469">
            <v>1934.714810000034</v>
          </cell>
          <cell r="BY469">
            <v>2430.1081199999899</v>
          </cell>
          <cell r="BZ469">
            <v>2575.6199839999899</v>
          </cell>
          <cell r="CA469">
            <v>2518.2045400000643</v>
          </cell>
          <cell r="CB469">
            <v>2592.1818000001367</v>
          </cell>
          <cell r="CC469">
            <v>2469.1055999998935</v>
          </cell>
          <cell r="CD469">
            <v>2128.8370000000577</v>
          </cell>
          <cell r="CE469">
            <v>24577.781979000196</v>
          </cell>
          <cell r="CF469">
            <v>1917.6646999999648</v>
          </cell>
          <cell r="CG469">
            <v>1758.8606000000145</v>
          </cell>
          <cell r="CH469">
            <v>2029.4867399998475</v>
          </cell>
          <cell r="CI469">
            <v>1667.9142800001428</v>
          </cell>
          <cell r="CJ469">
            <v>1358.3786100000143</v>
          </cell>
          <cell r="CK469">
            <v>1725.7766830001492</v>
          </cell>
          <cell r="CL469">
            <v>2394.680709999986</v>
          </cell>
          <cell r="CM469">
            <v>2485.7209699999075</v>
          </cell>
          <cell r="CN469">
            <v>2489.9435000000522</v>
          </cell>
          <cell r="CO469">
            <v>2254.4498860000167</v>
          </cell>
          <cell r="CP469">
            <v>2420.6419999998761</v>
          </cell>
          <cell r="CQ469">
            <v>2074.2632999999914</v>
          </cell>
          <cell r="CR469">
            <v>24240.252779003233</v>
          </cell>
          <cell r="CS469">
            <v>1688.2859000001336</v>
          </cell>
          <cell r="CT469">
            <v>1633.0908000001218</v>
          </cell>
          <cell r="CU469">
            <v>2042.6420600002166</v>
          </cell>
          <cell r="CV469">
            <v>1666.0926000000909</v>
          </cell>
          <cell r="CW469">
            <v>1405.7804000000469</v>
          </cell>
          <cell r="CX469">
            <v>1681.2415999998339</v>
          </cell>
          <cell r="CY469">
            <v>2376.0591999997851</v>
          </cell>
          <cell r="CZ469">
            <v>2493.6083939999808</v>
          </cell>
          <cell r="DA469">
            <v>2440.0420650001615</v>
          </cell>
          <cell r="DB469">
            <v>2286.2059600001667</v>
          </cell>
          <cell r="DC469">
            <v>2352.6867999999085</v>
          </cell>
          <cell r="DD469">
            <v>2174.517000000109</v>
          </cell>
          <cell r="DE469">
            <v>25086.361135996878</v>
          </cell>
          <cell r="DF469">
            <v>1739.8871999999974</v>
          </cell>
          <cell r="DG469">
            <v>1472.6417000001529</v>
          </cell>
          <cell r="DH469">
            <v>2070.7127799999435</v>
          </cell>
          <cell r="DI469">
            <v>1670.9569000001065</v>
          </cell>
          <cell r="DJ469">
            <v>1469.6947759999894</v>
          </cell>
          <cell r="DK469">
            <v>1846.8499400001019</v>
          </cell>
          <cell r="DL469">
            <v>2406.0964399999939</v>
          </cell>
          <cell r="DM469">
            <v>2925.8910999998916</v>
          </cell>
          <cell r="DN469">
            <v>2402.6296000001021</v>
          </cell>
          <cell r="DO469">
            <v>2361.157600000035</v>
          </cell>
          <cell r="DP469">
            <v>2391.1479999999283</v>
          </cell>
          <cell r="DQ469">
            <v>2328.6951000001281</v>
          </cell>
          <cell r="DR469">
            <v>24048.801357999444</v>
          </cell>
          <cell r="DS469">
            <v>1914.0152000000235</v>
          </cell>
          <cell r="DT469">
            <v>1660.0908500000369</v>
          </cell>
          <cell r="DU469">
            <v>2012.722439999925</v>
          </cell>
          <cell r="DV469">
            <v>1303.6659999999683</v>
          </cell>
          <cell r="DW469">
            <v>1245.9783000003081</v>
          </cell>
          <cell r="DX469">
            <v>1771.6284999998752</v>
          </cell>
          <cell r="DY469">
            <v>2342.0410499998834</v>
          </cell>
          <cell r="DZ469">
            <v>2520.0823000001255</v>
          </cell>
          <cell r="EA469">
            <v>2317.434018000029</v>
          </cell>
          <cell r="EB469">
            <v>2310.6370999999344</v>
          </cell>
          <cell r="EC469">
            <v>2477.0839999999152</v>
          </cell>
          <cell r="ED469">
            <v>2173.4215999998851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-176.68948699999601</v>
          </cell>
          <cell r="G472">
            <v>-60.899416000000201</v>
          </cell>
          <cell r="H472">
            <v>-23.808249999972759</v>
          </cell>
          <cell r="I472">
            <v>-2.874069999990752</v>
          </cell>
          <cell r="J472">
            <v>-2.5101299999951152</v>
          </cell>
          <cell r="K472">
            <v>-0.7157500000030268</v>
          </cell>
          <cell r="L472">
            <v>-9.5066299999889452</v>
          </cell>
          <cell r="M472">
            <v>-21.543619999982184</v>
          </cell>
          <cell r="N472">
            <v>-7.86682500000461</v>
          </cell>
          <cell r="O472">
            <v>-38.731990000000224</v>
          </cell>
          <cell r="P472">
            <v>-94.630439000000479</v>
          </cell>
          <cell r="Q472">
            <v>-81.883464999991702</v>
          </cell>
          <cell r="R472">
            <v>-454.95747500006109</v>
          </cell>
          <cell r="S472">
            <v>-113.61701000001631</v>
          </cell>
          <cell r="T472">
            <v>-48.754489999992074</v>
          </cell>
          <cell r="U472">
            <v>-68.772870000015246</v>
          </cell>
          <cell r="V472">
            <v>-0.5822900000057416</v>
          </cell>
          <cell r="W472">
            <v>0</v>
          </cell>
          <cell r="X472">
            <v>-1.0678399999887915</v>
          </cell>
          <cell r="Y472">
            <v>-0.29102000000420958</v>
          </cell>
          <cell r="Z472">
            <v>-0.4470500000170432</v>
          </cell>
          <cell r="AA472">
            <v>-1.0894100000004983</v>
          </cell>
          <cell r="AB472">
            <v>-61.189769999997225</v>
          </cell>
          <cell r="AC472">
            <v>-65.130899999989197</v>
          </cell>
          <cell r="AD472">
            <v>-94.014825000005658</v>
          </cell>
          <cell r="AE472">
            <v>-482.26423299964517</v>
          </cell>
          <cell r="AF472">
            <v>-52.688388999988092</v>
          </cell>
          <cell r="AG472">
            <v>-35.181580000004033</v>
          </cell>
          <cell r="AH472">
            <v>-77.082543999975314</v>
          </cell>
          <cell r="AI472">
            <v>-1.1542740000004414</v>
          </cell>
          <cell r="AJ472">
            <v>-8.7599999969825149E-3</v>
          </cell>
          <cell r="AK472">
            <v>-1.7278799999912735</v>
          </cell>
          <cell r="AL472">
            <v>-2.5241699999896809</v>
          </cell>
          <cell r="AM472">
            <v>-10.965549999993527</v>
          </cell>
          <cell r="AN472">
            <v>-1.5723020000004908</v>
          </cell>
          <cell r="AO472">
            <v>-32.622440000006463</v>
          </cell>
          <cell r="AP472">
            <v>-95.38733999998658</v>
          </cell>
          <cell r="AQ472">
            <v>-171.34900400001789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-29.542088999878615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-16.20224700000108</v>
          </cell>
          <cell r="X473">
            <v>-6.4899900000018533</v>
          </cell>
          <cell r="Y473">
            <v>0</v>
          </cell>
          <cell r="Z473">
            <v>0</v>
          </cell>
          <cell r="AA473">
            <v>-6.8498520000139251</v>
          </cell>
          <cell r="AB473">
            <v>0</v>
          </cell>
          <cell r="AC473">
            <v>0</v>
          </cell>
          <cell r="AD473">
            <v>0</v>
          </cell>
          <cell r="AE473">
            <v>-302.64289999986067</v>
          </cell>
          <cell r="AF473">
            <v>-0.56006600000546314</v>
          </cell>
          <cell r="AG473">
            <v>0</v>
          </cell>
          <cell r="AH473">
            <v>-40.166132000013022</v>
          </cell>
          <cell r="AI473">
            <v>-27.190190000001166</v>
          </cell>
          <cell r="AJ473">
            <v>-22.680642000006628</v>
          </cell>
          <cell r="AK473">
            <v>-41.745557999995071</v>
          </cell>
          <cell r="AL473">
            <v>-20.439943999997922</v>
          </cell>
          <cell r="AM473">
            <v>-65.990237000005436</v>
          </cell>
          <cell r="AN473">
            <v>-76.450213000003714</v>
          </cell>
          <cell r="AO473">
            <v>-7.4199179999995977</v>
          </cell>
          <cell r="AP473">
            <v>0</v>
          </cell>
          <cell r="AQ473">
            <v>0</v>
          </cell>
          <cell r="AR473">
            <v>-291.34088799997699</v>
          </cell>
          <cell r="AS473">
            <v>-5.2402310000034049</v>
          </cell>
          <cell r="AT473">
            <v>-12.000008999981219</v>
          </cell>
          <cell r="AU473">
            <v>-28.634980999981053</v>
          </cell>
          <cell r="AV473">
            <v>-25.777817999998661</v>
          </cell>
          <cell r="AW473">
            <v>-5.2749349999940023</v>
          </cell>
          <cell r="AX473">
            <v>-23.322597000005771</v>
          </cell>
          <cell r="AY473">
            <v>-36.711170999988099</v>
          </cell>
          <cell r="AZ473">
            <v>-37.550970999989659</v>
          </cell>
          <cell r="BA473">
            <v>-40.110351000010269</v>
          </cell>
          <cell r="BB473">
            <v>-20.367977999994764</v>
          </cell>
          <cell r="BC473">
            <v>-36.95995799999946</v>
          </cell>
          <cell r="BD473">
            <v>-19.389887999990606</v>
          </cell>
          <cell r="BE473">
            <v>-350.69172000000253</v>
          </cell>
          <cell r="BF473">
            <v>-14.030514999991283</v>
          </cell>
          <cell r="BG473">
            <v>-10.770516000004136</v>
          </cell>
          <cell r="BH473">
            <v>-23.270021000003908</v>
          </cell>
          <cell r="BI473">
            <v>-16.426247999996122</v>
          </cell>
          <cell r="BJ473">
            <v>-12.301931000001787</v>
          </cell>
          <cell r="BK473">
            <v>-24.495128999995359</v>
          </cell>
          <cell r="BL473">
            <v>-53.69577500000014</v>
          </cell>
          <cell r="BM473">
            <v>-51.125350000002072</v>
          </cell>
          <cell r="BN473">
            <v>-36.581864999985555</v>
          </cell>
          <cell r="BO473">
            <v>-71.703842999995686</v>
          </cell>
          <cell r="BP473">
            <v>-13.320556999999098</v>
          </cell>
          <cell r="BQ473">
            <v>-22.969969999991008</v>
          </cell>
          <cell r="BR473">
            <v>-196.35924699995667</v>
          </cell>
          <cell r="BS473">
            <v>-19.150138999990304</v>
          </cell>
          <cell r="BT473">
            <v>-26.090337000001455</v>
          </cell>
          <cell r="BU473">
            <v>-33.176233000005595</v>
          </cell>
          <cell r="BV473">
            <v>-31.398671999999351</v>
          </cell>
          <cell r="BW473">
            <v>-35.920388999998977</v>
          </cell>
          <cell r="BX473">
            <v>-9.410156999991159</v>
          </cell>
          <cell r="BY473">
            <v>-37.020022000011522</v>
          </cell>
          <cell r="BZ473">
            <v>-101.38258100001258</v>
          </cell>
          <cell r="CA473">
            <v>-38.148327999995672</v>
          </cell>
          <cell r="CB473">
            <v>183.11739000001398</v>
          </cell>
          <cell r="CC473">
            <v>-16.75975599999947</v>
          </cell>
          <cell r="CD473">
            <v>-31.020022999990033</v>
          </cell>
          <cell r="CE473">
            <v>-354.06640599993989</v>
          </cell>
          <cell r="CF473">
            <v>-15.130119999987073</v>
          </cell>
          <cell r="CG473">
            <v>-29.312324999991688</v>
          </cell>
          <cell r="CH473">
            <v>-42.518651999998838</v>
          </cell>
          <cell r="CI473">
            <v>-7.0341300000000047</v>
          </cell>
          <cell r="CJ473">
            <v>-4.7287589999978081</v>
          </cell>
          <cell r="CK473">
            <v>-16.580084999994142</v>
          </cell>
          <cell r="CL473">
            <v>-56.452367999998387</v>
          </cell>
          <cell r="CM473">
            <v>-18.31582800000615</v>
          </cell>
          <cell r="CN473">
            <v>-54.138737000001129</v>
          </cell>
          <cell r="CO473">
            <v>-23.647672000006423</v>
          </cell>
          <cell r="CP473">
            <v>-74.977489999990212</v>
          </cell>
          <cell r="CQ473">
            <v>-11.230239999989863</v>
          </cell>
          <cell r="CR473">
            <v>-344.47088999999687</v>
          </cell>
          <cell r="CS473">
            <v>-6.270262999998522</v>
          </cell>
          <cell r="CT473">
            <v>-45.360107999993488</v>
          </cell>
          <cell r="CU473">
            <v>-41.620610999991186</v>
          </cell>
          <cell r="CV473">
            <v>-16.419924000001629</v>
          </cell>
          <cell r="CW473">
            <v>-10.829825999993773</v>
          </cell>
          <cell r="CX473">
            <v>-31.698249000008218</v>
          </cell>
          <cell r="CY473">
            <v>-32.939450999998371</v>
          </cell>
          <cell r="CZ473">
            <v>-62.277967999994871</v>
          </cell>
          <cell r="DA473">
            <v>-28.740698000008706</v>
          </cell>
          <cell r="DB473">
            <v>-50.448386000003666</v>
          </cell>
          <cell r="DC473">
            <v>-12.215502999999444</v>
          </cell>
          <cell r="DD473">
            <v>-5.6499029999977211</v>
          </cell>
          <cell r="DE473">
            <v>-342.92901400011033</v>
          </cell>
          <cell r="DF473">
            <v>-9.2797859999845969</v>
          </cell>
          <cell r="DG473">
            <v>-21.382257999997819</v>
          </cell>
          <cell r="DH473">
            <v>-43.204135000007227</v>
          </cell>
          <cell r="DI473">
            <v>-6.2202130000005127</v>
          </cell>
          <cell r="DJ473">
            <v>-25.680776999994123</v>
          </cell>
          <cell r="DK473">
            <v>-60.350095999994664</v>
          </cell>
          <cell r="DL473">
            <v>-26.595579000000726</v>
          </cell>
          <cell r="DM473">
            <v>-9.8099199999996927</v>
          </cell>
          <cell r="DN473">
            <v>-76.086665000009816</v>
          </cell>
          <cell r="DO473">
            <v>-12.959958999999799</v>
          </cell>
          <cell r="DP473">
            <v>-14.859617999994953</v>
          </cell>
          <cell r="DQ473">
            <v>-36.500008000002708</v>
          </cell>
          <cell r="DR473">
            <v>-399.70895100024063</v>
          </cell>
          <cell r="DS473">
            <v>-8.1001010000036331</v>
          </cell>
          <cell r="DT473">
            <v>-28.350101999996696</v>
          </cell>
          <cell r="DU473">
            <v>-10.142669000008027</v>
          </cell>
          <cell r="DV473">
            <v>-11.86938299999747</v>
          </cell>
          <cell r="DW473">
            <v>-29.822072999995726</v>
          </cell>
          <cell r="DX473">
            <v>-48.293740000008256</v>
          </cell>
          <cell r="DY473">
            <v>-75.296925000002375</v>
          </cell>
          <cell r="DZ473">
            <v>-90.22371099999873</v>
          </cell>
          <cell r="EA473">
            <v>-28.679452000011224</v>
          </cell>
          <cell r="EB473">
            <v>-26.218951999995625</v>
          </cell>
          <cell r="EC473">
            <v>-13.321951000005356</v>
          </cell>
          <cell r="ED473">
            <v>-29.389892000006512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-4.2535969999153167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-4.2535970000026282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-47.944265000056475</v>
          </cell>
          <cell r="AF474">
            <v>-9.7800270000007004</v>
          </cell>
          <cell r="AG474">
            <v>0</v>
          </cell>
          <cell r="AH474">
            <v>0</v>
          </cell>
          <cell r="AI474">
            <v>0</v>
          </cell>
          <cell r="AJ474">
            <v>-8.1498999999894295</v>
          </cell>
          <cell r="AK474">
            <v>-1.7445670000161044</v>
          </cell>
          <cell r="AL474">
            <v>-28.269771000006585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-177.47988900006749</v>
          </cell>
          <cell r="AS474">
            <v>-23.553060000005644</v>
          </cell>
          <cell r="AT474">
            <v>-10.26000799999747</v>
          </cell>
          <cell r="AU474">
            <v>-4.5113060000003316</v>
          </cell>
          <cell r="AV474">
            <v>0</v>
          </cell>
          <cell r="AW474">
            <v>0</v>
          </cell>
          <cell r="AX474">
            <v>-28.134609000000637</v>
          </cell>
          <cell r="AY474">
            <v>-30.240432000005967</v>
          </cell>
          <cell r="AZ474">
            <v>-6.670163999995566</v>
          </cell>
          <cell r="BA474">
            <v>-32.470912999997381</v>
          </cell>
          <cell r="BB474">
            <v>-23.029776000010315</v>
          </cell>
          <cell r="BC474">
            <v>-18.60962100001052</v>
          </cell>
          <cell r="BD474">
            <v>0</v>
          </cell>
          <cell r="BE474">
            <v>-198.54624799964949</v>
          </cell>
          <cell r="BF474">
            <v>-11.409666999999899</v>
          </cell>
          <cell r="BG474">
            <v>-13.307614000019385</v>
          </cell>
          <cell r="BH474">
            <v>-5.4899920000025304</v>
          </cell>
          <cell r="BI474">
            <v>-5.9201699999975972</v>
          </cell>
          <cell r="BJ474">
            <v>-29.17993500000739</v>
          </cell>
          <cell r="BK474">
            <v>-35.020017000002554</v>
          </cell>
          <cell r="BL474">
            <v>-25.001283999998122</v>
          </cell>
          <cell r="BM474">
            <v>-12.199705000006361</v>
          </cell>
          <cell r="BN474">
            <v>-10.430178999988129</v>
          </cell>
          <cell r="BO474">
            <v>-14.490235999997822</v>
          </cell>
          <cell r="BP474">
            <v>-23.054180000006454</v>
          </cell>
          <cell r="BQ474">
            <v>-13.043269000016153</v>
          </cell>
          <cell r="BR474">
            <v>-165.00967599998694</v>
          </cell>
          <cell r="BS474">
            <v>-49.160723999986658</v>
          </cell>
          <cell r="BT474">
            <v>-3.9995190000045113</v>
          </cell>
          <cell r="BU474">
            <v>-9.9218130000008387</v>
          </cell>
          <cell r="BV474">
            <v>-17.870125000001281</v>
          </cell>
          <cell r="BW474">
            <v>-9.3200610000021697</v>
          </cell>
          <cell r="BX474">
            <v>-2.750092999995104</v>
          </cell>
          <cell r="BY474">
            <v>-48.163973999995505</v>
          </cell>
          <cell r="BZ474">
            <v>-10.782199999986915</v>
          </cell>
          <cell r="CA474">
            <v>-23.25004899999476</v>
          </cell>
          <cell r="CB474">
            <v>36.428698000003351</v>
          </cell>
          <cell r="CC474">
            <v>-26.219815999997081</v>
          </cell>
          <cell r="CD474">
            <v>0</v>
          </cell>
          <cell r="CE474">
            <v>-189.97457100008614</v>
          </cell>
          <cell r="CF474">
            <v>-2.3601090000011027</v>
          </cell>
          <cell r="CG474">
            <v>-29.585107000006246</v>
          </cell>
          <cell r="CH474">
            <v>-11.871092000001227</v>
          </cell>
          <cell r="CI474">
            <v>-14.480228000000352</v>
          </cell>
          <cell r="CJ474">
            <v>-9.0636610000001383</v>
          </cell>
          <cell r="CK474">
            <v>-9.1701679999969201</v>
          </cell>
          <cell r="CL474">
            <v>-24.959786999999778</v>
          </cell>
          <cell r="CM474">
            <v>-30.312692999999854</v>
          </cell>
          <cell r="CN474">
            <v>-11.793844999992871</v>
          </cell>
          <cell r="CO474">
            <v>-9.5163590000011027</v>
          </cell>
          <cell r="CP474">
            <v>-32.071504999999888</v>
          </cell>
          <cell r="CQ474">
            <v>-4.7900170000066282</v>
          </cell>
          <cell r="CR474">
            <v>-118.45659500011243</v>
          </cell>
          <cell r="CS474">
            <v>-1.1799299999984214</v>
          </cell>
          <cell r="CT474">
            <v>-16.289046999998391</v>
          </cell>
          <cell r="CU474">
            <v>-2.969969999998284</v>
          </cell>
          <cell r="CV474">
            <v>-21.319824999998673</v>
          </cell>
          <cell r="CW474">
            <v>-0.8198259999990114</v>
          </cell>
          <cell r="CX474">
            <v>-10.901073000000906</v>
          </cell>
          <cell r="CY474">
            <v>-21.725498999992851</v>
          </cell>
          <cell r="CZ474">
            <v>-10.189696000001277</v>
          </cell>
          <cell r="DA474">
            <v>-6.8012279999966267</v>
          </cell>
          <cell r="DB474">
            <v>-15.520264000006136</v>
          </cell>
          <cell r="DC474">
            <v>-10.740236999990884</v>
          </cell>
          <cell r="DD474">
            <v>0</v>
          </cell>
          <cell r="DE474">
            <v>-184.79816799995024</v>
          </cell>
          <cell r="DF474">
            <v>-5.8736879999996745</v>
          </cell>
          <cell r="DG474">
            <v>-12.980352999999013</v>
          </cell>
          <cell r="DH474">
            <v>-5.5351160000063828</v>
          </cell>
          <cell r="DI474">
            <v>-10.2806700000001</v>
          </cell>
          <cell r="DJ474">
            <v>-7.13989600000059</v>
          </cell>
          <cell r="DK474">
            <v>-5.4899910000021919</v>
          </cell>
          <cell r="DL474">
            <v>-17.134406999997736</v>
          </cell>
          <cell r="DM474">
            <v>-25.650535000000673</v>
          </cell>
          <cell r="DN474">
            <v>-30.116818999995303</v>
          </cell>
          <cell r="DO474">
            <v>-10.646058999998786</v>
          </cell>
          <cell r="DP474">
            <v>-13.570501000001968</v>
          </cell>
          <cell r="DQ474">
            <v>-40.38013299999875</v>
          </cell>
          <cell r="DR474">
            <v>-346.94306799990591</v>
          </cell>
          <cell r="DS474">
            <v>-46.459906999996747</v>
          </cell>
          <cell r="DT474">
            <v>-49.347567000004346</v>
          </cell>
          <cell r="DU474">
            <v>-34.634476999999606</v>
          </cell>
          <cell r="DV474">
            <v>-18.323750999999902</v>
          </cell>
          <cell r="DW474">
            <v>-5.3868279999987863</v>
          </cell>
          <cell r="DX474">
            <v>-41.24215600000025</v>
          </cell>
          <cell r="DY474">
            <v>-19.229184000003443</v>
          </cell>
          <cell r="DZ474">
            <v>-20.401090999999724</v>
          </cell>
          <cell r="EA474">
            <v>-19.84405799999513</v>
          </cell>
          <cell r="EB474">
            <v>-26.252733000001172</v>
          </cell>
          <cell r="EC474">
            <v>-29.570481000002474</v>
          </cell>
          <cell r="ED474">
            <v>-36.250834999998915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-3.8798899999819696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-364.67576599959284</v>
          </cell>
          <cell r="S475">
            <v>0</v>
          </cell>
          <cell r="T475">
            <v>0</v>
          </cell>
          <cell r="U475">
            <v>0</v>
          </cell>
          <cell r="V475">
            <v>-25.410377000051085</v>
          </cell>
          <cell r="W475">
            <v>-141.40401599998586</v>
          </cell>
          <cell r="X475">
            <v>-182.89140800002497</v>
          </cell>
          <cell r="Y475">
            <v>-8.0598150000441819</v>
          </cell>
          <cell r="Z475">
            <v>0</v>
          </cell>
          <cell r="AA475">
            <v>-6.9101500000106171</v>
          </cell>
          <cell r="AB475">
            <v>0</v>
          </cell>
          <cell r="AC475">
            <v>0</v>
          </cell>
          <cell r="AD475">
            <v>0</v>
          </cell>
          <cell r="AE475">
            <v>-700.95439300034195</v>
          </cell>
          <cell r="AF475">
            <v>0</v>
          </cell>
          <cell r="AG475">
            <v>-2.0397900000680238</v>
          </cell>
          <cell r="AH475">
            <v>-24.550346999953035</v>
          </cell>
          <cell r="AI475">
            <v>-149.64797100005671</v>
          </cell>
          <cell r="AJ475">
            <v>-120.59979200002272</v>
          </cell>
          <cell r="AK475">
            <v>-146.90689200005727</v>
          </cell>
          <cell r="AL475">
            <v>-130.11912699998356</v>
          </cell>
          <cell r="AM475">
            <v>-43.672445000032894</v>
          </cell>
          <cell r="AN475">
            <v>-33.40969000000041</v>
          </cell>
          <cell r="AO475">
            <v>-45.338408999959938</v>
          </cell>
          <cell r="AP475">
            <v>-4.6699300000327639</v>
          </cell>
          <cell r="AQ475">
            <v>0</v>
          </cell>
          <cell r="AR475">
            <v>-980.10217100009322</v>
          </cell>
          <cell r="AS475">
            <v>-16.070039999962319</v>
          </cell>
          <cell r="AT475">
            <v>-68.09960499999579</v>
          </cell>
          <cell r="AU475">
            <v>-30.091184000018984</v>
          </cell>
          <cell r="AV475">
            <v>-235.40053100005025</v>
          </cell>
          <cell r="AW475">
            <v>-128.62592100002803</v>
          </cell>
          <cell r="AX475">
            <v>-107.20965999999316</v>
          </cell>
          <cell r="AY475">
            <v>-97.916017000039574</v>
          </cell>
          <cell r="AZ475">
            <v>-65.160675999999512</v>
          </cell>
          <cell r="BA475">
            <v>-77.380138000007719</v>
          </cell>
          <cell r="BB475">
            <v>-69.109568999963813</v>
          </cell>
          <cell r="BC475">
            <v>-85.03882999997586</v>
          </cell>
          <cell r="BD475">
            <v>0</v>
          </cell>
          <cell r="BE475">
            <v>-1089.8636120008305</v>
          </cell>
          <cell r="BF475">
            <v>-19.68994999997085</v>
          </cell>
          <cell r="BG475">
            <v>-21.299569999973755</v>
          </cell>
          <cell r="BH475">
            <v>-39.959929999953602</v>
          </cell>
          <cell r="BI475">
            <v>-169.20080099999905</v>
          </cell>
          <cell r="BJ475">
            <v>-209.95361999998568</v>
          </cell>
          <cell r="BK475">
            <v>-251.78361799998675</v>
          </cell>
          <cell r="BL475">
            <v>-81.127020999963861</v>
          </cell>
          <cell r="BM475">
            <v>-82.738285999977961</v>
          </cell>
          <cell r="BN475">
            <v>-53.069541999953799</v>
          </cell>
          <cell r="BO475">
            <v>-102.95290499995463</v>
          </cell>
          <cell r="BP475">
            <v>-56.125247999967542</v>
          </cell>
          <cell r="BQ475">
            <v>-1.9631209999788553</v>
          </cell>
          <cell r="BR475">
            <v>-921.59201000165194</v>
          </cell>
          <cell r="BS475">
            <v>-5.7802459999802522</v>
          </cell>
          <cell r="BT475">
            <v>-35.479473000043072</v>
          </cell>
          <cell r="BU475">
            <v>-47.3125519999885</v>
          </cell>
          <cell r="BV475">
            <v>-163.07957200001692</v>
          </cell>
          <cell r="BW475">
            <v>-116.38886499998625</v>
          </cell>
          <cell r="BX475">
            <v>-100.50647799996659</v>
          </cell>
          <cell r="BY475">
            <v>-146.15582000010181</v>
          </cell>
          <cell r="BZ475">
            <v>-117.13370500004385</v>
          </cell>
          <cell r="CA475">
            <v>-96.361584999947809</v>
          </cell>
          <cell r="CB475">
            <v>-58.563639999949373</v>
          </cell>
          <cell r="CC475">
            <v>-34.370113999990281</v>
          </cell>
          <cell r="CD475">
            <v>-0.45996000000741333</v>
          </cell>
          <cell r="CE475">
            <v>-1108.3152670003474</v>
          </cell>
          <cell r="CF475">
            <v>-7.0002399999648333</v>
          </cell>
          <cell r="CG475">
            <v>-31.250465999997687</v>
          </cell>
          <cell r="CH475">
            <v>-36.992499999934807</v>
          </cell>
          <cell r="CI475">
            <v>-58.460210000048392</v>
          </cell>
          <cell r="CJ475">
            <v>-107.50862500001676</v>
          </cell>
          <cell r="CK475">
            <v>-144.01090100000147</v>
          </cell>
          <cell r="CL475">
            <v>-138.54880299995421</v>
          </cell>
          <cell r="CM475">
            <v>-128.67466099996818</v>
          </cell>
          <cell r="CN475">
            <v>-78.050572999985889</v>
          </cell>
          <cell r="CO475">
            <v>-52.965836999937892</v>
          </cell>
          <cell r="CP475">
            <v>-324.85245100001339</v>
          </cell>
          <cell r="CQ475">
            <v>0</v>
          </cell>
          <cell r="CR475">
            <v>-772.22207699995488</v>
          </cell>
          <cell r="CS475">
            <v>-0.55981499998597428</v>
          </cell>
          <cell r="CT475">
            <v>-35.750509999983478</v>
          </cell>
          <cell r="CU475">
            <v>-38.880600000033155</v>
          </cell>
          <cell r="CV475">
            <v>-54.92359999998007</v>
          </cell>
          <cell r="CW475">
            <v>-53.379615999991074</v>
          </cell>
          <cell r="CX475">
            <v>-111.28931000002194</v>
          </cell>
          <cell r="CY475">
            <v>-135.52547799999593</v>
          </cell>
          <cell r="CZ475">
            <v>-140.88120499998331</v>
          </cell>
          <cell r="DA475">
            <v>-68.361784000007901</v>
          </cell>
          <cell r="DB475">
            <v>-82.409904000000097</v>
          </cell>
          <cell r="DC475">
            <v>-50.260255000030156</v>
          </cell>
          <cell r="DD475">
            <v>0</v>
          </cell>
          <cell r="DE475">
            <v>-951.96993999741971</v>
          </cell>
          <cell r="DF475">
            <v>-3.4802250000066124</v>
          </cell>
          <cell r="DG475">
            <v>-37.968496999936178</v>
          </cell>
          <cell r="DH475">
            <v>-57.249514999974053</v>
          </cell>
          <cell r="DI475">
            <v>-69.659910000045784</v>
          </cell>
          <cell r="DJ475">
            <v>-81.026428000011947</v>
          </cell>
          <cell r="DK475">
            <v>-79.339868000010028</v>
          </cell>
          <cell r="DL475">
            <v>-92.047000000020489</v>
          </cell>
          <cell r="DM475">
            <v>-300.00975199992536</v>
          </cell>
          <cell r="DN475">
            <v>-74.236796000041068</v>
          </cell>
          <cell r="DO475">
            <v>-63.862594999955036</v>
          </cell>
          <cell r="DP475">
            <v>-60.249504000006709</v>
          </cell>
          <cell r="DQ475">
            <v>-32.839849999931175</v>
          </cell>
          <cell r="DR475">
            <v>-878.3478560000658</v>
          </cell>
          <cell r="DS475">
            <v>-1.1799299999838695</v>
          </cell>
          <cell r="DT475">
            <v>-22.530494000064209</v>
          </cell>
          <cell r="DU475">
            <v>-74.325835000025108</v>
          </cell>
          <cell r="DV475">
            <v>-50.927495000010822</v>
          </cell>
          <cell r="DW475">
            <v>-141.05074299999978</v>
          </cell>
          <cell r="DX475">
            <v>-87.938650000025518</v>
          </cell>
          <cell r="DY475">
            <v>-102.54370099992957</v>
          </cell>
          <cell r="DZ475">
            <v>-139.46897300006822</v>
          </cell>
          <cell r="EA475">
            <v>-102.7910260000499</v>
          </cell>
          <cell r="EB475">
            <v>-86.913190000050236</v>
          </cell>
          <cell r="EC475">
            <v>-68.677818999974988</v>
          </cell>
          <cell r="ED475">
            <v>0</v>
          </cell>
        </row>
        <row r="476">
          <cell r="C476" t="str">
            <v>Hayden</v>
          </cell>
          <cell r="F476">
            <v>-36.901577999997244</v>
          </cell>
          <cell r="G476">
            <v>-19.166307000006782</v>
          </cell>
          <cell r="H476">
            <v>-4.4273070000053849</v>
          </cell>
          <cell r="I476">
            <v>0</v>
          </cell>
          <cell r="J476">
            <v>0</v>
          </cell>
          <cell r="K476">
            <v>0.20126199999504024</v>
          </cell>
          <cell r="L476">
            <v>-1.3999010000043199</v>
          </cell>
          <cell r="M476">
            <v>-7.0015400000047521</v>
          </cell>
          <cell r="N476">
            <v>-6.0264360000001034</v>
          </cell>
          <cell r="O476">
            <v>-12.514954999998736</v>
          </cell>
          <cell r="P476">
            <v>-59.479098000003432</v>
          </cell>
          <cell r="Q476">
            <v>-16.119514999998501</v>
          </cell>
          <cell r="R476">
            <v>-86.235989999957383</v>
          </cell>
          <cell r="S476">
            <v>-11.657409000006737</v>
          </cell>
          <cell r="T476">
            <v>-1.89621900000202</v>
          </cell>
          <cell r="U476">
            <v>-7.9783610000013141</v>
          </cell>
          <cell r="V476">
            <v>-0.86540799999784213</v>
          </cell>
          <cell r="W476">
            <v>-0.29141399999934947</v>
          </cell>
          <cell r="X476">
            <v>-0.22406999999657273</v>
          </cell>
          <cell r="Y476">
            <v>-0.90298500000062631</v>
          </cell>
          <cell r="Z476">
            <v>0</v>
          </cell>
          <cell r="AA476">
            <v>0</v>
          </cell>
          <cell r="AB476">
            <v>-9.3501350000005914</v>
          </cell>
          <cell r="AC476">
            <v>-24.721025999999256</v>
          </cell>
          <cell r="AD476">
            <v>-28.348962999996729</v>
          </cell>
          <cell r="AE476">
            <v>-43.072914999967907</v>
          </cell>
          <cell r="AF476">
            <v>-3.1893830000044545</v>
          </cell>
          <cell r="AG476">
            <v>-5.4136209999996936</v>
          </cell>
          <cell r="AH476">
            <v>-2.7877040000021225</v>
          </cell>
          <cell r="AI476">
            <v>0</v>
          </cell>
          <cell r="AJ476">
            <v>0</v>
          </cell>
          <cell r="AK476">
            <v>0.11669899999833433</v>
          </cell>
          <cell r="AL476">
            <v>0.28393599999981234</v>
          </cell>
          <cell r="AM476">
            <v>-3.9000509999968926</v>
          </cell>
          <cell r="AN476">
            <v>-0.41769400000339374</v>
          </cell>
          <cell r="AO476">
            <v>0.37170700000206125</v>
          </cell>
          <cell r="AP476">
            <v>-1.0197819999993953</v>
          </cell>
          <cell r="AQ476">
            <v>-27.117021999991266</v>
          </cell>
          <cell r="AR476">
            <v>-90.85960599995451</v>
          </cell>
          <cell r="AS476">
            <v>-19.145825999996305</v>
          </cell>
          <cell r="AT476">
            <v>-3.246024000000034</v>
          </cell>
          <cell r="AU476">
            <v>-2.1000739999981306</v>
          </cell>
          <cell r="AV476">
            <v>0</v>
          </cell>
          <cell r="AW476">
            <v>-5.3690170000045327</v>
          </cell>
          <cell r="AX476">
            <v>0</v>
          </cell>
          <cell r="AY476">
            <v>-4.8252579999971204</v>
          </cell>
          <cell r="AZ476">
            <v>-2.9459449999994831</v>
          </cell>
          <cell r="BA476">
            <v>0</v>
          </cell>
          <cell r="BB476">
            <v>-1.7863760000000184</v>
          </cell>
          <cell r="BC476">
            <v>-31.867689999999129</v>
          </cell>
          <cell r="BD476">
            <v>-19.573396000007051</v>
          </cell>
          <cell r="BE476">
            <v>-72.524965000047814</v>
          </cell>
          <cell r="BF476">
            <v>-14.494060000004538</v>
          </cell>
          <cell r="BG476">
            <v>-19.247908000001189</v>
          </cell>
          <cell r="BH476">
            <v>-14.298780000000988</v>
          </cell>
          <cell r="BI476">
            <v>0</v>
          </cell>
          <cell r="BJ476">
            <v>0</v>
          </cell>
          <cell r="BK476">
            <v>0</v>
          </cell>
          <cell r="BL476">
            <v>-9.9937250000002678</v>
          </cell>
          <cell r="BM476">
            <v>-1.2037580000032904</v>
          </cell>
          <cell r="BN476">
            <v>-6.7183890000014799</v>
          </cell>
          <cell r="BO476">
            <v>-6.568344999999681</v>
          </cell>
          <cell r="BP476">
            <v>0</v>
          </cell>
          <cell r="BQ476">
            <v>0</v>
          </cell>
          <cell r="BR476">
            <v>-3.2194219999946654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-3.2194219999983034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-9.8064480000175536</v>
          </cell>
          <cell r="CF476">
            <v>-0.4755540000005567</v>
          </cell>
          <cell r="CG476">
            <v>0</v>
          </cell>
          <cell r="CH476">
            <v>0</v>
          </cell>
          <cell r="CI476">
            <v>0</v>
          </cell>
          <cell r="CJ476">
            <v>-1.6037719999985711</v>
          </cell>
          <cell r="CK476">
            <v>0</v>
          </cell>
          <cell r="CL476">
            <v>0</v>
          </cell>
          <cell r="CM476">
            <v>-6.5492219999978261</v>
          </cell>
          <cell r="CN476">
            <v>-0.91788999999698717</v>
          </cell>
          <cell r="CO476">
            <v>0</v>
          </cell>
          <cell r="CP476">
            <v>0</v>
          </cell>
          <cell r="CQ476">
            <v>-0.26001000000178465</v>
          </cell>
          <cell r="CR476">
            <v>-19.091648999950849</v>
          </cell>
          <cell r="CS476">
            <v>0</v>
          </cell>
          <cell r="CT476">
            <v>0</v>
          </cell>
          <cell r="CU476">
            <v>0</v>
          </cell>
          <cell r="CV476">
            <v>-0.39773499999864725</v>
          </cell>
          <cell r="CW476">
            <v>-5.4615459999986342</v>
          </cell>
          <cell r="CX476">
            <v>0</v>
          </cell>
          <cell r="CY476">
            <v>-4.6204300000026706</v>
          </cell>
          <cell r="CZ476">
            <v>-5.6991259999995236</v>
          </cell>
          <cell r="DA476">
            <v>0</v>
          </cell>
          <cell r="DB476">
            <v>-2.7021370000002207</v>
          </cell>
          <cell r="DC476">
            <v>0</v>
          </cell>
          <cell r="DD476">
            <v>-0.21067500000208383</v>
          </cell>
          <cell r="DE476">
            <v>-111.1186999999918</v>
          </cell>
          <cell r="DF476">
            <v>-13.485404999999446</v>
          </cell>
          <cell r="DG476">
            <v>-6.9853870000006282</v>
          </cell>
          <cell r="DH476">
            <v>-1.15324099999998</v>
          </cell>
          <cell r="DI476">
            <v>-7.3863430000019434</v>
          </cell>
          <cell r="DJ476">
            <v>-9.8645049999977346</v>
          </cell>
          <cell r="DK476">
            <v>0</v>
          </cell>
          <cell r="DL476">
            <v>-10.79071599999952</v>
          </cell>
          <cell r="DM476">
            <v>-12.973799999996118</v>
          </cell>
          <cell r="DN476">
            <v>-14.490283999999519</v>
          </cell>
          <cell r="DO476">
            <v>-11.077782999996998</v>
          </cell>
          <cell r="DP476">
            <v>-16.18763399999807</v>
          </cell>
          <cell r="DQ476">
            <v>-6.7236019999982091</v>
          </cell>
          <cell r="DR476">
            <v>-158.39474399993196</v>
          </cell>
          <cell r="DS476">
            <v>-8.261224999998376</v>
          </cell>
          <cell r="DT476">
            <v>-3.6599739999983285</v>
          </cell>
          <cell r="DU476">
            <v>-8.3697430000029271</v>
          </cell>
          <cell r="DV476">
            <v>-0.96129999999902793</v>
          </cell>
          <cell r="DW476">
            <v>-1.1458129999955418</v>
          </cell>
          <cell r="DX476">
            <v>-6.832643999998254</v>
          </cell>
          <cell r="DY476">
            <v>-11.993945000001986</v>
          </cell>
          <cell r="DZ476">
            <v>-23.643123999998352</v>
          </cell>
          <cell r="EA476">
            <v>-32.664291000000958</v>
          </cell>
          <cell r="EB476">
            <v>-37.144640999998956</v>
          </cell>
          <cell r="EC476">
            <v>-7.7183089999998629</v>
          </cell>
          <cell r="ED476">
            <v>-15.999735000001237</v>
          </cell>
        </row>
        <row r="477">
          <cell r="C477" t="str">
            <v>Hunter</v>
          </cell>
          <cell r="F477">
            <v>-14.010680000064895</v>
          </cell>
          <cell r="G477">
            <v>-11.632510000024922</v>
          </cell>
          <cell r="H477">
            <v>-52.076060000108555</v>
          </cell>
          <cell r="I477">
            <v>-348.55196499999147</v>
          </cell>
          <cell r="J477">
            <v>-427.83835099986754</v>
          </cell>
          <cell r="K477">
            <v>-419.56162599998061</v>
          </cell>
          <cell r="L477">
            <v>-831.82095400011167</v>
          </cell>
          <cell r="M477">
            <v>-483.0761600000551</v>
          </cell>
          <cell r="N477">
            <v>-587.91260000003967</v>
          </cell>
          <cell r="O477">
            <v>-352.67115000006743</v>
          </cell>
          <cell r="P477">
            <v>-292.1190700000152</v>
          </cell>
          <cell r="Q477">
            <v>-202.3289400000358</v>
          </cell>
          <cell r="R477">
            <v>-5607.1546309981495</v>
          </cell>
          <cell r="S477">
            <v>-3.0911300000734627</v>
          </cell>
          <cell r="T477">
            <v>-471.78465999988839</v>
          </cell>
          <cell r="U477">
            <v>-391.00049800006673</v>
          </cell>
          <cell r="V477">
            <v>-167.58665700000711</v>
          </cell>
          <cell r="W477">
            <v>-260.11467500001891</v>
          </cell>
          <cell r="X477">
            <v>-492.05926399998134</v>
          </cell>
          <cell r="Y477">
            <v>-580.54865999985486</v>
          </cell>
          <cell r="Z477">
            <v>-577.38610000000335</v>
          </cell>
          <cell r="AA477">
            <v>-773.49214199988637</v>
          </cell>
          <cell r="AB477">
            <v>-611.65848999994341</v>
          </cell>
          <cell r="AC477">
            <v>-1084.9461350000929</v>
          </cell>
          <cell r="AD477">
            <v>-193.48621999996249</v>
          </cell>
          <cell r="AE477">
            <v>-4173.5785840004683</v>
          </cell>
          <cell r="AF477">
            <v>-193.61864900006913</v>
          </cell>
          <cell r="AG477">
            <v>-421.07923000003211</v>
          </cell>
          <cell r="AH477">
            <v>-232.68962999997893</v>
          </cell>
          <cell r="AI477">
            <v>-141.15318999998271</v>
          </cell>
          <cell r="AJ477">
            <v>-75.862460000033025</v>
          </cell>
          <cell r="AK477">
            <v>-140.59850500000175</v>
          </cell>
          <cell r="AL477">
            <v>-697.67546199995559</v>
          </cell>
          <cell r="AM477">
            <v>-451.334440000006</v>
          </cell>
          <cell r="AN477">
            <v>-436.8308899999829</v>
          </cell>
          <cell r="AO477">
            <v>-590.43979000009131</v>
          </cell>
          <cell r="AP477">
            <v>-670.91949800006114</v>
          </cell>
          <cell r="AQ477">
            <v>-121.37684000004083</v>
          </cell>
          <cell r="AR477">
            <v>-3950.0394449997693</v>
          </cell>
          <cell r="AS477">
            <v>-420.56590500008315</v>
          </cell>
          <cell r="AT477">
            <v>-330.20676400000229</v>
          </cell>
          <cell r="AU477">
            <v>-363.73388800001703</v>
          </cell>
          <cell r="AV477">
            <v>-65.313185999984853</v>
          </cell>
          <cell r="AW477">
            <v>-37.97597999998834</v>
          </cell>
          <cell r="AX477">
            <v>-65.051349999965169</v>
          </cell>
          <cell r="AY477">
            <v>-360.76415000017732</v>
          </cell>
          <cell r="AZ477">
            <v>-571.6125400000019</v>
          </cell>
          <cell r="BA477">
            <v>-403.08595599990804</v>
          </cell>
          <cell r="BB477">
            <v>-505.47172600007616</v>
          </cell>
          <cell r="BC477">
            <v>-498.69348999997601</v>
          </cell>
          <cell r="BD477">
            <v>-327.56451000017114</v>
          </cell>
          <cell r="BE477">
            <v>-4164.5745180016384</v>
          </cell>
          <cell r="BF477">
            <v>-384.70676399988588</v>
          </cell>
          <cell r="BG477">
            <v>-240.82120399997802</v>
          </cell>
          <cell r="BH477">
            <v>-300.53224599995883</v>
          </cell>
          <cell r="BI477">
            <v>-139.75774999993155</v>
          </cell>
          <cell r="BJ477">
            <v>-67.019809999968857</v>
          </cell>
          <cell r="BK477">
            <v>-135.23742999997921</v>
          </cell>
          <cell r="BL477">
            <v>-435.4066579999635</v>
          </cell>
          <cell r="BM477">
            <v>-492.55128800007515</v>
          </cell>
          <cell r="BN477">
            <v>-404.67509600007907</v>
          </cell>
          <cell r="BO477">
            <v>-497.49858999997377</v>
          </cell>
          <cell r="BP477">
            <v>-476.98173999995925</v>
          </cell>
          <cell r="BQ477">
            <v>-589.38594199996442</v>
          </cell>
          <cell r="BR477">
            <v>-4260.7379320003092</v>
          </cell>
          <cell r="BS477">
            <v>-589.34742899995763</v>
          </cell>
          <cell r="BT477">
            <v>-203.10265000001527</v>
          </cell>
          <cell r="BU477">
            <v>-365.42394000000786</v>
          </cell>
          <cell r="BV477">
            <v>-87.579610000015236</v>
          </cell>
          <cell r="BW477">
            <v>-146.42686999996658</v>
          </cell>
          <cell r="BX477">
            <v>-224.2420910000219</v>
          </cell>
          <cell r="BY477">
            <v>-371.37580400006846</v>
          </cell>
          <cell r="BZ477">
            <v>-482.20303499989677</v>
          </cell>
          <cell r="CA477">
            <v>-477.56791199999861</v>
          </cell>
          <cell r="CB477">
            <v>-281.52775599993765</v>
          </cell>
          <cell r="CC477">
            <v>-505.21576999989338</v>
          </cell>
          <cell r="CD477">
            <v>-526.725065000006</v>
          </cell>
          <cell r="CE477">
            <v>-4307.1920420005918</v>
          </cell>
          <cell r="CF477">
            <v>-490.96195999998599</v>
          </cell>
          <cell r="CG477">
            <v>-367.33153999998467</v>
          </cell>
          <cell r="CH477">
            <v>-281.51244000002043</v>
          </cell>
          <cell r="CI477">
            <v>-263.4368999999715</v>
          </cell>
          <cell r="CJ477">
            <v>-296.34627999993972</v>
          </cell>
          <cell r="CK477">
            <v>-339.7804040000774</v>
          </cell>
          <cell r="CL477">
            <v>-215.12920900003519</v>
          </cell>
          <cell r="CM477">
            <v>-252.7412389999954</v>
          </cell>
          <cell r="CN477">
            <v>-238.30720999988262</v>
          </cell>
          <cell r="CO477">
            <v>-531.49766600003932</v>
          </cell>
          <cell r="CP477">
            <v>-569.03866400010884</v>
          </cell>
          <cell r="CQ477">
            <v>-461.1085299999686</v>
          </cell>
          <cell r="CR477">
            <v>-3746.2729700021446</v>
          </cell>
          <cell r="CS477">
            <v>-445.842830000096</v>
          </cell>
          <cell r="CT477">
            <v>-307.96979400003329</v>
          </cell>
          <cell r="CU477">
            <v>-311.29847999993945</v>
          </cell>
          <cell r="CV477">
            <v>-184.24330500001088</v>
          </cell>
          <cell r="CW477">
            <v>-312.59320500004105</v>
          </cell>
          <cell r="CX477">
            <v>-300.47849899996072</v>
          </cell>
          <cell r="CY477">
            <v>-229.40053899993654</v>
          </cell>
          <cell r="CZ477">
            <v>-216.81611000001431</v>
          </cell>
          <cell r="DA477">
            <v>-154.80502999993041</v>
          </cell>
          <cell r="DB477">
            <v>-389.5319540000055</v>
          </cell>
          <cell r="DC477">
            <v>-447.91728399996646</v>
          </cell>
          <cell r="DD477">
            <v>-445.37594000005629</v>
          </cell>
          <cell r="DE477">
            <v>-4635.2337970007211</v>
          </cell>
          <cell r="DF477">
            <v>-514.01817899988964</v>
          </cell>
          <cell r="DG477">
            <v>-715.11498000001302</v>
          </cell>
          <cell r="DH477">
            <v>-392.49259999999776</v>
          </cell>
          <cell r="DI477">
            <v>-247.72119099996053</v>
          </cell>
          <cell r="DJ477">
            <v>-275.74464000004809</v>
          </cell>
          <cell r="DK477">
            <v>-341.48994999995921</v>
          </cell>
          <cell r="DL477">
            <v>-201.40095000015572</v>
          </cell>
          <cell r="DM477">
            <v>-402.63453999999911</v>
          </cell>
          <cell r="DN477">
            <v>-142.69942500023171</v>
          </cell>
          <cell r="DO477">
            <v>-366.87340300006326</v>
          </cell>
          <cell r="DP477">
            <v>-541.01224000006914</v>
          </cell>
          <cell r="DQ477">
            <v>-494.03169900015928</v>
          </cell>
          <cell r="DR477">
            <v>-4931.6408690009266</v>
          </cell>
          <cell r="DS477">
            <v>-581.25238399999216</v>
          </cell>
          <cell r="DT477">
            <v>-416.49544000008609</v>
          </cell>
          <cell r="DU477">
            <v>-401.65207500004908</v>
          </cell>
          <cell r="DV477">
            <v>-257.04241600004025</v>
          </cell>
          <cell r="DW477">
            <v>-341.00324000004912</v>
          </cell>
          <cell r="DX477">
            <v>-263.77925199997844</v>
          </cell>
          <cell r="DY477">
            <v>-259.93555999989621</v>
          </cell>
          <cell r="DZ477">
            <v>-302.10280400002375</v>
          </cell>
          <cell r="EA477">
            <v>-378.97991999995429</v>
          </cell>
          <cell r="EB477">
            <v>-438.45748800004367</v>
          </cell>
          <cell r="EC477">
            <v>-828.88385999994352</v>
          </cell>
          <cell r="ED477">
            <v>-462.05642999999691</v>
          </cell>
        </row>
        <row r="478">
          <cell r="C478" t="str">
            <v>Huntington</v>
          </cell>
          <cell r="F478">
            <v>-349.86233899998479</v>
          </cell>
          <cell r="G478">
            <v>-137.16963999992004</v>
          </cell>
          <cell r="H478">
            <v>-136.58635999995749</v>
          </cell>
          <cell r="I478">
            <v>-319.9369739999529</v>
          </cell>
          <cell r="J478">
            <v>-212.41788600001018</v>
          </cell>
          <cell r="K478">
            <v>-244.79120999999577</v>
          </cell>
          <cell r="L478">
            <v>-597.55637399997795</v>
          </cell>
          <cell r="M478">
            <v>-340.64831600000616</v>
          </cell>
          <cell r="N478">
            <v>-600.47905199998058</v>
          </cell>
          <cell r="O478">
            <v>-433.87791499996092</v>
          </cell>
          <cell r="P478">
            <v>-301.03955399995903</v>
          </cell>
          <cell r="Q478">
            <v>-360.77939100004733</v>
          </cell>
          <cell r="R478">
            <v>-5787.8642950002104</v>
          </cell>
          <cell r="S478">
            <v>-135.46178999985568</v>
          </cell>
          <cell r="T478">
            <v>-355.93199499999173</v>
          </cell>
          <cell r="U478">
            <v>-655.15948999999091</v>
          </cell>
          <cell r="V478">
            <v>-209.7943400000222</v>
          </cell>
          <cell r="W478">
            <v>-179.96580900001572</v>
          </cell>
          <cell r="X478">
            <v>-489.62501399999019</v>
          </cell>
          <cell r="Y478">
            <v>-537.4493449999718</v>
          </cell>
          <cell r="Z478">
            <v>-627.21155999996699</v>
          </cell>
          <cell r="AA478">
            <v>-544.03529999998864</v>
          </cell>
          <cell r="AB478">
            <v>-713.13295599998673</v>
          </cell>
          <cell r="AC478">
            <v>-886.35441599995829</v>
          </cell>
          <cell r="AD478">
            <v>-453.74228000000585</v>
          </cell>
          <cell r="AE478">
            <v>-2959.3492620000616</v>
          </cell>
          <cell r="AF478">
            <v>-303.35400999989361</v>
          </cell>
          <cell r="AG478">
            <v>-125.05382999998983</v>
          </cell>
          <cell r="AH478">
            <v>-243.71839599998202</v>
          </cell>
          <cell r="AI478">
            <v>-144.31583999999566</v>
          </cell>
          <cell r="AJ478">
            <v>-85.92426999998861</v>
          </cell>
          <cell r="AK478">
            <v>-122.1239179999975</v>
          </cell>
          <cell r="AL478">
            <v>-336.19595999998273</v>
          </cell>
          <cell r="AM478">
            <v>-204.78394300001673</v>
          </cell>
          <cell r="AN478">
            <v>-395.26897000003373</v>
          </cell>
          <cell r="AO478">
            <v>-370.22677399998065</v>
          </cell>
          <cell r="AP478">
            <v>-326.69614600000205</v>
          </cell>
          <cell r="AQ478">
            <v>-301.68720499996562</v>
          </cell>
          <cell r="AR478">
            <v>-3214.9804229997098</v>
          </cell>
          <cell r="AS478">
            <v>-568.89763000002131</v>
          </cell>
          <cell r="AT478">
            <v>-297.06453999999212</v>
          </cell>
          <cell r="AU478">
            <v>-181.57447499997215</v>
          </cell>
          <cell r="AV478">
            <v>-125.14719400001923</v>
          </cell>
          <cell r="AW478">
            <v>-27.615300000004936</v>
          </cell>
          <cell r="AX478">
            <v>-64.595165000006091</v>
          </cell>
          <cell r="AY478">
            <v>-265.72268000000622</v>
          </cell>
          <cell r="AZ478">
            <v>-335.34245500003453</v>
          </cell>
          <cell r="BA478">
            <v>-245.55954000004567</v>
          </cell>
          <cell r="BB478">
            <v>-316.16818999999668</v>
          </cell>
          <cell r="BC478">
            <v>-464.02775000000838</v>
          </cell>
          <cell r="BD478">
            <v>-323.26550400000997</v>
          </cell>
          <cell r="BE478">
            <v>-3348.4963109991513</v>
          </cell>
          <cell r="BF478">
            <v>-481.58496900001774</v>
          </cell>
          <cell r="BG478">
            <v>-208.66882399999304</v>
          </cell>
          <cell r="BH478">
            <v>-324.60469600005308</v>
          </cell>
          <cell r="BI478">
            <v>-150.78658000001451</v>
          </cell>
          <cell r="BJ478">
            <v>-23.31962999998359</v>
          </cell>
          <cell r="BK478">
            <v>-98.022440000000643</v>
          </cell>
          <cell r="BL478">
            <v>-237.01080799999181</v>
          </cell>
          <cell r="BM478">
            <v>-227.30449600005522</v>
          </cell>
          <cell r="BN478">
            <v>-361.61758899997221</v>
          </cell>
          <cell r="BO478">
            <v>-409.91200499999104</v>
          </cell>
          <cell r="BP478">
            <v>-247.63689999998314</v>
          </cell>
          <cell r="BQ478">
            <v>-578.0273739999393</v>
          </cell>
          <cell r="BR478">
            <v>-3541.7653499995358</v>
          </cell>
          <cell r="BS478">
            <v>-428.38427500007674</v>
          </cell>
          <cell r="BT478">
            <v>-229.07239000004483</v>
          </cell>
          <cell r="BU478">
            <v>-222.04321999999229</v>
          </cell>
          <cell r="BV478">
            <v>-130.99337999999989</v>
          </cell>
          <cell r="BW478">
            <v>-149.68032000001404</v>
          </cell>
          <cell r="BX478">
            <v>-295.36999000003561</v>
          </cell>
          <cell r="BY478">
            <v>-323.90303000004496</v>
          </cell>
          <cell r="BZ478">
            <v>-262.14789400005247</v>
          </cell>
          <cell r="CA478">
            <v>-386.86480999999912</v>
          </cell>
          <cell r="CB478">
            <v>-314.74264000001131</v>
          </cell>
          <cell r="CC478">
            <v>-387.89922600000864</v>
          </cell>
          <cell r="CD478">
            <v>-410.66417500004172</v>
          </cell>
          <cell r="CE478">
            <v>-4248.7998240003362</v>
          </cell>
          <cell r="CF478">
            <v>-244.78498400002718</v>
          </cell>
          <cell r="CG478">
            <v>-353.17760099994484</v>
          </cell>
          <cell r="CH478">
            <v>-312.54268000007141</v>
          </cell>
          <cell r="CI478">
            <v>-263.1288840000052</v>
          </cell>
          <cell r="CJ478">
            <v>-144.33010000002105</v>
          </cell>
          <cell r="CK478">
            <v>-187.97389500000281</v>
          </cell>
          <cell r="CL478">
            <v>-401.28305499994894</v>
          </cell>
          <cell r="CM478">
            <v>-515.09057999996003</v>
          </cell>
          <cell r="CN478">
            <v>-426.52338500000769</v>
          </cell>
          <cell r="CO478">
            <v>-389.0363499999512</v>
          </cell>
          <cell r="CP478">
            <v>-424.51110000000335</v>
          </cell>
          <cell r="CQ478">
            <v>-586.41720999998506</v>
          </cell>
          <cell r="CR478">
            <v>-4884.3950030012056</v>
          </cell>
          <cell r="CS478">
            <v>-389.11586900003022</v>
          </cell>
          <cell r="CT478">
            <v>-368.52666500001214</v>
          </cell>
          <cell r="CU478">
            <v>-510.85982899996452</v>
          </cell>
          <cell r="CV478">
            <v>-364.24168600002304</v>
          </cell>
          <cell r="CW478">
            <v>-215.43666000000667</v>
          </cell>
          <cell r="CX478">
            <v>-241.89375500002643</v>
          </cell>
          <cell r="CY478">
            <v>-310.04356000002008</v>
          </cell>
          <cell r="CZ478">
            <v>-459.09900400007609</v>
          </cell>
          <cell r="DA478">
            <v>-295.20940499997232</v>
          </cell>
          <cell r="DB478">
            <v>-479.68661999999313</v>
          </cell>
          <cell r="DC478">
            <v>-676.93873999995412</v>
          </cell>
          <cell r="DD478">
            <v>-573.34321000007913</v>
          </cell>
          <cell r="DE478">
            <v>-4519.882770000957</v>
          </cell>
          <cell r="DF478">
            <v>-197.19933600001968</v>
          </cell>
          <cell r="DG478">
            <v>-106.09533599996939</v>
          </cell>
          <cell r="DH478">
            <v>-377.6820150000276</v>
          </cell>
          <cell r="DI478">
            <v>-347.10246000002371</v>
          </cell>
          <cell r="DJ478">
            <v>-170.52162999997381</v>
          </cell>
          <cell r="DK478">
            <v>-168.10396999993827</v>
          </cell>
          <cell r="DL478">
            <v>-435.08109499997227</v>
          </cell>
          <cell r="DM478">
            <v>-583.04092900000978</v>
          </cell>
          <cell r="DN478">
            <v>-415.27281599998241</v>
          </cell>
          <cell r="DO478">
            <v>-508.32267100003082</v>
          </cell>
          <cell r="DP478">
            <v>-582.23976800002856</v>
          </cell>
          <cell r="DQ478">
            <v>-629.2207439999911</v>
          </cell>
          <cell r="DR478">
            <v>-2781.8022540006787</v>
          </cell>
          <cell r="DS478">
            <v>-282.71852000011131</v>
          </cell>
          <cell r="DT478">
            <v>-225.67950000002747</v>
          </cell>
          <cell r="DU478">
            <v>-218.64595000003465</v>
          </cell>
          <cell r="DV478">
            <v>-153.41179399995599</v>
          </cell>
          <cell r="DW478">
            <v>-265.83301499998197</v>
          </cell>
          <cell r="DX478">
            <v>-238.08854000002611</v>
          </cell>
          <cell r="DY478">
            <v>-287.23105999990366</v>
          </cell>
          <cell r="DZ478">
            <v>-188.61856099998113</v>
          </cell>
          <cell r="EA478">
            <v>-153.0808599999873</v>
          </cell>
          <cell r="EB478">
            <v>-191.0542279999936</v>
          </cell>
          <cell r="EC478">
            <v>-321.27975600003265</v>
          </cell>
          <cell r="ED478">
            <v>-256.16047000000253</v>
          </cell>
        </row>
        <row r="479">
          <cell r="C479" t="str">
            <v>Jim Bridger</v>
          </cell>
          <cell r="F479">
            <v>-261.07111000001896</v>
          </cell>
          <cell r="G479">
            <v>-10.010239999974146</v>
          </cell>
          <cell r="H479">
            <v>-68.61491000012029</v>
          </cell>
          <cell r="I479">
            <v>-349.206223999965</v>
          </cell>
          <cell r="J479">
            <v>-297.59539499989478</v>
          </cell>
          <cell r="K479">
            <v>-268.26301100000273</v>
          </cell>
          <cell r="L479">
            <v>-419.87196499994025</v>
          </cell>
          <cell r="M479">
            <v>-1474.6035489999922</v>
          </cell>
          <cell r="N479">
            <v>-851.92566499998793</v>
          </cell>
          <cell r="O479">
            <v>-1058.211086000083</v>
          </cell>
          <cell r="P479">
            <v>-1076.3586010000436</v>
          </cell>
          <cell r="Q479">
            <v>-264.51977000012994</v>
          </cell>
          <cell r="R479">
            <v>-4179.1918979985639</v>
          </cell>
          <cell r="S479">
            <v>-938.03521800006274</v>
          </cell>
          <cell r="T479">
            <v>-343.51140800002031</v>
          </cell>
          <cell r="U479">
            <v>-308.81424499995774</v>
          </cell>
          <cell r="V479">
            <v>-7.7864999999874271</v>
          </cell>
          <cell r="W479">
            <v>-23.00034999998752</v>
          </cell>
          <cell r="X479">
            <v>-104.23857499996666</v>
          </cell>
          <cell r="Y479">
            <v>-170.85716200002935</v>
          </cell>
          <cell r="Z479">
            <v>-333.91200300009223</v>
          </cell>
          <cell r="AA479">
            <v>-466.34206499997526</v>
          </cell>
          <cell r="AB479">
            <v>-441.00483499991242</v>
          </cell>
          <cell r="AC479">
            <v>-347.64241299999412</v>
          </cell>
          <cell r="AD479">
            <v>-694.04712400003336</v>
          </cell>
          <cell r="AE479">
            <v>-6301.718608001247</v>
          </cell>
          <cell r="AF479">
            <v>-684.20153500000015</v>
          </cell>
          <cell r="AG479">
            <v>-431.09820200013928</v>
          </cell>
          <cell r="AH479">
            <v>-730.35749199998099</v>
          </cell>
          <cell r="AI479">
            <v>-183.97096100001363</v>
          </cell>
          <cell r="AJ479">
            <v>-64.844609999970999</v>
          </cell>
          <cell r="AK479">
            <v>-124.10221399995498</v>
          </cell>
          <cell r="AL479">
            <v>-462.06585599994287</v>
          </cell>
          <cell r="AM479">
            <v>-1060.042829999933</v>
          </cell>
          <cell r="AN479">
            <v>-486.15476500004297</v>
          </cell>
          <cell r="AO479">
            <v>-717.81376100005582</v>
          </cell>
          <cell r="AP479">
            <v>-1032.5178120000055</v>
          </cell>
          <cell r="AQ479">
            <v>-324.54857000010088</v>
          </cell>
          <cell r="AR479">
            <v>-5047.7311959993094</v>
          </cell>
          <cell r="AS479">
            <v>-333.86424699996132</v>
          </cell>
          <cell r="AT479">
            <v>-457.25193099997705</v>
          </cell>
          <cell r="AU479">
            <v>-516.22082000004593</v>
          </cell>
          <cell r="AV479">
            <v>-131.55339499999536</v>
          </cell>
          <cell r="AW479">
            <v>-53.71635800000513</v>
          </cell>
          <cell r="AX479">
            <v>-88.106344000028912</v>
          </cell>
          <cell r="AY479">
            <v>-647.7961410000571</v>
          </cell>
          <cell r="AZ479">
            <v>-800.94734399998561</v>
          </cell>
          <cell r="BA479">
            <v>-599.50053900002968</v>
          </cell>
          <cell r="BB479">
            <v>-628.58639999991283</v>
          </cell>
          <cell r="BC479">
            <v>-508.48544099996798</v>
          </cell>
          <cell r="BD479">
            <v>-281.7022359999828</v>
          </cell>
          <cell r="BE479">
            <v>-5803.4223440000787</v>
          </cell>
          <cell r="BF479">
            <v>-421.54063100006897</v>
          </cell>
          <cell r="BG479">
            <v>-468.2400300000445</v>
          </cell>
          <cell r="BH479">
            <v>-365.73798700002953</v>
          </cell>
          <cell r="BI479">
            <v>-201.08355999999912</v>
          </cell>
          <cell r="BJ479">
            <v>-71.473331000073813</v>
          </cell>
          <cell r="BK479">
            <v>-110.24534599995241</v>
          </cell>
          <cell r="BL479">
            <v>-776.35069400002249</v>
          </cell>
          <cell r="BM479">
            <v>-932.98727000004146</v>
          </cell>
          <cell r="BN479">
            <v>-763.50263699999778</v>
          </cell>
          <cell r="BO479">
            <v>-604.61854900000617</v>
          </cell>
          <cell r="BP479">
            <v>-614.90858200006187</v>
          </cell>
          <cell r="BQ479">
            <v>-472.73372700007167</v>
          </cell>
          <cell r="BR479">
            <v>-6429.0373799996451</v>
          </cell>
          <cell r="BS479">
            <v>-412.73134199995548</v>
          </cell>
          <cell r="BT479">
            <v>-575.23181500000646</v>
          </cell>
          <cell r="BU479">
            <v>-433.93220499996096</v>
          </cell>
          <cell r="BV479">
            <v>-252.23463399999309</v>
          </cell>
          <cell r="BW479">
            <v>-189.93993399996543</v>
          </cell>
          <cell r="BX479">
            <v>-255.80455500003882</v>
          </cell>
          <cell r="BY479">
            <v>-852.37881599995308</v>
          </cell>
          <cell r="BZ479">
            <v>-890.8067779999692</v>
          </cell>
          <cell r="CA479">
            <v>-766.20623200002592</v>
          </cell>
          <cell r="CB479">
            <v>-525.23598200001288</v>
          </cell>
          <cell r="CC479">
            <v>-755.56094599992502</v>
          </cell>
          <cell r="CD479">
            <v>-518.97414099995513</v>
          </cell>
          <cell r="CE479">
            <v>-5658.900794999674</v>
          </cell>
          <cell r="CF479">
            <v>-533.2225000000326</v>
          </cell>
          <cell r="CG479">
            <v>-463.66287900006864</v>
          </cell>
          <cell r="CH479">
            <v>-534.15304299991112</v>
          </cell>
          <cell r="CI479">
            <v>-223.91170900000725</v>
          </cell>
          <cell r="CJ479">
            <v>-516.4079690000508</v>
          </cell>
          <cell r="CK479">
            <v>-513.92939300008584</v>
          </cell>
          <cell r="CL479">
            <v>-400.66033199999947</v>
          </cell>
          <cell r="CM479">
            <v>-450.61447899998166</v>
          </cell>
          <cell r="CN479">
            <v>-434.98962500004563</v>
          </cell>
          <cell r="CO479">
            <v>-501.74739300005604</v>
          </cell>
          <cell r="CP479">
            <v>-636.45210599998245</v>
          </cell>
          <cell r="CQ479">
            <v>-449.14936699985992</v>
          </cell>
          <cell r="CR479">
            <v>-4960.3664020001888</v>
          </cell>
          <cell r="CS479">
            <v>-429.5542209999403</v>
          </cell>
          <cell r="CT479">
            <v>-338.10958099993877</v>
          </cell>
          <cell r="CU479">
            <v>-392.25647599995136</v>
          </cell>
          <cell r="CV479">
            <v>-350.47647999995388</v>
          </cell>
          <cell r="CW479">
            <v>-454.94516000000294</v>
          </cell>
          <cell r="CX479">
            <v>-497.02602699992713</v>
          </cell>
          <cell r="CY479">
            <v>-288.23777600005269</v>
          </cell>
          <cell r="CZ479">
            <v>-484.08210999995936</v>
          </cell>
          <cell r="DA479">
            <v>-459.86660700000357</v>
          </cell>
          <cell r="DB479">
            <v>-460.03247400000691</v>
          </cell>
          <cell r="DC479">
            <v>-380.42015199991874</v>
          </cell>
          <cell r="DD479">
            <v>-425.35933800006751</v>
          </cell>
          <cell r="DE479">
            <v>-5505.0056309988722</v>
          </cell>
          <cell r="DF479">
            <v>-670.82157099992037</v>
          </cell>
          <cell r="DG479">
            <v>-394.17960999999195</v>
          </cell>
          <cell r="DH479">
            <v>-519.86185700003989</v>
          </cell>
          <cell r="DI479">
            <v>-348.91586599999573</v>
          </cell>
          <cell r="DJ479">
            <v>-490.45872899988899</v>
          </cell>
          <cell r="DK479">
            <v>-488.39667899999768</v>
          </cell>
          <cell r="DL479">
            <v>-325.03075200004969</v>
          </cell>
          <cell r="DM479">
            <v>-347.18061899975874</v>
          </cell>
          <cell r="DN479">
            <v>-322.05061800009571</v>
          </cell>
          <cell r="DO479">
            <v>-557.86227799998596</v>
          </cell>
          <cell r="DP479">
            <v>-525.51487400010228</v>
          </cell>
          <cell r="DQ479">
            <v>-514.73217800003476</v>
          </cell>
          <cell r="DR479">
            <v>-4575.4885109998286</v>
          </cell>
          <cell r="DS479">
            <v>-287.46592499990948</v>
          </cell>
          <cell r="DT479">
            <v>-244.03066600003513</v>
          </cell>
          <cell r="DU479">
            <v>-375.27215700002853</v>
          </cell>
          <cell r="DV479">
            <v>-135.7417500000447</v>
          </cell>
          <cell r="DW479">
            <v>-86.615609999978915</v>
          </cell>
          <cell r="DX479">
            <v>-143.89392900001258</v>
          </cell>
          <cell r="DY479">
            <v>-769.64071500004502</v>
          </cell>
          <cell r="DZ479">
            <v>-702.48874699999578</v>
          </cell>
          <cell r="EA479">
            <v>-466.93697899999097</v>
          </cell>
          <cell r="EB479">
            <v>-589.19750200014096</v>
          </cell>
          <cell r="EC479">
            <v>-351.32820299995365</v>
          </cell>
          <cell r="ED479">
            <v>-422.87632799998391</v>
          </cell>
        </row>
        <row r="480">
          <cell r="C480" t="str">
            <v>Naughton</v>
          </cell>
          <cell r="F480">
            <v>0</v>
          </cell>
          <cell r="G480">
            <v>-0.25794099998893216</v>
          </cell>
          <cell r="H480">
            <v>0</v>
          </cell>
          <cell r="I480">
            <v>0</v>
          </cell>
          <cell r="J480">
            <v>-76.718741999997292</v>
          </cell>
          <cell r="K480">
            <v>-332.22979099999066</v>
          </cell>
          <cell r="L480">
            <v>-0.67446999996900558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-1350.0267489994876</v>
          </cell>
          <cell r="S480">
            <v>0</v>
          </cell>
          <cell r="T480">
            <v>0</v>
          </cell>
          <cell r="U480">
            <v>-25.650393999996595</v>
          </cell>
          <cell r="V480">
            <v>-183.88538299998618</v>
          </cell>
          <cell r="W480">
            <v>-109.42971600001329</v>
          </cell>
          <cell r="X480">
            <v>-469.02292799999123</v>
          </cell>
          <cell r="Y480">
            <v>-199.03808100000606</v>
          </cell>
          <cell r="Z480">
            <v>-100.95051900000544</v>
          </cell>
          <cell r="AA480">
            <v>-164.74028300002101</v>
          </cell>
          <cell r="AB480">
            <v>-93.409304999979213</v>
          </cell>
          <cell r="AC480">
            <v>0</v>
          </cell>
          <cell r="AD480">
            <v>-3.9001399999833666</v>
          </cell>
          <cell r="AE480">
            <v>-528.76992000010796</v>
          </cell>
          <cell r="AF480">
            <v>-42.456967999998596</v>
          </cell>
          <cell r="AG480">
            <v>-27.251250000001164</v>
          </cell>
          <cell r="AH480">
            <v>-28.712218000000576</v>
          </cell>
          <cell r="AI480">
            <v>-6.2231399999873247</v>
          </cell>
          <cell r="AJ480">
            <v>0</v>
          </cell>
          <cell r="AK480">
            <v>-2.1359850000008009</v>
          </cell>
          <cell r="AL480">
            <v>-49.544387000001734</v>
          </cell>
          <cell r="AM480">
            <v>-22.574892000004184</v>
          </cell>
          <cell r="AN480">
            <v>-21.952711999998428</v>
          </cell>
          <cell r="AO480">
            <v>-53.883530999984941</v>
          </cell>
          <cell r="AP480">
            <v>-12.051190999998653</v>
          </cell>
          <cell r="AQ480">
            <v>-261.98364599999331</v>
          </cell>
          <cell r="AR480">
            <v>-565.39492300001439</v>
          </cell>
          <cell r="AS480">
            <v>-122.91348500001186</v>
          </cell>
          <cell r="AT480">
            <v>-28.448939000001701</v>
          </cell>
          <cell r="AU480">
            <v>-62.281186000007438</v>
          </cell>
          <cell r="AV480">
            <v>-5.9512139999933424</v>
          </cell>
          <cell r="AW480">
            <v>0</v>
          </cell>
          <cell r="AX480">
            <v>0</v>
          </cell>
          <cell r="AY480">
            <v>-43.114385000008042</v>
          </cell>
          <cell r="AZ480">
            <v>-18.71867500001099</v>
          </cell>
          <cell r="BA480">
            <v>-10.33976000000257</v>
          </cell>
          <cell r="BB480">
            <v>-48.839798000000883</v>
          </cell>
          <cell r="BC480">
            <v>-49.998261999993701</v>
          </cell>
          <cell r="BD480">
            <v>-174.78921899999841</v>
          </cell>
          <cell r="BE480">
            <v>-383.28494299994782</v>
          </cell>
          <cell r="BF480">
            <v>-40.894291000004159</v>
          </cell>
          <cell r="BG480">
            <v>-23.280530999996699</v>
          </cell>
          <cell r="BH480">
            <v>-6.4979699999967124</v>
          </cell>
          <cell r="BI480">
            <v>-5.6700120000023162</v>
          </cell>
          <cell r="BJ480">
            <v>0</v>
          </cell>
          <cell r="BK480">
            <v>-0.51458500000444474</v>
          </cell>
          <cell r="BL480">
            <v>-47.942179999998189</v>
          </cell>
          <cell r="BM480">
            <v>-33.204504000008455</v>
          </cell>
          <cell r="BN480">
            <v>-18.525468999992881</v>
          </cell>
          <cell r="BO480">
            <v>-83.310800000006566</v>
          </cell>
          <cell r="BP480">
            <v>-54.689943999997922</v>
          </cell>
          <cell r="BQ480">
            <v>-68.754656999997678</v>
          </cell>
          <cell r="BR480">
            <v>-468.9489370000083</v>
          </cell>
          <cell r="BS480">
            <v>-42.602554000004602</v>
          </cell>
          <cell r="BT480">
            <v>-34.03735699999379</v>
          </cell>
          <cell r="BU480">
            <v>-28.822866999995313</v>
          </cell>
          <cell r="BV480">
            <v>0</v>
          </cell>
          <cell r="BW480">
            <v>-3.1166299999968032</v>
          </cell>
          <cell r="BX480">
            <v>-2.5731850000011036</v>
          </cell>
          <cell r="BY480">
            <v>-36.714613000003737</v>
          </cell>
          <cell r="BZ480">
            <v>-28.949281000008341</v>
          </cell>
          <cell r="CA480">
            <v>-24.064364999998361</v>
          </cell>
          <cell r="CB480">
            <v>-80.135906000010436</v>
          </cell>
          <cell r="CC480">
            <v>-92.522392999992007</v>
          </cell>
          <cell r="CD480">
            <v>-95.409786000003805</v>
          </cell>
          <cell r="CE480">
            <v>-578.89615699986462</v>
          </cell>
          <cell r="CF480">
            <v>77.683778000005987</v>
          </cell>
          <cell r="CG480">
            <v>-25.427985000002082</v>
          </cell>
          <cell r="CH480">
            <v>-65.387698000005912</v>
          </cell>
          <cell r="CI480">
            <v>-0.10681099999783328</v>
          </cell>
          <cell r="CJ480">
            <v>-12.095046999995247</v>
          </cell>
          <cell r="CK480">
            <v>-31.196191999988514</v>
          </cell>
          <cell r="CL480">
            <v>-61.561588000011398</v>
          </cell>
          <cell r="CM480">
            <v>-81.980056999993394</v>
          </cell>
          <cell r="CN480">
            <v>-98.289415999999619</v>
          </cell>
          <cell r="CO480">
            <v>-108.11582900000212</v>
          </cell>
          <cell r="CP480">
            <v>-32.606624000007287</v>
          </cell>
          <cell r="CQ480">
            <v>-139.81268800000544</v>
          </cell>
          <cell r="CR480">
            <v>-1170.3249670000514</v>
          </cell>
          <cell r="CS480">
            <v>-81.534294000011869</v>
          </cell>
          <cell r="CT480">
            <v>-78.17825399999856</v>
          </cell>
          <cell r="CU480">
            <v>-75.963898000001791</v>
          </cell>
          <cell r="CV480">
            <v>-28.85086099999171</v>
          </cell>
          <cell r="CW480">
            <v>-27.557326999994984</v>
          </cell>
          <cell r="CX480">
            <v>-18.233564999987721</v>
          </cell>
          <cell r="CY480">
            <v>-117.34032000000298</v>
          </cell>
          <cell r="CZ480">
            <v>-63.295302999991691</v>
          </cell>
          <cell r="DA480">
            <v>-160.42469400000118</v>
          </cell>
          <cell r="DB480">
            <v>-147.89987599999586</v>
          </cell>
          <cell r="DC480">
            <v>-160.96702500000538</v>
          </cell>
          <cell r="DD480">
            <v>-210.07955000000948</v>
          </cell>
          <cell r="DE480">
            <v>-974.05055799998809</v>
          </cell>
          <cell r="DF480">
            <v>-56.313007000018843</v>
          </cell>
          <cell r="DG480">
            <v>-226.12591800000519</v>
          </cell>
          <cell r="DH480">
            <v>-32.321444000001065</v>
          </cell>
          <cell r="DI480">
            <v>-22.194864999997662</v>
          </cell>
          <cell r="DJ480">
            <v>-20.025841000009677</v>
          </cell>
          <cell r="DK480">
            <v>-17.862693999995827</v>
          </cell>
          <cell r="DL480">
            <v>-107.19366200000513</v>
          </cell>
          <cell r="DM480">
            <v>-95.105955000006361</v>
          </cell>
          <cell r="DN480">
            <v>-141.32996999999159</v>
          </cell>
          <cell r="DO480">
            <v>-70.702772999997251</v>
          </cell>
          <cell r="DP480">
            <v>-69.341040999992401</v>
          </cell>
          <cell r="DQ480">
            <v>-115.53338799999619</v>
          </cell>
          <cell r="DR480">
            <v>-1205.4018529999303</v>
          </cell>
          <cell r="DS480">
            <v>-76.608383999991929</v>
          </cell>
          <cell r="DT480">
            <v>-53.858659999998054</v>
          </cell>
          <cell r="DU480">
            <v>-98.724587999997311</v>
          </cell>
          <cell r="DV480">
            <v>-19.249362000016845</v>
          </cell>
          <cell r="DW480">
            <v>-15.934426000007079</v>
          </cell>
          <cell r="DX480">
            <v>-32.630725000009988</v>
          </cell>
          <cell r="DY480">
            <v>-168.92724200000521</v>
          </cell>
          <cell r="DZ480">
            <v>-189.09750000000349</v>
          </cell>
          <cell r="EA480">
            <v>-122.48448000001372</v>
          </cell>
          <cell r="EB480">
            <v>-132.87357199998223</v>
          </cell>
          <cell r="EC480">
            <v>-92.386242000007769</v>
          </cell>
          <cell r="ED480">
            <v>-202.62667199999851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-26.850109999999404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-26.850109999999404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-309.36832999973558</v>
          </cell>
          <cell r="AF481">
            <v>0</v>
          </cell>
          <cell r="AG481">
            <v>-2.0400300000037532</v>
          </cell>
          <cell r="AH481">
            <v>-20.199629999988247</v>
          </cell>
          <cell r="AI481">
            <v>-24.018760000006296</v>
          </cell>
          <cell r="AJ481">
            <v>-71.659469999998691</v>
          </cell>
          <cell r="AK481">
            <v>-15.019750000006752</v>
          </cell>
          <cell r="AL481">
            <v>-30.760509999992792</v>
          </cell>
          <cell r="AM481">
            <v>-79.319569999992382</v>
          </cell>
          <cell r="AN481">
            <v>-57.750509999983478</v>
          </cell>
          <cell r="AO481">
            <v>-8.6000999999814667</v>
          </cell>
          <cell r="AP481">
            <v>0</v>
          </cell>
          <cell r="AQ481">
            <v>0</v>
          </cell>
          <cell r="AR481">
            <v>-401.40546999988146</v>
          </cell>
          <cell r="AS481">
            <v>0</v>
          </cell>
          <cell r="AT481">
            <v>-18.08031999997911</v>
          </cell>
          <cell r="AU481">
            <v>-23.943010000002687</v>
          </cell>
          <cell r="AV481">
            <v>-90.75118000000657</v>
          </cell>
          <cell r="AW481">
            <v>-62.172409999999218</v>
          </cell>
          <cell r="AX481">
            <v>-55.259520000021439</v>
          </cell>
          <cell r="AY481">
            <v>-36.16893000001437</v>
          </cell>
          <cell r="AZ481">
            <v>-27.147519999998622</v>
          </cell>
          <cell r="BA481">
            <v>-19.150450000015553</v>
          </cell>
          <cell r="BB481">
            <v>-60.561969999980647</v>
          </cell>
          <cell r="BC481">
            <v>-8.1701600000087637</v>
          </cell>
          <cell r="BD481">
            <v>0</v>
          </cell>
          <cell r="BE481">
            <v>-425.06255999999121</v>
          </cell>
          <cell r="BF481">
            <v>-0.56006000001798384</v>
          </cell>
          <cell r="BG481">
            <v>-5.9594700000016019</v>
          </cell>
          <cell r="BH481">
            <v>-26.879880000007688</v>
          </cell>
          <cell r="BI481">
            <v>-68.449399999997695</v>
          </cell>
          <cell r="BJ481">
            <v>-66.999770000009448</v>
          </cell>
          <cell r="BK481">
            <v>-42.974799999996321</v>
          </cell>
          <cell r="BL481">
            <v>-53.304120000015246</v>
          </cell>
          <cell r="BM481">
            <v>-39.819820000004256</v>
          </cell>
          <cell r="BN481">
            <v>-37.134799999999814</v>
          </cell>
          <cell r="BO481">
            <v>-35.160390000004554</v>
          </cell>
          <cell r="BP481">
            <v>-38.760259999980917</v>
          </cell>
          <cell r="BQ481">
            <v>-9.0597899999993388</v>
          </cell>
          <cell r="BR481">
            <v>-402.50744000007398</v>
          </cell>
          <cell r="BS481">
            <v>-17.809810000006109</v>
          </cell>
          <cell r="BT481">
            <v>-9.2302199999976438</v>
          </cell>
          <cell r="BU481">
            <v>-25.079119999994873</v>
          </cell>
          <cell r="BV481">
            <v>-30.660140000007232</v>
          </cell>
          <cell r="BW481">
            <v>-33.059829999983776</v>
          </cell>
          <cell r="BX481">
            <v>-38.929929999983869</v>
          </cell>
          <cell r="BY481">
            <v>-77.219949999998789</v>
          </cell>
          <cell r="BZ481">
            <v>-44.450320000003558</v>
          </cell>
          <cell r="CA481">
            <v>-46.249769999994896</v>
          </cell>
          <cell r="CB481">
            <v>-28.059340000007069</v>
          </cell>
          <cell r="CC481">
            <v>-40.3688700000057</v>
          </cell>
          <cell r="CD481">
            <v>-11.390139999974053</v>
          </cell>
          <cell r="CE481">
            <v>-310.00789000000805</v>
          </cell>
          <cell r="CF481">
            <v>0</v>
          </cell>
          <cell r="CG481">
            <v>-8.2434699999867007</v>
          </cell>
          <cell r="CH481">
            <v>-32.76814000000013</v>
          </cell>
          <cell r="CI481">
            <v>-15.665590000004158</v>
          </cell>
          <cell r="CJ481">
            <v>-11.339840000000549</v>
          </cell>
          <cell r="CK481">
            <v>-33.870369999989634</v>
          </cell>
          <cell r="CL481">
            <v>-66.937779999978375</v>
          </cell>
          <cell r="CM481">
            <v>-39.77001000000746</v>
          </cell>
          <cell r="CN481">
            <v>-26.592000000004191</v>
          </cell>
          <cell r="CO481">
            <v>-11.561010000004899</v>
          </cell>
          <cell r="CP481">
            <v>-63.259680000017397</v>
          </cell>
          <cell r="CQ481">
            <v>0</v>
          </cell>
          <cell r="CR481">
            <v>-329.6667200003285</v>
          </cell>
          <cell r="CS481">
            <v>-1.1799400000018068</v>
          </cell>
          <cell r="CT481">
            <v>-24.150150000001304</v>
          </cell>
          <cell r="CU481">
            <v>-5.4001600000046892</v>
          </cell>
          <cell r="CV481">
            <v>-11.579599999997299</v>
          </cell>
          <cell r="CW481">
            <v>-57.720430000015767</v>
          </cell>
          <cell r="CX481">
            <v>-37.840629999991506</v>
          </cell>
          <cell r="CY481">
            <v>-32.869639999989886</v>
          </cell>
          <cell r="CZ481">
            <v>-41.030259999999544</v>
          </cell>
          <cell r="DA481">
            <v>-69.019999999989523</v>
          </cell>
          <cell r="DB481">
            <v>-33.860940000013215</v>
          </cell>
          <cell r="DC481">
            <v>-15.014970000018366</v>
          </cell>
          <cell r="DD481">
            <v>0</v>
          </cell>
          <cell r="DE481">
            <v>-291.81168000027537</v>
          </cell>
          <cell r="DF481">
            <v>-1.1799299999838695</v>
          </cell>
          <cell r="DG481">
            <v>-14.099830000021029</v>
          </cell>
          <cell r="DH481">
            <v>-7.8200700000015786</v>
          </cell>
          <cell r="DI481">
            <v>-8.1597299999993993</v>
          </cell>
          <cell r="DJ481">
            <v>-30.15881999998237</v>
          </cell>
          <cell r="DK481">
            <v>-58.300270000007004</v>
          </cell>
          <cell r="DL481">
            <v>-47.81260000000475</v>
          </cell>
          <cell r="DM481">
            <v>-46.330550000013318</v>
          </cell>
          <cell r="DN481">
            <v>-32.06972999998834</v>
          </cell>
          <cell r="DO481">
            <v>-37.280289999995148</v>
          </cell>
          <cell r="DP481">
            <v>-8.5998599999875296</v>
          </cell>
          <cell r="DQ481">
            <v>0</v>
          </cell>
          <cell r="DR481">
            <v>-283.82593999989331</v>
          </cell>
          <cell r="DS481">
            <v>0</v>
          </cell>
          <cell r="DT481">
            <v>0</v>
          </cell>
          <cell r="DU481">
            <v>-27.519769999998971</v>
          </cell>
          <cell r="DV481">
            <v>-35.049820000000182</v>
          </cell>
          <cell r="DW481">
            <v>-7.9199300000036601</v>
          </cell>
          <cell r="DX481">
            <v>-49.239089999988209</v>
          </cell>
          <cell r="DY481">
            <v>-47.919950000010431</v>
          </cell>
          <cell r="DZ481">
            <v>-26.410140000021784</v>
          </cell>
          <cell r="EA481">
            <v>-37.119879999983823</v>
          </cell>
          <cell r="EB481">
            <v>-46.447430000000168</v>
          </cell>
          <cell r="EC481">
            <v>-6.1999300000024959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-838.53519400022924</v>
          </cell>
          <cell r="G484">
            <v>-239.13605399988592</v>
          </cell>
          <cell r="H484">
            <v>-285.51288700010628</v>
          </cell>
          <cell r="I484">
            <v>-1020.5692330002785</v>
          </cell>
          <cell r="J484">
            <v>-1017.0805039997213</v>
          </cell>
          <cell r="K484">
            <v>-1269.2400160003453</v>
          </cell>
          <cell r="L484">
            <v>-1860.8302939999849</v>
          </cell>
          <cell r="M484">
            <v>-2326.8731849999167</v>
          </cell>
          <cell r="N484">
            <v>-2054.2105779997073</v>
          </cell>
          <cell r="O484">
            <v>-1896.0070960000157</v>
          </cell>
          <cell r="P484">
            <v>-1823.6267619999126</v>
          </cell>
          <cell r="Q484">
            <v>-925.6310810004361</v>
          </cell>
          <cell r="R484">
            <v>-17890.752600006759</v>
          </cell>
          <cell r="S484">
            <v>-1201.8625569995493</v>
          </cell>
          <cell r="T484">
            <v>-1221.8787719998509</v>
          </cell>
          <cell r="U484">
            <v>-1457.3758580004796</v>
          </cell>
          <cell r="V484">
            <v>-595.9109550002031</v>
          </cell>
          <cell r="W484">
            <v>-757.25833699968643</v>
          </cell>
          <cell r="X484">
            <v>-1749.8726860000752</v>
          </cell>
          <cell r="Y484">
            <v>-1497.1470679999329</v>
          </cell>
          <cell r="Z484">
            <v>-1639.9072320000269</v>
          </cell>
          <cell r="AA484">
            <v>-1963.4592019994743</v>
          </cell>
          <cell r="AB484">
            <v>-1929.745491000358</v>
          </cell>
          <cell r="AC484">
            <v>-2408.7948899995536</v>
          </cell>
          <cell r="AD484">
            <v>-1467.5395520003513</v>
          </cell>
          <cell r="AE484">
            <v>-15849.663410004228</v>
          </cell>
          <cell r="AF484">
            <v>-1289.849026999902</v>
          </cell>
          <cell r="AG484">
            <v>-1049.1575330002233</v>
          </cell>
          <cell r="AH484">
            <v>-1400.2640929995105</v>
          </cell>
          <cell r="AI484">
            <v>-677.67432599980384</v>
          </cell>
          <cell r="AJ484">
            <v>-449.72990399994887</v>
          </cell>
          <cell r="AK484">
            <v>-595.98857000027783</v>
          </cell>
          <cell r="AL484">
            <v>-1757.3112509995699</v>
          </cell>
          <cell r="AM484">
            <v>-1942.5839579999447</v>
          </cell>
          <cell r="AN484">
            <v>-1509.8077460001223</v>
          </cell>
          <cell r="AO484">
            <v>-1825.9730160008185</v>
          </cell>
          <cell r="AP484">
            <v>-2143.2616990003735</v>
          </cell>
          <cell r="AQ484">
            <v>-1208.0622870000079</v>
          </cell>
          <cell r="AR484">
            <v>-14719.33401099965</v>
          </cell>
          <cell r="AS484">
            <v>-1510.2504239999689</v>
          </cell>
          <cell r="AT484">
            <v>-1224.6581399999559</v>
          </cell>
          <cell r="AU484">
            <v>-1213.0909240003675</v>
          </cell>
          <cell r="AV484">
            <v>-679.89451800007373</v>
          </cell>
          <cell r="AW484">
            <v>-320.74992099986412</v>
          </cell>
          <cell r="AX484">
            <v>-431.6792449997738</v>
          </cell>
          <cell r="AY484">
            <v>-1523.2591640003957</v>
          </cell>
          <cell r="AZ484">
            <v>-1866.0962900002487</v>
          </cell>
          <cell r="BA484">
            <v>-1427.5976469998714</v>
          </cell>
          <cell r="BB484">
            <v>-1673.9217829997651</v>
          </cell>
          <cell r="BC484">
            <v>-1701.8512019999325</v>
          </cell>
          <cell r="BD484">
            <v>-1146.284752999898</v>
          </cell>
          <cell r="BE484">
            <v>-15836.4672209993</v>
          </cell>
          <cell r="BF484">
            <v>-1388.9109070003033</v>
          </cell>
          <cell r="BG484">
            <v>-1011.5956670003943</v>
          </cell>
          <cell r="BH484">
            <v>-1107.2715019998141</v>
          </cell>
          <cell r="BI484">
            <v>-757.29452100000344</v>
          </cell>
          <cell r="BJ484">
            <v>-480.24802699987777</v>
          </cell>
          <cell r="BK484">
            <v>-698.29336499981582</v>
          </cell>
          <cell r="BL484">
            <v>-1719.832264999859</v>
          </cell>
          <cell r="BM484">
            <v>-1873.1344770011492</v>
          </cell>
          <cell r="BN484">
            <v>-1692.2555660000071</v>
          </cell>
          <cell r="BO484">
            <v>-1826.21566300001</v>
          </cell>
          <cell r="BP484">
            <v>-1525.4774109995924</v>
          </cell>
          <cell r="BQ484">
            <v>-1755.9378499994054</v>
          </cell>
          <cell r="BR484">
            <v>-16389.177394006401</v>
          </cell>
          <cell r="BS484">
            <v>-1564.966518999543</v>
          </cell>
          <cell r="BT484">
            <v>-1116.2437610002235</v>
          </cell>
          <cell r="BU484">
            <v>-1165.7119499994442</v>
          </cell>
          <cell r="BV484">
            <v>-713.81613299995661</v>
          </cell>
          <cell r="BW484">
            <v>-683.85289899981581</v>
          </cell>
          <cell r="BX484">
            <v>-929.58647900004871</v>
          </cell>
          <cell r="BY484">
            <v>-1892.9320290004835</v>
          </cell>
          <cell r="BZ484">
            <v>-1941.0752159995027</v>
          </cell>
          <cell r="CA484">
            <v>-1858.7130509996787</v>
          </cell>
          <cell r="CB484">
            <v>-1068.7191760004498</v>
          </cell>
          <cell r="CC484">
            <v>-1858.9168909993023</v>
          </cell>
          <cell r="CD484">
            <v>-1594.6432899995707</v>
          </cell>
          <cell r="CE484">
            <v>-16765.959400001913</v>
          </cell>
          <cell r="CF484">
            <v>-1216.2516889995895</v>
          </cell>
          <cell r="CG484">
            <v>-1307.9913730002008</v>
          </cell>
          <cell r="CH484">
            <v>-1317.7462450000457</v>
          </cell>
          <cell r="CI484">
            <v>-846.22446200018749</v>
          </cell>
          <cell r="CJ484">
            <v>-1103.4240529993549</v>
          </cell>
          <cell r="CK484">
            <v>-1276.5114080002531</v>
          </cell>
          <cell r="CL484">
            <v>-1365.5329219996929</v>
          </cell>
          <cell r="CM484">
            <v>-1524.0487689995207</v>
          </cell>
          <cell r="CN484">
            <v>-1369.6026810002513</v>
          </cell>
          <cell r="CO484">
            <v>-1628.0881159999408</v>
          </cell>
          <cell r="CP484">
            <v>-2157.7696199999191</v>
          </cell>
          <cell r="CQ484">
            <v>-1652.7680619996972</v>
          </cell>
          <cell r="CR484">
            <v>-16345.267272997648</v>
          </cell>
          <cell r="CS484">
            <v>-1355.237162000034</v>
          </cell>
          <cell r="CT484">
            <v>-1214.334109000396</v>
          </cell>
          <cell r="CU484">
            <v>-1379.2500239997171</v>
          </cell>
          <cell r="CV484">
            <v>-1032.4530159996357</v>
          </cell>
          <cell r="CW484">
            <v>-1138.7435960003641</v>
          </cell>
          <cell r="CX484">
            <v>-1249.3611079999246</v>
          </cell>
          <cell r="CY484">
            <v>-1172.7026930004358</v>
          </cell>
          <cell r="CZ484">
            <v>-1483.370781999547</v>
          </cell>
          <cell r="DA484">
            <v>-1243.2294459999539</v>
          </cell>
          <cell r="DB484">
            <v>-1662.0925549999811</v>
          </cell>
          <cell r="DC484">
            <v>-1754.4741660002619</v>
          </cell>
          <cell r="DD484">
            <v>-1660.0186160001904</v>
          </cell>
          <cell r="DE484">
            <v>-17516.800257995725</v>
          </cell>
          <cell r="DF484">
            <v>-1471.6511269998737</v>
          </cell>
          <cell r="DG484">
            <v>-1534.9321690001525</v>
          </cell>
          <cell r="DH484">
            <v>-1437.3199930000119</v>
          </cell>
          <cell r="DI484">
            <v>-1067.6412480000872</v>
          </cell>
          <cell r="DJ484">
            <v>-1110.6212660002057</v>
          </cell>
          <cell r="DK484">
            <v>-1219.3335180003196</v>
          </cell>
          <cell r="DL484">
            <v>-1263.0867610001005</v>
          </cell>
          <cell r="DM484">
            <v>-1822.7365999994799</v>
          </cell>
          <cell r="DN484">
            <v>-1248.3531230003573</v>
          </cell>
          <cell r="DO484">
            <v>-1639.5878109987825</v>
          </cell>
          <cell r="DP484">
            <v>-1831.5750400000252</v>
          </cell>
          <cell r="DQ484">
            <v>-1869.961602000054</v>
          </cell>
          <cell r="DR484">
            <v>-15561.554045993835</v>
          </cell>
          <cell r="DS484">
            <v>-1292.0463759996928</v>
          </cell>
          <cell r="DT484">
            <v>-1043.9524030000903</v>
          </cell>
          <cell r="DU484">
            <v>-1249.2872640003916</v>
          </cell>
          <cell r="DV484">
            <v>-682.5770710001234</v>
          </cell>
          <cell r="DW484">
            <v>-894.71167800063267</v>
          </cell>
          <cell r="DX484">
            <v>-911.93872600002214</v>
          </cell>
          <cell r="DY484">
            <v>-1742.718281999696</v>
          </cell>
          <cell r="DZ484">
            <v>-1682.4546510004438</v>
          </cell>
          <cell r="EA484">
            <v>-1342.5809460002929</v>
          </cell>
          <cell r="EB484">
            <v>-1574.559736000374</v>
          </cell>
          <cell r="EC484">
            <v>-1719.3665510001592</v>
          </cell>
          <cell r="ED484">
            <v>-1425.3603619998321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-3.5534799999986717</v>
          </cell>
          <cell r="Q487">
            <v>0</v>
          </cell>
          <cell r="R487">
            <v>-1130.3060599993914</v>
          </cell>
          <cell r="S487">
            <v>-275.39962999999989</v>
          </cell>
          <cell r="T487">
            <v>-215.61895999999251</v>
          </cell>
          <cell r="U487">
            <v>-121.61653999995906</v>
          </cell>
          <cell r="V487">
            <v>-12.420180000015534</v>
          </cell>
          <cell r="W487">
            <v>0</v>
          </cell>
          <cell r="X487">
            <v>0</v>
          </cell>
          <cell r="Y487">
            <v>0</v>
          </cell>
          <cell r="Z487">
            <v>-6.9867499999818392</v>
          </cell>
          <cell r="AA487">
            <v>-28.610600000014529</v>
          </cell>
          <cell r="AB487">
            <v>-4.8598599999968428</v>
          </cell>
          <cell r="AC487">
            <v>0</v>
          </cell>
          <cell r="AD487">
            <v>-464.7935399999842</v>
          </cell>
          <cell r="AE487">
            <v>-429.24095999961719</v>
          </cell>
          <cell r="AF487">
            <v>-35.56005999998888</v>
          </cell>
          <cell r="AG487">
            <v>-30.276960000017425</v>
          </cell>
          <cell r="AH487">
            <v>-87.083500000007916</v>
          </cell>
          <cell r="AI487">
            <v>-40.592539999983273</v>
          </cell>
          <cell r="AJ487">
            <v>-10.629869999997027</v>
          </cell>
          <cell r="AK487">
            <v>-2.3903799999970943</v>
          </cell>
          <cell r="AL487">
            <v>-48.939759999979287</v>
          </cell>
          <cell r="AM487">
            <v>-72.570100000011735</v>
          </cell>
          <cell r="AN487">
            <v>-27.719970000034664</v>
          </cell>
          <cell r="AO487">
            <v>-50.578769999992801</v>
          </cell>
          <cell r="AP487">
            <v>-22.860110000008717</v>
          </cell>
          <cell r="AQ487">
            <v>-3.8939999998547137E-2</v>
          </cell>
          <cell r="AR487">
            <v>-314.52986000012606</v>
          </cell>
          <cell r="AS487">
            <v>-51.908449999988079</v>
          </cell>
          <cell r="AT487">
            <v>-0.17462000000523403</v>
          </cell>
          <cell r="AU487">
            <v>-9.6499999926891178E-3</v>
          </cell>
          <cell r="AV487">
            <v>-63.811470000015106</v>
          </cell>
          <cell r="AW487">
            <v>-4.1596900000004098</v>
          </cell>
          <cell r="AX487">
            <v>-1.8198200000042561</v>
          </cell>
          <cell r="AY487">
            <v>-33.496250000025611</v>
          </cell>
          <cell r="AZ487">
            <v>-53.419930000032764</v>
          </cell>
          <cell r="BA487">
            <v>-12.759269999980461</v>
          </cell>
          <cell r="BB487">
            <v>-70.619910000008531</v>
          </cell>
          <cell r="BC487">
            <v>-4.650629999989178</v>
          </cell>
          <cell r="BD487">
            <v>-17.700170000000071</v>
          </cell>
          <cell r="BE487">
            <v>-331.66909000044689</v>
          </cell>
          <cell r="BF487">
            <v>-14.159979999996722</v>
          </cell>
          <cell r="BG487">
            <v>-25.322019999992335</v>
          </cell>
          <cell r="BH487">
            <v>-67.638279999984661</v>
          </cell>
          <cell r="BI487">
            <v>-31.348500000021886</v>
          </cell>
          <cell r="BJ487">
            <v>-3.5698299999930896</v>
          </cell>
          <cell r="BK487">
            <v>-0.9802099999942584</v>
          </cell>
          <cell r="BL487">
            <v>-33.310259999998379</v>
          </cell>
          <cell r="BM487">
            <v>-74.261170000012498</v>
          </cell>
          <cell r="BN487">
            <v>-33.550060000037774</v>
          </cell>
          <cell r="BO487">
            <v>-45.869649999978719</v>
          </cell>
          <cell r="BP487">
            <v>0</v>
          </cell>
          <cell r="BQ487">
            <v>-1.6591300000145566</v>
          </cell>
          <cell r="BR487">
            <v>-3967.9734999998473</v>
          </cell>
          <cell r="BS487">
            <v>-5.199640000006184</v>
          </cell>
          <cell r="BT487">
            <v>-45.668949999992037</v>
          </cell>
          <cell r="BU487">
            <v>-52.94216000000597</v>
          </cell>
          <cell r="BV487">
            <v>-36.961459999962244</v>
          </cell>
          <cell r="BW487">
            <v>0</v>
          </cell>
          <cell r="BX487">
            <v>-6.429920000009588</v>
          </cell>
          <cell r="BY487">
            <v>-70.64134000003105</v>
          </cell>
          <cell r="BZ487">
            <v>-176.21871000001556</v>
          </cell>
          <cell r="CA487">
            <v>-122.17230999999447</v>
          </cell>
          <cell r="CB487">
            <v>-3407.9578000000038</v>
          </cell>
          <cell r="CC487">
            <v>-25.965339999995194</v>
          </cell>
          <cell r="CD487">
            <v>-17.815870000020368</v>
          </cell>
          <cell r="CE487">
            <v>-560.61336999945343</v>
          </cell>
          <cell r="CF487">
            <v>19.363530000002356</v>
          </cell>
          <cell r="CG487">
            <v>-15.126949999976205</v>
          </cell>
          <cell r="CH487">
            <v>-37.481620000005933</v>
          </cell>
          <cell r="CI487">
            <v>-98.190929999982473</v>
          </cell>
          <cell r="CJ487">
            <v>0</v>
          </cell>
          <cell r="CK487">
            <v>-4.6117900000008376</v>
          </cell>
          <cell r="CL487">
            <v>-179.46694000001298</v>
          </cell>
          <cell r="CM487">
            <v>-51.379539999994449</v>
          </cell>
          <cell r="CN487">
            <v>-124.99838000000454</v>
          </cell>
          <cell r="CO487">
            <v>-48.143439999985276</v>
          </cell>
          <cell r="CP487">
            <v>-16.887829999992391</v>
          </cell>
          <cell r="CQ487">
            <v>-3.6894800000009127</v>
          </cell>
          <cell r="CR487">
            <v>-704.85042000003159</v>
          </cell>
          <cell r="CS487">
            <v>-43.966849999997066</v>
          </cell>
          <cell r="CT487">
            <v>-18.428029999980936</v>
          </cell>
          <cell r="CU487">
            <v>-10.949660000012955</v>
          </cell>
          <cell r="CV487">
            <v>-49.228029999998398</v>
          </cell>
          <cell r="CW487">
            <v>0</v>
          </cell>
          <cell r="CX487">
            <v>0</v>
          </cell>
          <cell r="CY487">
            <v>-208.02195999998366</v>
          </cell>
          <cell r="CZ487">
            <v>-60.500709999992978</v>
          </cell>
          <cell r="DA487">
            <v>-145.81242000000202</v>
          </cell>
          <cell r="DB487">
            <v>-118.07550000000629</v>
          </cell>
          <cell r="DC487">
            <v>-36.361430000004475</v>
          </cell>
          <cell r="DD487">
            <v>-13.505830000009155</v>
          </cell>
          <cell r="DE487">
            <v>-424.75410999939777</v>
          </cell>
          <cell r="DF487">
            <v>95.293959999980871</v>
          </cell>
          <cell r="DG487">
            <v>-6.8460000009508803E-2</v>
          </cell>
          <cell r="DH487">
            <v>-2.8974600000074133</v>
          </cell>
          <cell r="DI487">
            <v>-90.584659999993164</v>
          </cell>
          <cell r="DJ487">
            <v>0</v>
          </cell>
          <cell r="DK487">
            <v>-0.62105999999766937</v>
          </cell>
          <cell r="DL487">
            <v>-169.83027999999467</v>
          </cell>
          <cell r="DM487">
            <v>-29.035479999991367</v>
          </cell>
          <cell r="DN487">
            <v>-152.03142999997362</v>
          </cell>
          <cell r="DO487">
            <v>-59.862559999994119</v>
          </cell>
          <cell r="DP487">
            <v>0</v>
          </cell>
          <cell r="DQ487">
            <v>-15.116680000006454</v>
          </cell>
          <cell r="DR487">
            <v>-1502.2718499996699</v>
          </cell>
          <cell r="DS487">
            <v>-143.09492000000319</v>
          </cell>
          <cell r="DT487">
            <v>-131.30752999999095</v>
          </cell>
          <cell r="DU487">
            <v>-158.83401999998023</v>
          </cell>
          <cell r="DV487">
            <v>-44.747889999998733</v>
          </cell>
          <cell r="DW487">
            <v>0</v>
          </cell>
          <cell r="DX487">
            <v>-61.872600000002421</v>
          </cell>
          <cell r="DY487">
            <v>-150.18403000000399</v>
          </cell>
          <cell r="DZ487">
            <v>-231.87387000001036</v>
          </cell>
          <cell r="EA487">
            <v>-221.31114000000525</v>
          </cell>
          <cell r="EB487">
            <v>-100.22861000002013</v>
          </cell>
          <cell r="EC487">
            <v>-23.651149999990594</v>
          </cell>
          <cell r="ED487">
            <v>-235.16609000001336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-80.948649999976624</v>
          </cell>
          <cell r="G489">
            <v>-1.7947899999999208</v>
          </cell>
          <cell r="H489">
            <v>0</v>
          </cell>
          <cell r="I489">
            <v>0</v>
          </cell>
          <cell r="J489">
            <v>0</v>
          </cell>
          <cell r="K489">
            <v>-68.804270999971777</v>
          </cell>
          <cell r="L489">
            <v>-38.358772999956273</v>
          </cell>
          <cell r="M489">
            <v>-3.5743660000152886</v>
          </cell>
          <cell r="N489">
            <v>-14.420389999984764</v>
          </cell>
          <cell r="O489">
            <v>0</v>
          </cell>
          <cell r="P489">
            <v>-4.834000000028027E-2</v>
          </cell>
          <cell r="Q489">
            <v>0</v>
          </cell>
          <cell r="R489">
            <v>-298.21500700013712</v>
          </cell>
          <cell r="S489">
            <v>-1.6116329999999834</v>
          </cell>
          <cell r="T489">
            <v>-2.0953560000052676</v>
          </cell>
          <cell r="U489">
            <v>-55.500219999987166</v>
          </cell>
          <cell r="V489">
            <v>-15.491732999995293</v>
          </cell>
          <cell r="W489">
            <v>-103.74986899999203</v>
          </cell>
          <cell r="X489">
            <v>-57.215465000015683</v>
          </cell>
          <cell r="Y489">
            <v>-6.6516199999605305</v>
          </cell>
          <cell r="Z489">
            <v>-3.5624049999751151</v>
          </cell>
          <cell r="AA489">
            <v>-12.479718999995384</v>
          </cell>
          <cell r="AB489">
            <v>-5.8532589999958873</v>
          </cell>
          <cell r="AC489">
            <v>-4.3283799999626353</v>
          </cell>
          <cell r="AD489">
            <v>-29.675348000000668</v>
          </cell>
          <cell r="AE489">
            <v>-1102.6938630002551</v>
          </cell>
          <cell r="AF489">
            <v>-203.95309100000304</v>
          </cell>
          <cell r="AG489">
            <v>-279.61074999999255</v>
          </cell>
          <cell r="AH489">
            <v>-36.291219999984605</v>
          </cell>
          <cell r="AI489">
            <v>-61.736408999946434</v>
          </cell>
          <cell r="AJ489">
            <v>-23.267080000019632</v>
          </cell>
          <cell r="AK489">
            <v>-128.93155899998965</v>
          </cell>
          <cell r="AL489">
            <v>-54.573209999944083</v>
          </cell>
          <cell r="AM489">
            <v>-67.183051999949384</v>
          </cell>
          <cell r="AN489">
            <v>-54.814401999989059</v>
          </cell>
          <cell r="AO489">
            <v>-45.491840000002412</v>
          </cell>
          <cell r="AP489">
            <v>-146.84124999999767</v>
          </cell>
          <cell r="AQ489">
            <v>0</v>
          </cell>
          <cell r="AR489">
            <v>-714.07403700053692</v>
          </cell>
          <cell r="AS489">
            <v>-0.67574100000001636</v>
          </cell>
          <cell r="AT489">
            <v>-46.082949999981793</v>
          </cell>
          <cell r="AU489">
            <v>-94.314220000000205</v>
          </cell>
          <cell r="AV489">
            <v>-72.72455300000729</v>
          </cell>
          <cell r="AW489">
            <v>-25.804961000045296</v>
          </cell>
          <cell r="AX489">
            <v>-65.921289000019897</v>
          </cell>
          <cell r="AY489">
            <v>-74.071750000002794</v>
          </cell>
          <cell r="AZ489">
            <v>-39.750101000012364</v>
          </cell>
          <cell r="BA489">
            <v>-42.958963999990374</v>
          </cell>
          <cell r="BB489">
            <v>-34.698050000006333</v>
          </cell>
          <cell r="BC489">
            <v>-217.07145800002036</v>
          </cell>
          <cell r="BD489">
            <v>0</v>
          </cell>
          <cell r="BE489">
            <v>-765.41832000017166</v>
          </cell>
          <cell r="BF489">
            <v>-21.316082999997889</v>
          </cell>
          <cell r="BG489">
            <v>-57.069679999985965</v>
          </cell>
          <cell r="BH489">
            <v>-177.15018999995664</v>
          </cell>
          <cell r="BI489">
            <v>-20.22373000002699</v>
          </cell>
          <cell r="BJ489">
            <v>-24.580897000036202</v>
          </cell>
          <cell r="BK489">
            <v>-102.44943099998636</v>
          </cell>
          <cell r="BL489">
            <v>-63.987744999991264</v>
          </cell>
          <cell r="BM489">
            <v>-45.03849500004435</v>
          </cell>
          <cell r="BN489">
            <v>-20.462630000023637</v>
          </cell>
          <cell r="BO489">
            <v>-10.219959999987623</v>
          </cell>
          <cell r="BP489">
            <v>-171.97133999998914</v>
          </cell>
          <cell r="BQ489">
            <v>-50.948139000000083</v>
          </cell>
          <cell r="BR489">
            <v>-786.31111699994653</v>
          </cell>
          <cell r="BS489">
            <v>-104.6746769999736</v>
          </cell>
          <cell r="BT489">
            <v>-90.036019999999553</v>
          </cell>
          <cell r="BU489">
            <v>-130.6052169999748</v>
          </cell>
          <cell r="BV489">
            <v>-18.290059999970254</v>
          </cell>
          <cell r="BW489">
            <v>-98.151250000024447</v>
          </cell>
          <cell r="BX489">
            <v>-82.400460000004387</v>
          </cell>
          <cell r="BY489">
            <v>-65.333138999994844</v>
          </cell>
          <cell r="BZ489">
            <v>-28.131089999980759</v>
          </cell>
          <cell r="CA489">
            <v>-26.85083799995482</v>
          </cell>
          <cell r="CB489">
            <v>-14.654990999995789</v>
          </cell>
          <cell r="CC489">
            <v>-98.9957899999863</v>
          </cell>
          <cell r="CD489">
            <v>-28.187584999999672</v>
          </cell>
          <cell r="CE489">
            <v>-479.67748100007884</v>
          </cell>
          <cell r="CF489">
            <v>47.667313000012655</v>
          </cell>
          <cell r="CG489">
            <v>-53.162697000021581</v>
          </cell>
          <cell r="CH489">
            <v>-21.693020000006072</v>
          </cell>
          <cell r="CI489">
            <v>-42.889649999997346</v>
          </cell>
          <cell r="CJ489">
            <v>-0.62606999999843538</v>
          </cell>
          <cell r="CK489">
            <v>0</v>
          </cell>
          <cell r="CL489">
            <v>-114.68963000000804</v>
          </cell>
          <cell r="CM489">
            <v>-200.33304200001294</v>
          </cell>
          <cell r="CN489">
            <v>-109.7525349999778</v>
          </cell>
          <cell r="CO489">
            <v>-10.215230000001611</v>
          </cell>
          <cell r="CP489">
            <v>26.017079999990528</v>
          </cell>
          <cell r="CQ489">
            <v>0</v>
          </cell>
          <cell r="CR489">
            <v>-553.17135899991263</v>
          </cell>
          <cell r="CS489">
            <v>-4.7457350000004226</v>
          </cell>
          <cell r="CT489">
            <v>-33.580508000013651</v>
          </cell>
          <cell r="CU489">
            <v>-20.540124999999534</v>
          </cell>
          <cell r="CV489">
            <v>0</v>
          </cell>
          <cell r="CW489">
            <v>-1</v>
          </cell>
          <cell r="CX489">
            <v>-2.9299999987415504E-3</v>
          </cell>
          <cell r="CY489">
            <v>-188.82496999998693</v>
          </cell>
          <cell r="CZ489">
            <v>-157.30589999997756</v>
          </cell>
          <cell r="DA489">
            <v>-87.617820999992546</v>
          </cell>
          <cell r="DB489">
            <v>-3.5410600000031991</v>
          </cell>
          <cell r="DC489">
            <v>-56.012309999998251</v>
          </cell>
          <cell r="DD489">
            <v>0</v>
          </cell>
          <cell r="DE489">
            <v>-707.29313399991952</v>
          </cell>
          <cell r="DF489">
            <v>0</v>
          </cell>
          <cell r="DG489">
            <v>140.94770499999868</v>
          </cell>
          <cell r="DH489">
            <v>-38.264334999985294</v>
          </cell>
          <cell r="DI489">
            <v>0</v>
          </cell>
          <cell r="DJ489">
            <v>0</v>
          </cell>
          <cell r="DK489">
            <v>-43.566939000011189</v>
          </cell>
          <cell r="DL489">
            <v>-164.36374500000966</v>
          </cell>
          <cell r="DM489">
            <v>-138.83556999999564</v>
          </cell>
          <cell r="DN489">
            <v>-168.86248900002101</v>
          </cell>
          <cell r="DO489">
            <v>-79.066652000008617</v>
          </cell>
          <cell r="DP489">
            <v>-147.15074900002219</v>
          </cell>
          <cell r="DQ489">
            <v>-68.13035999998101</v>
          </cell>
          <cell r="DR489">
            <v>-682.03546600020491</v>
          </cell>
          <cell r="DS489">
            <v>-122.38316299999133</v>
          </cell>
          <cell r="DT489">
            <v>-95.900606999959564</v>
          </cell>
          <cell r="DU489">
            <v>-64.194650000019465</v>
          </cell>
          <cell r="DV489">
            <v>0</v>
          </cell>
          <cell r="DW489">
            <v>-0.14850399999977526</v>
          </cell>
          <cell r="DX489">
            <v>-100.23007000001962</v>
          </cell>
          <cell r="DY489">
            <v>-15.662639999995008</v>
          </cell>
          <cell r="DZ489">
            <v>-85.234570000000531</v>
          </cell>
          <cell r="EA489">
            <v>-39.869869999994989</v>
          </cell>
          <cell r="EB489">
            <v>-32.026480000000447</v>
          </cell>
          <cell r="EC489">
            <v>-120.38491200000863</v>
          </cell>
          <cell r="ED489">
            <v>-6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-8.9079999999739812E-2</v>
          </cell>
          <cell r="N491">
            <v>0</v>
          </cell>
          <cell r="O491">
            <v>20</v>
          </cell>
          <cell r="P491">
            <v>0</v>
          </cell>
          <cell r="Q491">
            <v>0</v>
          </cell>
          <cell r="R491">
            <v>-295.95616950001568</v>
          </cell>
          <cell r="S491">
            <v>0</v>
          </cell>
          <cell r="T491">
            <v>-0.15333600000030856</v>
          </cell>
          <cell r="U491">
            <v>0</v>
          </cell>
          <cell r="V491">
            <v>0</v>
          </cell>
          <cell r="W491">
            <v>-14.770020999996632</v>
          </cell>
          <cell r="X491">
            <v>-3.6799304999949527</v>
          </cell>
          <cell r="Y491">
            <v>-99.672235000005458</v>
          </cell>
          <cell r="Z491">
            <v>-127.52171699999599</v>
          </cell>
          <cell r="AA491">
            <v>28.464484000003722</v>
          </cell>
          <cell r="AB491">
            <v>-78.623414000008779</v>
          </cell>
          <cell r="AC491">
            <v>0</v>
          </cell>
          <cell r="AD491">
            <v>0</v>
          </cell>
          <cell r="AE491">
            <v>-50.381351500021992</v>
          </cell>
          <cell r="AF491">
            <v>0</v>
          </cell>
          <cell r="AG491">
            <v>-0.15322100000048522</v>
          </cell>
          <cell r="AH491">
            <v>0</v>
          </cell>
          <cell r="AI491">
            <v>-12.149902999997721</v>
          </cell>
          <cell r="AJ491">
            <v>-12.360107999997126</v>
          </cell>
          <cell r="AK491">
            <v>-12.559574499999144</v>
          </cell>
          <cell r="AL491">
            <v>-18.80028499999753</v>
          </cell>
          <cell r="AM491">
            <v>48.172812999997404</v>
          </cell>
          <cell r="AN491">
            <v>-0.75545499999861931</v>
          </cell>
          <cell r="AO491">
            <v>-41.419652500000666</v>
          </cell>
          <cell r="AP491">
            <v>-0.35596550000082061</v>
          </cell>
          <cell r="AQ491">
            <v>0</v>
          </cell>
          <cell r="AR491">
            <v>-80.018108499993104</v>
          </cell>
          <cell r="AS491">
            <v>0</v>
          </cell>
          <cell r="AT491">
            <v>0</v>
          </cell>
          <cell r="AU491">
            <v>0</v>
          </cell>
          <cell r="AV491">
            <v>-15.608443999997689</v>
          </cell>
          <cell r="AW491">
            <v>0</v>
          </cell>
          <cell r="AX491">
            <v>0</v>
          </cell>
          <cell r="AY491">
            <v>-13.15458000000217</v>
          </cell>
          <cell r="AZ491">
            <v>-25.166921499992895</v>
          </cell>
          <cell r="BA491">
            <v>-24.464132500001142</v>
          </cell>
          <cell r="BB491">
            <v>-1.6240304999992077</v>
          </cell>
          <cell r="BC491">
            <v>0</v>
          </cell>
          <cell r="BD491">
            <v>0</v>
          </cell>
          <cell r="BE491">
            <v>-117.00931250001304</v>
          </cell>
          <cell r="BF491">
            <v>-1.4327999999295571E-2</v>
          </cell>
          <cell r="BG491">
            <v>0</v>
          </cell>
          <cell r="BH491">
            <v>-0.58860900000036054</v>
          </cell>
          <cell r="BI491">
            <v>-13.89759100000083</v>
          </cell>
          <cell r="BJ491">
            <v>-2.3398429999979271</v>
          </cell>
          <cell r="BK491">
            <v>-8.9842999999746098E-2</v>
          </cell>
          <cell r="BL491">
            <v>-46.345087500001682</v>
          </cell>
          <cell r="BM491">
            <v>-67.995906500000274</v>
          </cell>
          <cell r="BN491">
            <v>-3.3035950000012235</v>
          </cell>
          <cell r="BO491">
            <v>-2.3497879999995348</v>
          </cell>
          <cell r="BP491">
            <v>-8.4721500001251115E-2</v>
          </cell>
          <cell r="BQ491">
            <v>20</v>
          </cell>
          <cell r="BR491">
            <v>-84.478589500009548</v>
          </cell>
          <cell r="BS491">
            <v>9.9001840000000811</v>
          </cell>
          <cell r="BT491">
            <v>-0.30932600000051025</v>
          </cell>
          <cell r="BU491">
            <v>-0.11922550000235788</v>
          </cell>
          <cell r="BV491">
            <v>-54.670160000001488</v>
          </cell>
          <cell r="BW491">
            <v>-9.3757999999070307E-2</v>
          </cell>
          <cell r="BX491">
            <v>0</v>
          </cell>
          <cell r="BY491">
            <v>-12.064297500000976</v>
          </cell>
          <cell r="BZ491">
            <v>-29.495230000000447</v>
          </cell>
          <cell r="CA491">
            <v>-15.793158500000573</v>
          </cell>
          <cell r="CB491">
            <v>8.1663820000030682</v>
          </cell>
          <cell r="CC491">
            <v>0</v>
          </cell>
          <cell r="CD491">
            <v>10</v>
          </cell>
          <cell r="CE491">
            <v>4.9576729999971576</v>
          </cell>
          <cell r="CF491">
            <v>0</v>
          </cell>
          <cell r="CG491">
            <v>0</v>
          </cell>
          <cell r="CH491">
            <v>0</v>
          </cell>
          <cell r="CI491">
            <v>-3.4807000000000698E-2</v>
          </cell>
          <cell r="CJ491">
            <v>-0.93741549999958806</v>
          </cell>
          <cell r="CK491">
            <v>-0.21454099999937171</v>
          </cell>
          <cell r="CL491">
            <v>-2.0273600000000442</v>
          </cell>
          <cell r="CM491">
            <v>9.4475610000008601</v>
          </cell>
          <cell r="CN491">
            <v>-1.2757644999983313</v>
          </cell>
          <cell r="CO491">
            <v>0</v>
          </cell>
          <cell r="CP491">
            <v>0</v>
          </cell>
          <cell r="CQ491">
            <v>0</v>
          </cell>
          <cell r="CR491">
            <v>-2.4920109999802662</v>
          </cell>
          <cell r="CS491">
            <v>0</v>
          </cell>
          <cell r="CT491">
            <v>0</v>
          </cell>
          <cell r="CU491">
            <v>0</v>
          </cell>
          <cell r="CV491">
            <v>-1.7532000000301196E-2</v>
          </cell>
          <cell r="CW491">
            <v>-0.87816099999963626</v>
          </cell>
          <cell r="CX491">
            <v>-0.13356000000021595</v>
          </cell>
          <cell r="CY491">
            <v>-0.1275789999999688</v>
          </cell>
          <cell r="CZ491">
            <v>-0.70909300000130315</v>
          </cell>
          <cell r="DA491">
            <v>-0.62608600000021397</v>
          </cell>
          <cell r="DB491">
            <v>0</v>
          </cell>
          <cell r="DC491">
            <v>0</v>
          </cell>
          <cell r="DD491">
            <v>0</v>
          </cell>
          <cell r="DE491">
            <v>-44.963453999953344</v>
          </cell>
          <cell r="DF491">
            <v>-30</v>
          </cell>
          <cell r="DG491">
            <v>0</v>
          </cell>
          <cell r="DH491">
            <v>0</v>
          </cell>
          <cell r="DI491">
            <v>-0.17882599999938975</v>
          </cell>
          <cell r="DJ491">
            <v>-1.7524999999295687E-2</v>
          </cell>
          <cell r="DK491">
            <v>-0.13220999999975902</v>
          </cell>
          <cell r="DL491">
            <v>-2.0491069999989122</v>
          </cell>
          <cell r="DM491">
            <v>-0.22663299999840092</v>
          </cell>
          <cell r="DN491">
            <v>-12.359153000001243</v>
          </cell>
          <cell r="DO491">
            <v>0</v>
          </cell>
          <cell r="DP491">
            <v>0</v>
          </cell>
          <cell r="DQ491">
            <v>0</v>
          </cell>
          <cell r="DR491">
            <v>-1.1024099999922328</v>
          </cell>
          <cell r="DS491">
            <v>0</v>
          </cell>
          <cell r="DT491">
            <v>0</v>
          </cell>
          <cell r="DU491">
            <v>0</v>
          </cell>
          <cell r="DV491">
            <v>-0.15253500000017084</v>
          </cell>
          <cell r="DW491">
            <v>-0.37277999999969325</v>
          </cell>
          <cell r="DX491">
            <v>-0.12107799999921554</v>
          </cell>
          <cell r="DY491">
            <v>-5.536000000029162E-2</v>
          </cell>
          <cell r="DZ491">
            <v>-7.2219999998196727E-2</v>
          </cell>
          <cell r="EA491">
            <v>-0.32843700000012177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-64.407909999834374</v>
          </cell>
          <cell r="S492">
            <v>-21.8000400000019</v>
          </cell>
          <cell r="T492">
            <v>0</v>
          </cell>
          <cell r="U492">
            <v>-10.740249999973457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-0.65990999998757616</v>
          </cell>
          <cell r="AB492">
            <v>0</v>
          </cell>
          <cell r="AC492">
            <v>0</v>
          </cell>
          <cell r="AD492">
            <v>-31.207709999987856</v>
          </cell>
          <cell r="AE492">
            <v>-147.12042000028305</v>
          </cell>
          <cell r="AF492">
            <v>-60.570619999984046</v>
          </cell>
          <cell r="AG492">
            <v>-3.5700599999981932</v>
          </cell>
          <cell r="AH492">
            <v>-3.5498099999967963</v>
          </cell>
          <cell r="AI492">
            <v>-2.1501500000013039</v>
          </cell>
          <cell r="AJ492">
            <v>0</v>
          </cell>
          <cell r="AK492">
            <v>-1.5898500000039348</v>
          </cell>
          <cell r="AL492">
            <v>-22.950199999992037</v>
          </cell>
          <cell r="AM492">
            <v>-16.840079999994487</v>
          </cell>
          <cell r="AN492">
            <v>-1.7497600000060629</v>
          </cell>
          <cell r="AO492">
            <v>-14.149890000000596</v>
          </cell>
          <cell r="AP492">
            <v>0</v>
          </cell>
          <cell r="AQ492">
            <v>-20</v>
          </cell>
          <cell r="AR492">
            <v>-234.71514999982901</v>
          </cell>
          <cell r="AS492">
            <v>-12.243740000005346</v>
          </cell>
          <cell r="AT492">
            <v>-55.867989999998827</v>
          </cell>
          <cell r="AU492">
            <v>-52.28615999998874</v>
          </cell>
          <cell r="AV492">
            <v>-5.4661199999973178</v>
          </cell>
          <cell r="AW492">
            <v>0</v>
          </cell>
          <cell r="AX492">
            <v>-9.0090000012423843E-2</v>
          </cell>
          <cell r="AY492">
            <v>-20.950210000009974</v>
          </cell>
          <cell r="AZ492">
            <v>-44.099849999998696</v>
          </cell>
          <cell r="BA492">
            <v>-0.75001999997766688</v>
          </cell>
          <cell r="BB492">
            <v>-9.9299199999950361</v>
          </cell>
          <cell r="BC492">
            <v>-33.031049999990501</v>
          </cell>
          <cell r="BD492">
            <v>0</v>
          </cell>
          <cell r="BE492">
            <v>-219.73353999992833</v>
          </cell>
          <cell r="BF492">
            <v>-27.389889999991283</v>
          </cell>
          <cell r="BG492">
            <v>-2.6198699999949895</v>
          </cell>
          <cell r="BH492">
            <v>0</v>
          </cell>
          <cell r="BI492">
            <v>-20.795129999984056</v>
          </cell>
          <cell r="BJ492">
            <v>0</v>
          </cell>
          <cell r="BK492">
            <v>-0.53002999999444</v>
          </cell>
          <cell r="BL492">
            <v>-26.890130000014324</v>
          </cell>
          <cell r="BM492">
            <v>-17.419919999985723</v>
          </cell>
          <cell r="BN492">
            <v>-6.7435400000249501</v>
          </cell>
          <cell r="BO492">
            <v>-7.34008999998332</v>
          </cell>
          <cell r="BP492">
            <v>-110.00494000001345</v>
          </cell>
          <cell r="BQ492">
            <v>0</v>
          </cell>
          <cell r="BR492">
            <v>-122.35999000025913</v>
          </cell>
          <cell r="BS492">
            <v>-19.580090000003111</v>
          </cell>
          <cell r="BT492">
            <v>-10</v>
          </cell>
          <cell r="BU492">
            <v>-0.80981000000610948</v>
          </cell>
          <cell r="BV492">
            <v>-17.84008999998332</v>
          </cell>
          <cell r="BW492">
            <v>0</v>
          </cell>
          <cell r="BX492">
            <v>-8.984000000054948E-2</v>
          </cell>
          <cell r="BY492">
            <v>-14.929440000007162</v>
          </cell>
          <cell r="BZ492">
            <v>-10.770019999996293</v>
          </cell>
          <cell r="CA492">
            <v>-0.89035000000149012</v>
          </cell>
          <cell r="CB492">
            <v>-29.909920000005513</v>
          </cell>
          <cell r="CC492">
            <v>-17.540429999993648</v>
          </cell>
          <cell r="CD492">
            <v>0</v>
          </cell>
          <cell r="CE492">
            <v>-221.35647999984212</v>
          </cell>
          <cell r="CF492">
            <v>-27.169920000014827</v>
          </cell>
          <cell r="CG492">
            <v>-14.90635000000475</v>
          </cell>
          <cell r="CH492">
            <v>-7.1237199999886798</v>
          </cell>
          <cell r="CI492">
            <v>0</v>
          </cell>
          <cell r="CJ492">
            <v>0</v>
          </cell>
          <cell r="CK492">
            <v>0</v>
          </cell>
          <cell r="CL492">
            <v>-23.39556000000448</v>
          </cell>
          <cell r="CM492">
            <v>-67.280949999985751</v>
          </cell>
          <cell r="CN492">
            <v>-31.66993000000366</v>
          </cell>
          <cell r="CO492">
            <v>-10.74022999999579</v>
          </cell>
          <cell r="CP492">
            <v>-20</v>
          </cell>
          <cell r="CQ492">
            <v>-19.069820000004256</v>
          </cell>
          <cell r="CR492">
            <v>-345.61624000011943</v>
          </cell>
          <cell r="CS492">
            <v>-6.3100500000000466</v>
          </cell>
          <cell r="CT492">
            <v>-20.800050000005285</v>
          </cell>
          <cell r="CU492">
            <v>-13.100400000010268</v>
          </cell>
          <cell r="CV492">
            <v>-21.460830000010901</v>
          </cell>
          <cell r="CW492">
            <v>0</v>
          </cell>
          <cell r="CX492">
            <v>0</v>
          </cell>
          <cell r="CY492">
            <v>-97.905050000001211</v>
          </cell>
          <cell r="CZ492">
            <v>-84.572079999983544</v>
          </cell>
          <cell r="DA492">
            <v>-32.79004999998142</v>
          </cell>
          <cell r="DB492">
            <v>-19.820080000004964</v>
          </cell>
          <cell r="DC492">
            <v>-10.220209999999497</v>
          </cell>
          <cell r="DD492">
            <v>-38.637440000020433</v>
          </cell>
          <cell r="DE492">
            <v>-216.76441000029445</v>
          </cell>
          <cell r="DF492">
            <v>-1.3492700000060722</v>
          </cell>
          <cell r="DG492">
            <v>-7.9578499999915948</v>
          </cell>
          <cell r="DH492">
            <v>0</v>
          </cell>
          <cell r="DI492">
            <v>-7.7199699999910081</v>
          </cell>
          <cell r="DJ492">
            <v>0</v>
          </cell>
          <cell r="DK492">
            <v>-0.56659000000217929</v>
          </cell>
          <cell r="DL492">
            <v>-67.938090000010561</v>
          </cell>
          <cell r="DM492">
            <v>-60.079140000016196</v>
          </cell>
          <cell r="DN492">
            <v>-38.839840000000549</v>
          </cell>
          <cell r="DO492">
            <v>-28.179960000008577</v>
          </cell>
          <cell r="DP492">
            <v>-4.1336999999912223</v>
          </cell>
          <cell r="DQ492">
            <v>0</v>
          </cell>
          <cell r="DR492">
            <v>-208.19619000004604</v>
          </cell>
          <cell r="DS492">
            <v>-19.879700000019511</v>
          </cell>
          <cell r="DT492">
            <v>-32.87854000000516</v>
          </cell>
          <cell r="DU492">
            <v>-26.479980000003707</v>
          </cell>
          <cell r="DV492">
            <v>-25.110339999984717</v>
          </cell>
          <cell r="DW492">
            <v>0</v>
          </cell>
          <cell r="DX492">
            <v>0</v>
          </cell>
          <cell r="DY492">
            <v>-8.0698200000042561</v>
          </cell>
          <cell r="DZ492">
            <v>0</v>
          </cell>
          <cell r="EA492">
            <v>-9.6699199999857228</v>
          </cell>
          <cell r="EB492">
            <v>-19.61410999999498</v>
          </cell>
          <cell r="EC492">
            <v>-27.75</v>
          </cell>
          <cell r="ED492">
            <v>-38.743779999989783</v>
          </cell>
        </row>
        <row r="493">
          <cell r="C493" t="str">
            <v>Lake Side 1</v>
          </cell>
          <cell r="F493">
            <v>-25.620630000001256</v>
          </cell>
          <cell r="G493">
            <v>0</v>
          </cell>
          <cell r="H493">
            <v>0</v>
          </cell>
          <cell r="I493">
            <v>0</v>
          </cell>
          <cell r="J493">
            <v>-38.003029999963474</v>
          </cell>
          <cell r="K493">
            <v>-51.280019999947399</v>
          </cell>
          <cell r="L493">
            <v>-13.625590000010561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-6.8181300000287592</v>
          </cell>
          <cell r="R493">
            <v>-339.61929000075907</v>
          </cell>
          <cell r="S493">
            <v>-79.300630000012461</v>
          </cell>
          <cell r="T493">
            <v>-1.020020000054501</v>
          </cell>
          <cell r="U493">
            <v>-45.390130000014324</v>
          </cell>
          <cell r="V493">
            <v>0</v>
          </cell>
          <cell r="W493">
            <v>-79.140379999997094</v>
          </cell>
          <cell r="X493">
            <v>0</v>
          </cell>
          <cell r="Y493">
            <v>-8.0936700000311248</v>
          </cell>
          <cell r="Z493">
            <v>0</v>
          </cell>
          <cell r="AA493">
            <v>-9.2597800000221469</v>
          </cell>
          <cell r="AB493">
            <v>0</v>
          </cell>
          <cell r="AC493">
            <v>0</v>
          </cell>
          <cell r="AD493">
            <v>-117.41467999998713</v>
          </cell>
          <cell r="AE493">
            <v>-1221.6751100001857</v>
          </cell>
          <cell r="AF493">
            <v>-204.31948000000557</v>
          </cell>
          <cell r="AG493">
            <v>-231.56096999999136</v>
          </cell>
          <cell r="AH493">
            <v>-26.97976000001654</v>
          </cell>
          <cell r="AI493">
            <v>-53.80028999998467</v>
          </cell>
          <cell r="AJ493">
            <v>-68.992570000002161</v>
          </cell>
          <cell r="AK493">
            <v>-104.45446999999695</v>
          </cell>
          <cell r="AL493">
            <v>-51.269109999993816</v>
          </cell>
          <cell r="AM493">
            <v>-55.550270000007004</v>
          </cell>
          <cell r="AN493">
            <v>-65.330119999998715</v>
          </cell>
          <cell r="AO493">
            <v>-71.013739999994868</v>
          </cell>
          <cell r="AP493">
            <v>-31.620590000005905</v>
          </cell>
          <cell r="AQ493">
            <v>-256.7837400000426</v>
          </cell>
          <cell r="AR493">
            <v>-822.63245999952778</v>
          </cell>
          <cell r="AS493">
            <v>-122.74454000001424</v>
          </cell>
          <cell r="AT493">
            <v>-132.07704000000376</v>
          </cell>
          <cell r="AU493">
            <v>-117.82618000000366</v>
          </cell>
          <cell r="AV493">
            <v>-30.659929999965243</v>
          </cell>
          <cell r="AW493">
            <v>-66.352359999960754</v>
          </cell>
          <cell r="AX493">
            <v>-101.35871000000043</v>
          </cell>
          <cell r="AY493">
            <v>-83.802079999994021</v>
          </cell>
          <cell r="AZ493">
            <v>-60.918920000025537</v>
          </cell>
          <cell r="BA493">
            <v>-33.990159999986645</v>
          </cell>
          <cell r="BB493">
            <v>-71.620620000001509</v>
          </cell>
          <cell r="BC493">
            <v>-0.88829999999870779</v>
          </cell>
          <cell r="BD493">
            <v>-0.3936199999989185</v>
          </cell>
          <cell r="BE493">
            <v>-1569.1210499992594</v>
          </cell>
          <cell r="BF493">
            <v>-246.05882999999449</v>
          </cell>
          <cell r="BG493">
            <v>-310.22597000002861</v>
          </cell>
          <cell r="BH493">
            <v>-60.799549999996088</v>
          </cell>
          <cell r="BI493">
            <v>-33.534639999968931</v>
          </cell>
          <cell r="BJ493">
            <v>-41.689469999982975</v>
          </cell>
          <cell r="BK493">
            <v>-107.12424999999348</v>
          </cell>
          <cell r="BL493">
            <v>-108.97586999996565</v>
          </cell>
          <cell r="BM493">
            <v>-100.40512999997009</v>
          </cell>
          <cell r="BN493">
            <v>-44.670120000024326</v>
          </cell>
          <cell r="BO493">
            <v>-51.063740000012331</v>
          </cell>
          <cell r="BP493">
            <v>-270.90256999997655</v>
          </cell>
          <cell r="BQ493">
            <v>-193.67090999998618</v>
          </cell>
          <cell r="BR493">
            <v>-1202.1689799991436</v>
          </cell>
          <cell r="BS493">
            <v>-91.634630000015022</v>
          </cell>
          <cell r="BT493">
            <v>-158.98464000003878</v>
          </cell>
          <cell r="BU493">
            <v>-171.03912000000128</v>
          </cell>
          <cell r="BV493">
            <v>-43.079809999966528</v>
          </cell>
          <cell r="BW493">
            <v>-140.7692200000165</v>
          </cell>
          <cell r="BX493">
            <v>-94.573300000047311</v>
          </cell>
          <cell r="BY493">
            <v>-71.310310000029858</v>
          </cell>
          <cell r="BZ493">
            <v>-69.600190000026487</v>
          </cell>
          <cell r="CA493">
            <v>-43.989219999988563</v>
          </cell>
          <cell r="CB493">
            <v>-97.156950000004144</v>
          </cell>
          <cell r="CC493">
            <v>-123.81932000000961</v>
          </cell>
          <cell r="CD493">
            <v>-96.212270000018179</v>
          </cell>
          <cell r="CE493">
            <v>-932.05190999992192</v>
          </cell>
          <cell r="CF493">
            <v>172.81734999999753</v>
          </cell>
          <cell r="CG493">
            <v>-99.311899999971502</v>
          </cell>
          <cell r="CH493">
            <v>-66.565400000021327</v>
          </cell>
          <cell r="CI493">
            <v>-58.66970999998739</v>
          </cell>
          <cell r="CJ493">
            <v>-0.88013000000501052</v>
          </cell>
          <cell r="CK493">
            <v>-9.2888999999995576</v>
          </cell>
          <cell r="CL493">
            <v>-269.00856000004569</v>
          </cell>
          <cell r="CM493">
            <v>-234.40685999998823</v>
          </cell>
          <cell r="CN493">
            <v>-233.32891999999993</v>
          </cell>
          <cell r="CO493">
            <v>-40.126210000002175</v>
          </cell>
          <cell r="CP493">
            <v>41.299129999999423</v>
          </cell>
          <cell r="CQ493">
            <v>-134.58179999998538</v>
          </cell>
          <cell r="CR493">
            <v>-1753.1642700000666</v>
          </cell>
          <cell r="CS493">
            <v>-115.21895999996923</v>
          </cell>
          <cell r="CT493">
            <v>-175.570550000004</v>
          </cell>
          <cell r="CU493">
            <v>-102.73126000000047</v>
          </cell>
          <cell r="CV493">
            <v>-65.857840000011493</v>
          </cell>
          <cell r="CW493">
            <v>-5.3938300000154413</v>
          </cell>
          <cell r="CX493">
            <v>-31.483039999991888</v>
          </cell>
          <cell r="CY493">
            <v>-257.48914000001969</v>
          </cell>
          <cell r="CZ493">
            <v>-356.29618999996455</v>
          </cell>
          <cell r="DA493">
            <v>-210.74118000001181</v>
          </cell>
          <cell r="DB493">
            <v>-59.077560000005178</v>
          </cell>
          <cell r="DC493">
            <v>-185.78336000000127</v>
          </cell>
          <cell r="DD493">
            <v>-187.52135999995517</v>
          </cell>
          <cell r="DE493">
            <v>-1137.6127500003204</v>
          </cell>
          <cell r="DF493">
            <v>-78.245330000005197</v>
          </cell>
          <cell r="DG493">
            <v>246.05116000000271</v>
          </cell>
          <cell r="DH493">
            <v>-57.616409999987809</v>
          </cell>
          <cell r="DI493">
            <v>-41.649089999991702</v>
          </cell>
          <cell r="DJ493">
            <v>-27.423989999981131</v>
          </cell>
          <cell r="DK493">
            <v>-64.235580000007758</v>
          </cell>
          <cell r="DL493">
            <v>-276.24514999997336</v>
          </cell>
          <cell r="DM493">
            <v>-147.70097000000533</v>
          </cell>
          <cell r="DN493">
            <v>-213.74972000002163</v>
          </cell>
          <cell r="DO493">
            <v>-71.542509999999311</v>
          </cell>
          <cell r="DP493">
            <v>-157.60430999996606</v>
          </cell>
          <cell r="DQ493">
            <v>-247.65085000003455</v>
          </cell>
          <cell r="DR493">
            <v>-1421.1312900003977</v>
          </cell>
          <cell r="DS493">
            <v>-141.08792999997968</v>
          </cell>
          <cell r="DT493">
            <v>-84.881890000018757</v>
          </cell>
          <cell r="DU493">
            <v>-81.823690000019269</v>
          </cell>
          <cell r="DV493">
            <v>-70.694489999994403</v>
          </cell>
          <cell r="DW493">
            <v>-63.734239999990677</v>
          </cell>
          <cell r="DX493">
            <v>-156.87583999999333</v>
          </cell>
          <cell r="DY493">
            <v>-43.850750000041444</v>
          </cell>
          <cell r="DZ493">
            <v>-91.662899999995716</v>
          </cell>
          <cell r="EA493">
            <v>-21.55004999996163</v>
          </cell>
          <cell r="EB493">
            <v>-112.36577999999281</v>
          </cell>
          <cell r="EC493">
            <v>-324.00641999999061</v>
          </cell>
          <cell r="ED493">
            <v>-228.59730999998283</v>
          </cell>
        </row>
        <row r="494">
          <cell r="C494" t="str">
            <v>Lake Side 2</v>
          </cell>
          <cell r="F494">
            <v>-1.213610000006156</v>
          </cell>
          <cell r="G494">
            <v>-3.0617499999934807</v>
          </cell>
          <cell r="H494">
            <v>-10.121550000010757</v>
          </cell>
          <cell r="I494">
            <v>0</v>
          </cell>
          <cell r="J494">
            <v>-77.009799999999814</v>
          </cell>
          <cell r="K494">
            <v>-176.74843999999575</v>
          </cell>
          <cell r="L494">
            <v>-160.90047799993772</v>
          </cell>
          <cell r="M494">
            <v>-3.4056320000090636</v>
          </cell>
          <cell r="N494">
            <v>-44.889603000017814</v>
          </cell>
          <cell r="O494">
            <v>-13.93994000001112</v>
          </cell>
          <cell r="P494">
            <v>0</v>
          </cell>
          <cell r="Q494">
            <v>-769.95504000002984</v>
          </cell>
          <cell r="R494">
            <v>-1049.7121029999107</v>
          </cell>
          <cell r="S494">
            <v>-81.815210000029765</v>
          </cell>
          <cell r="T494">
            <v>-167.12138000002597</v>
          </cell>
          <cell r="U494">
            <v>-75.609159999992698</v>
          </cell>
          <cell r="V494">
            <v>-17.000225000025239</v>
          </cell>
          <cell r="W494">
            <v>-41.519799000001512</v>
          </cell>
          <cell r="X494">
            <v>-29.853934000013396</v>
          </cell>
          <cell r="Y494">
            <v>-236.72682000003988</v>
          </cell>
          <cell r="Z494">
            <v>-46.632931999978609</v>
          </cell>
          <cell r="AA494">
            <v>-70.233473000000231</v>
          </cell>
          <cell r="AB494">
            <v>-96.102789999975357</v>
          </cell>
          <cell r="AC494">
            <v>-34.189909999957308</v>
          </cell>
          <cell r="AD494">
            <v>-152.90647000004537</v>
          </cell>
          <cell r="AE494">
            <v>-1459.4547749999911</v>
          </cell>
          <cell r="AF494">
            <v>-145.48871000000509</v>
          </cell>
          <cell r="AG494">
            <v>-82.696339999994962</v>
          </cell>
          <cell r="AH494">
            <v>-242.45428000000538</v>
          </cell>
          <cell r="AI494">
            <v>-102.83755500003463</v>
          </cell>
          <cell r="AJ494">
            <v>-99.10626599995885</v>
          </cell>
          <cell r="AK494">
            <v>-135.50063800002681</v>
          </cell>
          <cell r="AL494">
            <v>-116.63822299992898</v>
          </cell>
          <cell r="AM494">
            <v>-146.87503800005652</v>
          </cell>
          <cell r="AN494">
            <v>-72.876875000016298</v>
          </cell>
          <cell r="AO494">
            <v>-99.599119999969844</v>
          </cell>
          <cell r="AP494">
            <v>-142.65990000002785</v>
          </cell>
          <cell r="AQ494">
            <v>-72.721829999994952</v>
          </cell>
          <cell r="AR494">
            <v>-972.11623300006613</v>
          </cell>
          <cell r="AS494">
            <v>-55.736200000013923</v>
          </cell>
          <cell r="AT494">
            <v>-12.34387000001152</v>
          </cell>
          <cell r="AU494">
            <v>-64.999290000007022</v>
          </cell>
          <cell r="AV494">
            <v>-125.39269399998011</v>
          </cell>
          <cell r="AW494">
            <v>-165.70944900001632</v>
          </cell>
          <cell r="AX494">
            <v>-71.739488000050187</v>
          </cell>
          <cell r="AY494">
            <v>-113.62473099998897</v>
          </cell>
          <cell r="AZ494">
            <v>-76.041031000029761</v>
          </cell>
          <cell r="BA494">
            <v>-53.254991999943741</v>
          </cell>
          <cell r="BB494">
            <v>-103.73872800002573</v>
          </cell>
          <cell r="BC494">
            <v>-73.090769999980694</v>
          </cell>
          <cell r="BD494">
            <v>-56.444989999989048</v>
          </cell>
          <cell r="BE494">
            <v>-1072.4819909995422</v>
          </cell>
          <cell r="BF494">
            <v>-70.159879999991972</v>
          </cell>
          <cell r="BG494">
            <v>-97.959269999992102</v>
          </cell>
          <cell r="BH494">
            <v>-101.24337999999989</v>
          </cell>
          <cell r="BI494">
            <v>-108.01386499998625</v>
          </cell>
          <cell r="BJ494">
            <v>-131.458328000037</v>
          </cell>
          <cell r="BK494">
            <v>-51.154426000022795</v>
          </cell>
          <cell r="BL494">
            <v>-84.237300999986473</v>
          </cell>
          <cell r="BM494">
            <v>-67.792422000027727</v>
          </cell>
          <cell r="BN494">
            <v>-50.781931999954395</v>
          </cell>
          <cell r="BO494">
            <v>-114.6189069999964</v>
          </cell>
          <cell r="BP494">
            <v>-103.93575000000419</v>
          </cell>
          <cell r="BQ494">
            <v>-91.126530000008643</v>
          </cell>
          <cell r="BR494">
            <v>-1031.098739000503</v>
          </cell>
          <cell r="BS494">
            <v>-27.148090000002412</v>
          </cell>
          <cell r="BT494">
            <v>-95.234455000027083</v>
          </cell>
          <cell r="BU494">
            <v>-102.03227999998489</v>
          </cell>
          <cell r="BV494">
            <v>-62.043521000014152</v>
          </cell>
          <cell r="BW494">
            <v>-182.00440000000526</v>
          </cell>
          <cell r="BX494">
            <v>-184.18405000001076</v>
          </cell>
          <cell r="BY494">
            <v>-37.058401999995112</v>
          </cell>
          <cell r="BZ494">
            <v>-44.806411999918055</v>
          </cell>
          <cell r="CA494">
            <v>-51.932779000024311</v>
          </cell>
          <cell r="CB494">
            <v>-82.792130000016186</v>
          </cell>
          <cell r="CC494">
            <v>-69.309549999976298</v>
          </cell>
          <cell r="CD494">
            <v>-92.552670000004582</v>
          </cell>
          <cell r="CE494">
            <v>-1702.4591840002686</v>
          </cell>
          <cell r="CF494">
            <v>-765.38923000000068</v>
          </cell>
          <cell r="CG494">
            <v>-44.766140000021551</v>
          </cell>
          <cell r="CH494">
            <v>-53.218280000000959</v>
          </cell>
          <cell r="CI494">
            <v>-125.82978999998886</v>
          </cell>
          <cell r="CJ494">
            <v>-8.5998499999986961</v>
          </cell>
          <cell r="CK494">
            <v>-17.559880000015255</v>
          </cell>
          <cell r="CL494">
            <v>-178.45662000001175</v>
          </cell>
          <cell r="CM494">
            <v>-127.79608000000007</v>
          </cell>
          <cell r="CN494">
            <v>-98.153644000005443</v>
          </cell>
          <cell r="CO494">
            <v>-108.96355999994557</v>
          </cell>
          <cell r="CP494">
            <v>-116.7139099999913</v>
          </cell>
          <cell r="CQ494">
            <v>-57.012199999997392</v>
          </cell>
          <cell r="CR494">
            <v>-806.19532899931073</v>
          </cell>
          <cell r="CS494">
            <v>-24.479379999975208</v>
          </cell>
          <cell r="CT494">
            <v>-49.626740000006976</v>
          </cell>
          <cell r="CU494">
            <v>-35.968039999977918</v>
          </cell>
          <cell r="CV494">
            <v>-31.962250000011409</v>
          </cell>
          <cell r="CW494">
            <v>-10.326430000015534</v>
          </cell>
          <cell r="CX494">
            <v>-18.656990000017686</v>
          </cell>
          <cell r="CY494">
            <v>-124.47950899999705</v>
          </cell>
          <cell r="CZ494">
            <v>-134.94050000002608</v>
          </cell>
          <cell r="DA494">
            <v>-121.94109000000753</v>
          </cell>
          <cell r="DB494">
            <v>-69.901699999987613</v>
          </cell>
          <cell r="DC494">
            <v>-99.846809999988182</v>
          </cell>
          <cell r="DD494">
            <v>-84.065890000027139</v>
          </cell>
          <cell r="DE494">
            <v>-1257.1909670000896</v>
          </cell>
          <cell r="DF494">
            <v>-75.337440000032075</v>
          </cell>
          <cell r="DG494">
            <v>-35.078959999984363</v>
          </cell>
          <cell r="DH494">
            <v>-67.794140000012703</v>
          </cell>
          <cell r="DI494">
            <v>-20.2856899999897</v>
          </cell>
          <cell r="DJ494">
            <v>-13.292600000015227</v>
          </cell>
          <cell r="DK494">
            <v>-28.336149999988265</v>
          </cell>
          <cell r="DL494">
            <v>-177.57130999999936</v>
          </cell>
          <cell r="DM494">
            <v>-597.12721000000602</v>
          </cell>
          <cell r="DN494">
            <v>-98.702706999989459</v>
          </cell>
          <cell r="DO494">
            <v>-71.73535999993328</v>
          </cell>
          <cell r="DP494">
            <v>-26.496500000008382</v>
          </cell>
          <cell r="DQ494">
            <v>-45.432900000014342</v>
          </cell>
          <cell r="DR494">
            <v>-1046.7701039998792</v>
          </cell>
          <cell r="DS494">
            <v>-56.759780000022147</v>
          </cell>
          <cell r="DT494">
            <v>-78.723459999979241</v>
          </cell>
          <cell r="DU494">
            <v>-36.591739999945275</v>
          </cell>
          <cell r="DV494">
            <v>-72.744959999981802</v>
          </cell>
          <cell r="DW494">
            <v>-72.704930000007153</v>
          </cell>
          <cell r="DX494">
            <v>-114.20212000000174</v>
          </cell>
          <cell r="DY494">
            <v>-27.846269999979995</v>
          </cell>
          <cell r="DZ494">
            <v>-180.51759000000311</v>
          </cell>
          <cell r="EA494">
            <v>-127.95103400002699</v>
          </cell>
          <cell r="EB494">
            <v>-83.79445000004489</v>
          </cell>
          <cell r="EC494">
            <v>-106.28481000001193</v>
          </cell>
          <cell r="ED494">
            <v>-88.648960000020452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-107.78289000003133</v>
          </cell>
          <cell r="G497">
            <v>-4.8565399999788497</v>
          </cell>
          <cell r="H497">
            <v>-10.121549999981653</v>
          </cell>
          <cell r="I497">
            <v>0</v>
          </cell>
          <cell r="J497">
            <v>-115.01283000002149</v>
          </cell>
          <cell r="K497">
            <v>-296.83273099991493</v>
          </cell>
          <cell r="L497">
            <v>-212.88484099996276</v>
          </cell>
          <cell r="M497">
            <v>-7.069078000029549</v>
          </cell>
          <cell r="N497">
            <v>-59.309993000235409</v>
          </cell>
          <cell r="O497">
            <v>6.060059999814257</v>
          </cell>
          <cell r="P497">
            <v>-3.6018199999816716</v>
          </cell>
          <cell r="Q497">
            <v>-776.77316999994218</v>
          </cell>
          <cell r="R497">
            <v>-3178.2165395040065</v>
          </cell>
          <cell r="S497">
            <v>-459.92714300006628</v>
          </cell>
          <cell r="T497">
            <v>-386.00905200024135</v>
          </cell>
          <cell r="U497">
            <v>-308.8562999998685</v>
          </cell>
          <cell r="V497">
            <v>-44.912137999897823</v>
          </cell>
          <cell r="W497">
            <v>-239.18006899999455</v>
          </cell>
          <cell r="X497">
            <v>-90.749329500016756</v>
          </cell>
          <cell r="Y497">
            <v>-351.14434500015341</v>
          </cell>
          <cell r="Z497">
            <v>-184.70380400004797</v>
          </cell>
          <cell r="AA497">
            <v>-92.778997999848798</v>
          </cell>
          <cell r="AB497">
            <v>-185.43932299991138</v>
          </cell>
          <cell r="AC497">
            <v>-38.518290000036359</v>
          </cell>
          <cell r="AD497">
            <v>-795.9977479998488</v>
          </cell>
          <cell r="AE497">
            <v>-4410.5664794985205</v>
          </cell>
          <cell r="AF497">
            <v>-649.89196100016125</v>
          </cell>
          <cell r="AG497">
            <v>-627.86830099998042</v>
          </cell>
          <cell r="AH497">
            <v>-396.35856999992393</v>
          </cell>
          <cell r="AI497">
            <v>-273.26684699999169</v>
          </cell>
          <cell r="AJ497">
            <v>-214.35589400003664</v>
          </cell>
          <cell r="AK497">
            <v>-385.42647149995901</v>
          </cell>
          <cell r="AL497">
            <v>-313.17078799963929</v>
          </cell>
          <cell r="AM497">
            <v>-310.84572699991986</v>
          </cell>
          <cell r="AN497">
            <v>-223.24658200005069</v>
          </cell>
          <cell r="AO497">
            <v>-322.25301250023767</v>
          </cell>
          <cell r="AP497">
            <v>-344.33781549986452</v>
          </cell>
          <cell r="AQ497">
            <v>-349.5445100000361</v>
          </cell>
          <cell r="AR497">
            <v>-3138.0858484972268</v>
          </cell>
          <cell r="AS497">
            <v>-243.30867100006435</v>
          </cell>
          <cell r="AT497">
            <v>-246.54646999994293</v>
          </cell>
          <cell r="AU497">
            <v>-329.43550000002142</v>
          </cell>
          <cell r="AV497">
            <v>-313.6632109999191</v>
          </cell>
          <cell r="AW497">
            <v>-262.02645999984816</v>
          </cell>
          <cell r="AX497">
            <v>-240.92939699999988</v>
          </cell>
          <cell r="AY497">
            <v>-339.09960099961609</v>
          </cell>
          <cell r="AZ497">
            <v>-299.39675349998288</v>
          </cell>
          <cell r="BA497">
            <v>-168.17753849970177</v>
          </cell>
          <cell r="BB497">
            <v>-292.23125850013457</v>
          </cell>
          <cell r="BC497">
            <v>-328.73220799991395</v>
          </cell>
          <cell r="BD497">
            <v>-74.538780000002589</v>
          </cell>
          <cell r="BE497">
            <v>-4075.4333034995943</v>
          </cell>
          <cell r="BF497">
            <v>-379.09899099986069</v>
          </cell>
          <cell r="BG497">
            <v>-493.19681000011042</v>
          </cell>
          <cell r="BH497">
            <v>-407.42000899999402</v>
          </cell>
          <cell r="BI497">
            <v>-227.81345599982888</v>
          </cell>
          <cell r="BJ497">
            <v>-203.63836800004356</v>
          </cell>
          <cell r="BK497">
            <v>-262.32819000026211</v>
          </cell>
          <cell r="BL497">
            <v>-363.74639349989593</v>
          </cell>
          <cell r="BM497">
            <v>-372.91304349992424</v>
          </cell>
          <cell r="BN497">
            <v>-159.51187700009905</v>
          </cell>
          <cell r="BO497">
            <v>-231.46213499980513</v>
          </cell>
          <cell r="BP497">
            <v>-656.89932149986271</v>
          </cell>
          <cell r="BQ497">
            <v>-317.4047089999076</v>
          </cell>
          <cell r="BR497">
            <v>-7194.3909155000001</v>
          </cell>
          <cell r="BS497">
            <v>-238.33694300008938</v>
          </cell>
          <cell r="BT497">
            <v>-400.23339100007433</v>
          </cell>
          <cell r="BU497">
            <v>-457.54781250003725</v>
          </cell>
          <cell r="BV497">
            <v>-232.88510100007989</v>
          </cell>
          <cell r="BW497">
            <v>-421.01862800004892</v>
          </cell>
          <cell r="BX497">
            <v>-367.67757000005804</v>
          </cell>
          <cell r="BY497">
            <v>-271.33692849986255</v>
          </cell>
          <cell r="BZ497">
            <v>-359.02165200002491</v>
          </cell>
          <cell r="CA497">
            <v>-261.62865549977869</v>
          </cell>
          <cell r="CB497">
            <v>-3624.3054090000223</v>
          </cell>
          <cell r="CC497">
            <v>-335.63042999990284</v>
          </cell>
          <cell r="CD497">
            <v>-224.76839500002097</v>
          </cell>
          <cell r="CE497">
            <v>-3891.2007520012558</v>
          </cell>
          <cell r="CF497">
            <v>-552.71095700003207</v>
          </cell>
          <cell r="CG497">
            <v>-227.27403700002469</v>
          </cell>
          <cell r="CH497">
            <v>-186.08204000000842</v>
          </cell>
          <cell r="CI497">
            <v>-325.61488700006157</v>
          </cell>
          <cell r="CJ497">
            <v>-11.043465499999002</v>
          </cell>
          <cell r="CK497">
            <v>-31.675110999960452</v>
          </cell>
          <cell r="CL497">
            <v>-767.04467000020668</v>
          </cell>
          <cell r="CM497">
            <v>-671.74891099985689</v>
          </cell>
          <cell r="CN497">
            <v>-599.17917349992786</v>
          </cell>
          <cell r="CO497">
            <v>-218.18866999994498</v>
          </cell>
          <cell r="CP497">
            <v>-86.285530000110157</v>
          </cell>
          <cell r="CQ497">
            <v>-214.35329999995884</v>
          </cell>
          <cell r="CR497">
            <v>-4165.4896289985627</v>
          </cell>
          <cell r="CS497">
            <v>-194.72097500006203</v>
          </cell>
          <cell r="CT497">
            <v>-298.00587800017092</v>
          </cell>
          <cell r="CU497">
            <v>-183.28948499984108</v>
          </cell>
          <cell r="CV497">
            <v>-168.52648199989926</v>
          </cell>
          <cell r="CW497">
            <v>-17.598421000060625</v>
          </cell>
          <cell r="CX497">
            <v>-50.276520000013988</v>
          </cell>
          <cell r="CY497">
            <v>-876.84820799995214</v>
          </cell>
          <cell r="CZ497">
            <v>-794.32447299989872</v>
          </cell>
          <cell r="DA497">
            <v>-599.52864699997008</v>
          </cell>
          <cell r="DB497">
            <v>-270.41590000002179</v>
          </cell>
          <cell r="DC497">
            <v>-388.22411999991164</v>
          </cell>
          <cell r="DD497">
            <v>-323.7305200000992</v>
          </cell>
          <cell r="DE497">
            <v>-3788.5788250006735</v>
          </cell>
          <cell r="DF497">
            <v>-89.638080000062473</v>
          </cell>
          <cell r="DG497">
            <v>343.89359500003047</v>
          </cell>
          <cell r="DH497">
            <v>-166.57234499976039</v>
          </cell>
          <cell r="DI497">
            <v>-160.41823599999771</v>
          </cell>
          <cell r="DJ497">
            <v>-40.734114999999292</v>
          </cell>
          <cell r="DK497">
            <v>-137.45852900005411</v>
          </cell>
          <cell r="DL497">
            <v>-857.99768200004473</v>
          </cell>
          <cell r="DM497">
            <v>-973.00500300014392</v>
          </cell>
          <cell r="DN497">
            <v>-684.5453390001785</v>
          </cell>
          <cell r="DO497">
            <v>-310.38704199984204</v>
          </cell>
          <cell r="DP497">
            <v>-335.38525900000241</v>
          </cell>
          <cell r="DQ497">
            <v>-376.33079000003636</v>
          </cell>
          <cell r="DR497">
            <v>-4861.5073099993169</v>
          </cell>
          <cell r="DS497">
            <v>-483.20549299987033</v>
          </cell>
          <cell r="DT497">
            <v>-423.69202700001188</v>
          </cell>
          <cell r="DU497">
            <v>-367.92408000002615</v>
          </cell>
          <cell r="DV497">
            <v>-213.45021499996074</v>
          </cell>
          <cell r="DW497">
            <v>-136.96045399992727</v>
          </cell>
          <cell r="DX497">
            <v>-433.3017080000136</v>
          </cell>
          <cell r="DY497">
            <v>-245.66887000016868</v>
          </cell>
          <cell r="DZ497">
            <v>-589.36114999977872</v>
          </cell>
          <cell r="EA497">
            <v>-420.68045099987648</v>
          </cell>
          <cell r="EB497">
            <v>-348.02942999999505</v>
          </cell>
          <cell r="EC497">
            <v>-602.07729199994355</v>
          </cell>
          <cell r="ED497">
            <v>-597.15614000009373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-657.27999999999884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-657.27999999999884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-657.27999999999884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-657.27999999999884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-0.42705999999999733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-0.6214300000000037</v>
          </cell>
          <cell r="P559">
            <v>0</v>
          </cell>
          <cell r="Q559">
            <v>0</v>
          </cell>
          <cell r="R559">
            <v>-2.3494600000000219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-0.29130000000000678</v>
          </cell>
          <cell r="X559">
            <v>-2.0581600000000435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-4.4855000000006839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-0.97083000000020547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-0.97083000000020547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-27.835720000000038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-27.835720000000038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-8.7220000000002074E-2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-5.689600000000155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-5.689600000000155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-7.437010000000015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-7.437010000000015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-0.42705999999998312</v>
          </cell>
          <cell r="I563">
            <v>0</v>
          </cell>
          <cell r="J563">
            <v>0</v>
          </cell>
          <cell r="K563">
            <v>-4.5727200000019366</v>
          </cell>
          <cell r="L563">
            <v>0</v>
          </cell>
          <cell r="M563">
            <v>0</v>
          </cell>
          <cell r="N563">
            <v>0</v>
          </cell>
          <cell r="O563">
            <v>-0.62143000000014581</v>
          </cell>
          <cell r="P563">
            <v>0</v>
          </cell>
          <cell r="Q563">
            <v>0</v>
          </cell>
          <cell r="R563">
            <v>-9.0098900000011781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-0.29130000000077416</v>
          </cell>
          <cell r="X563">
            <v>-8.718589999998585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-35.272730000000138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-35.272730000000138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430.46241600066423</v>
          </cell>
          <cell r="G565">
            <v>173.67637600004673</v>
          </cell>
          <cell r="H565">
            <v>334.41562299896032</v>
          </cell>
          <cell r="I565">
            <v>161.63846699986607</v>
          </cell>
          <cell r="J565">
            <v>180.4796660002321</v>
          </cell>
          <cell r="K565">
            <v>237.50783300027251</v>
          </cell>
          <cell r="L565">
            <v>200.27213899977505</v>
          </cell>
          <cell r="M565">
            <v>39.561797000467777</v>
          </cell>
          <cell r="N565">
            <v>280.74095899984241</v>
          </cell>
          <cell r="O565">
            <v>180.64163400046527</v>
          </cell>
          <cell r="P565">
            <v>397.86514799948782</v>
          </cell>
          <cell r="Q565">
            <v>349.75374899897724</v>
          </cell>
          <cell r="R565">
            <v>1442.8429284989834</v>
          </cell>
          <cell r="S565">
            <v>183.62609800044447</v>
          </cell>
          <cell r="T565">
            <v>47.82496599946171</v>
          </cell>
          <cell r="U565">
            <v>158.31054199952632</v>
          </cell>
          <cell r="V565">
            <v>352.50590699911118</v>
          </cell>
          <cell r="W565">
            <v>156.18159400019795</v>
          </cell>
          <cell r="X565">
            <v>63.93189449980855</v>
          </cell>
          <cell r="Y565">
            <v>-203.66367300134152</v>
          </cell>
          <cell r="Z565">
            <v>77.11230400018394</v>
          </cell>
          <cell r="AA565">
            <v>394.94895000010729</v>
          </cell>
          <cell r="AB565">
            <v>105.9573860000819</v>
          </cell>
          <cell r="AC565">
            <v>34.583460000343621</v>
          </cell>
          <cell r="AD565">
            <v>71.52350000012666</v>
          </cell>
          <cell r="AE565">
            <v>3527.2644644975662</v>
          </cell>
          <cell r="AF565">
            <v>154.30355199985206</v>
          </cell>
          <cell r="AG565">
            <v>35.115066000260413</v>
          </cell>
          <cell r="AH565">
            <v>272.42229700088501</v>
          </cell>
          <cell r="AI565">
            <v>519.23882700037211</v>
          </cell>
          <cell r="AJ565">
            <v>553.89456200040877</v>
          </cell>
          <cell r="AK565">
            <v>571.35175850056112</v>
          </cell>
          <cell r="AL565">
            <v>248.79026100132614</v>
          </cell>
          <cell r="AM565">
            <v>217.40889900084585</v>
          </cell>
          <cell r="AN565">
            <v>391.28567199967802</v>
          </cell>
          <cell r="AO565">
            <v>237.36977149918675</v>
          </cell>
          <cell r="AP565">
            <v>25.262595499865711</v>
          </cell>
          <cell r="AQ565">
            <v>300.8212029999122</v>
          </cell>
          <cell r="AR565">
            <v>5521.9837795048952</v>
          </cell>
          <cell r="AS565">
            <v>210.45350500009954</v>
          </cell>
          <cell r="AT565">
            <v>227.83858999982476</v>
          </cell>
          <cell r="AU565">
            <v>513.4507360002026</v>
          </cell>
          <cell r="AV565">
            <v>579.21604100055993</v>
          </cell>
          <cell r="AW565">
            <v>586.64278899971396</v>
          </cell>
          <cell r="AX565">
            <v>934.11035800073296</v>
          </cell>
          <cell r="AY565">
            <v>401.23313999921083</v>
          </cell>
          <cell r="AZ565">
            <v>385.10819049924612</v>
          </cell>
          <cell r="BA565">
            <v>675.29781449958682</v>
          </cell>
          <cell r="BB565">
            <v>367.43455849960446</v>
          </cell>
          <cell r="BC565">
            <v>280.25658999942243</v>
          </cell>
          <cell r="BD565">
            <v>360.94146700017154</v>
          </cell>
          <cell r="BE565">
            <v>4696.0117754936218</v>
          </cell>
          <cell r="BF565">
            <v>105.49620199948549</v>
          </cell>
          <cell r="BG565">
            <v>178.82795299869031</v>
          </cell>
          <cell r="BH565">
            <v>526.82297900039703</v>
          </cell>
          <cell r="BI565">
            <v>537.38762300089002</v>
          </cell>
          <cell r="BJ565">
            <v>591.57631499972194</v>
          </cell>
          <cell r="BK565">
            <v>720.58044499903917</v>
          </cell>
          <cell r="BL565">
            <v>322.80381150078028</v>
          </cell>
          <cell r="BM565">
            <v>296.83557949960232</v>
          </cell>
          <cell r="BN565">
            <v>622.61435699928552</v>
          </cell>
          <cell r="BO565">
            <v>322.99280199967325</v>
          </cell>
          <cell r="BP565">
            <v>254.76426750048995</v>
          </cell>
          <cell r="BQ565">
            <v>215.30944100022316</v>
          </cell>
          <cell r="BR565">
            <v>1825.9045505002141</v>
          </cell>
          <cell r="BS565">
            <v>155.77343800105155</v>
          </cell>
          <cell r="BT565">
            <v>158.80784799996763</v>
          </cell>
          <cell r="BU565">
            <v>456.5782674998045</v>
          </cell>
          <cell r="BV565">
            <v>589.75882599875331</v>
          </cell>
          <cell r="BW565">
            <v>405.16948900092393</v>
          </cell>
          <cell r="BX565">
            <v>637.45076099969447</v>
          </cell>
          <cell r="BY565">
            <v>265.83916249964386</v>
          </cell>
          <cell r="BZ565">
            <v>275.52311599999666</v>
          </cell>
          <cell r="CA565">
            <v>397.86283350083977</v>
          </cell>
          <cell r="CB565">
            <v>-2100.8427850008011</v>
          </cell>
          <cell r="CC565">
            <v>274.55827900115401</v>
          </cell>
          <cell r="CD565">
            <v>309.42531500104815</v>
          </cell>
          <cell r="CE565">
            <v>3885.3490970134735</v>
          </cell>
          <cell r="CF565">
            <v>148.70205399952829</v>
          </cell>
          <cell r="CG565">
            <v>223.595189999789</v>
          </cell>
          <cell r="CH565">
            <v>525.65845499932766</v>
          </cell>
          <cell r="CI565">
            <v>496.07493100035936</v>
          </cell>
          <cell r="CJ565">
            <v>243.91109150089324</v>
          </cell>
          <cell r="CK565">
            <v>382.31743399985135</v>
          </cell>
          <cell r="CL565">
            <v>262.10311799962074</v>
          </cell>
          <cell r="CM565">
            <v>289.92329000122845</v>
          </cell>
          <cell r="CN565">
            <v>521.16164549998939</v>
          </cell>
          <cell r="CO565">
            <v>408.17310000024736</v>
          </cell>
          <cell r="CP565">
            <v>176.58684999961406</v>
          </cell>
          <cell r="CQ565">
            <v>207.14193799998611</v>
          </cell>
          <cell r="CR565">
            <v>3729.4958770051599</v>
          </cell>
          <cell r="CS565">
            <v>138.32776299957186</v>
          </cell>
          <cell r="CT565">
            <v>120.75081299990416</v>
          </cell>
          <cell r="CU565">
            <v>480.10255100112408</v>
          </cell>
          <cell r="CV565">
            <v>465.11310200020671</v>
          </cell>
          <cell r="CW565">
            <v>249.43838299810886</v>
          </cell>
          <cell r="CX565">
            <v>381.60397200006992</v>
          </cell>
          <cell r="CY565">
            <v>326.50829899962991</v>
          </cell>
          <cell r="CZ565">
            <v>215.91313900053501</v>
          </cell>
          <cell r="DA565">
            <v>597.28397200070322</v>
          </cell>
          <cell r="DB565">
            <v>353.69750500004739</v>
          </cell>
          <cell r="DC565">
            <v>209.98851400054991</v>
          </cell>
          <cell r="DD565">
            <v>190.76786399912089</v>
          </cell>
          <cell r="DE565">
            <v>3780.9820529967546</v>
          </cell>
          <cell r="DF565">
            <v>178.59799299947917</v>
          </cell>
          <cell r="DG565">
            <v>281.60312599875033</v>
          </cell>
          <cell r="DH565">
            <v>466.820442000404</v>
          </cell>
          <cell r="DI565">
            <v>442.89741600025445</v>
          </cell>
          <cell r="DJ565">
            <v>318.339394999668</v>
          </cell>
          <cell r="DK565">
            <v>490.05789299868047</v>
          </cell>
          <cell r="DL565">
            <v>285.0119970003143</v>
          </cell>
          <cell r="DM565">
            <v>130.14949700050056</v>
          </cell>
          <cell r="DN565">
            <v>469.73113799933344</v>
          </cell>
          <cell r="DO565">
            <v>411.18274700175971</v>
          </cell>
          <cell r="DP565">
            <v>224.1877009999007</v>
          </cell>
          <cell r="DQ565">
            <v>82.402707999572158</v>
          </cell>
          <cell r="DR565">
            <v>3625.7400020062923</v>
          </cell>
          <cell r="DS565">
            <v>138.76333100069314</v>
          </cell>
          <cell r="DT565">
            <v>192.44642000086606</v>
          </cell>
          <cell r="DU565">
            <v>395.51109599974006</v>
          </cell>
          <cell r="DV565">
            <v>407.63871399965137</v>
          </cell>
          <cell r="DW565">
            <v>214.3061680002138</v>
          </cell>
          <cell r="DX565">
            <v>426.38806599937379</v>
          </cell>
          <cell r="DY565">
            <v>353.65389799978584</v>
          </cell>
          <cell r="DZ565">
            <v>248.26649899967015</v>
          </cell>
          <cell r="EA565">
            <v>554.17262099962682</v>
          </cell>
          <cell r="EB565">
            <v>388.04793399944901</v>
          </cell>
          <cell r="EC565">
            <v>155.64015700109303</v>
          </cell>
          <cell r="ED565">
            <v>150.90509800054133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-1750.5999999996275</v>
          </cell>
          <cell r="G572">
            <v>-605.10000000009313</v>
          </cell>
          <cell r="H572">
            <v>-234.10000000009313</v>
          </cell>
          <cell r="I572">
            <v>-27.900000000023283</v>
          </cell>
          <cell r="J572">
            <v>-24.600000000093132</v>
          </cell>
          <cell r="K572">
            <v>-7</v>
          </cell>
          <cell r="L572">
            <v>-94.699999999953434</v>
          </cell>
          <cell r="M572">
            <v>-216.29999999981374</v>
          </cell>
          <cell r="N572">
            <v>-78.699999999953434</v>
          </cell>
          <cell r="O572">
            <v>-380</v>
          </cell>
          <cell r="P572">
            <v>-928.20000000018626</v>
          </cell>
          <cell r="Q572">
            <v>-803</v>
          </cell>
          <cell r="R572">
            <v>-4464.7400000020862</v>
          </cell>
          <cell r="S572">
            <v>-1116</v>
          </cell>
          <cell r="T572">
            <v>-478.89999999990687</v>
          </cell>
          <cell r="U572">
            <v>-673.89999999990687</v>
          </cell>
          <cell r="V572">
            <v>-5.7399999999906868</v>
          </cell>
          <cell r="W572">
            <v>0</v>
          </cell>
          <cell r="X572">
            <v>-10.5</v>
          </cell>
          <cell r="Y572">
            <v>-2.7000000001862645</v>
          </cell>
          <cell r="Z572">
            <v>-4.5</v>
          </cell>
          <cell r="AA572">
            <v>-10.899999999906868</v>
          </cell>
          <cell r="AB572">
            <v>-600.20000000018626</v>
          </cell>
          <cell r="AC572">
            <v>-637.69999999995343</v>
          </cell>
          <cell r="AD572">
            <v>-923.69999999995343</v>
          </cell>
          <cell r="AE572">
            <v>-4784.1399999968708</v>
          </cell>
          <cell r="AF572">
            <v>-522.80000000004657</v>
          </cell>
          <cell r="AG572">
            <v>-348.9000000001397</v>
          </cell>
          <cell r="AH572">
            <v>-760.60000000009313</v>
          </cell>
          <cell r="AI572">
            <v>-11.299999999813735</v>
          </cell>
          <cell r="AJ572">
            <v>0</v>
          </cell>
          <cell r="AK572">
            <v>-17.100000000093132</v>
          </cell>
          <cell r="AL572">
            <v>-25</v>
          </cell>
          <cell r="AM572">
            <v>-109.80000000004657</v>
          </cell>
          <cell r="AN572">
            <v>-15.739999999990687</v>
          </cell>
          <cell r="AO572">
            <v>-321.60000000009313</v>
          </cell>
          <cell r="AP572">
            <v>-949.69999999995343</v>
          </cell>
          <cell r="AQ572">
            <v>-1701.6000000000931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-267.71000000089407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-145.71999999997206</v>
          </cell>
          <cell r="X573">
            <v>-59.71999999997206</v>
          </cell>
          <cell r="Y573">
            <v>0</v>
          </cell>
          <cell r="Z573">
            <v>0</v>
          </cell>
          <cell r="AA573">
            <v>-62.270000000018626</v>
          </cell>
          <cell r="AB573">
            <v>0</v>
          </cell>
          <cell r="AC573">
            <v>0</v>
          </cell>
          <cell r="AD573">
            <v>0</v>
          </cell>
          <cell r="AE573">
            <v>-2765.429999999702</v>
          </cell>
          <cell r="AF573">
            <v>-5.1400000001303852</v>
          </cell>
          <cell r="AG573">
            <v>0</v>
          </cell>
          <cell r="AH573">
            <v>-366.21999999997206</v>
          </cell>
          <cell r="AI573">
            <v>-248.05999999999767</v>
          </cell>
          <cell r="AJ573">
            <v>-204.68999999994412</v>
          </cell>
          <cell r="AK573">
            <v>-379.92000000015832</v>
          </cell>
          <cell r="AL573">
            <v>-188.91999999992549</v>
          </cell>
          <cell r="AM573">
            <v>-604.37999999988824</v>
          </cell>
          <cell r="AN573">
            <v>-700.18999999994412</v>
          </cell>
          <cell r="AO573">
            <v>-67.910000000032596</v>
          </cell>
          <cell r="AP573">
            <v>0</v>
          </cell>
          <cell r="AQ573">
            <v>0</v>
          </cell>
          <cell r="AR573">
            <v>-2664.8799999989569</v>
          </cell>
          <cell r="AS573">
            <v>-48.349999999860302</v>
          </cell>
          <cell r="AT573">
            <v>-110.12999999988824</v>
          </cell>
          <cell r="AU573">
            <v>-263.33999999985099</v>
          </cell>
          <cell r="AV573">
            <v>-233.40999999997439</v>
          </cell>
          <cell r="AW573">
            <v>-47.440000000002328</v>
          </cell>
          <cell r="AX573">
            <v>-211.21000000007916</v>
          </cell>
          <cell r="AY573">
            <v>-339.6500000001397</v>
          </cell>
          <cell r="AZ573">
            <v>-341.34999999997672</v>
          </cell>
          <cell r="BA573">
            <v>-367.71999999997206</v>
          </cell>
          <cell r="BB573">
            <v>-186.09000000008382</v>
          </cell>
          <cell r="BC573">
            <v>-339.23999999999069</v>
          </cell>
          <cell r="BD573">
            <v>-176.95000000018626</v>
          </cell>
          <cell r="BE573">
            <v>-3212.1999999992549</v>
          </cell>
          <cell r="BF573">
            <v>-128.04999999981374</v>
          </cell>
          <cell r="BG573">
            <v>-98.389999999897555</v>
          </cell>
          <cell r="BH573">
            <v>-214.51000000000931</v>
          </cell>
          <cell r="BI573">
            <v>-149.87000000005355</v>
          </cell>
          <cell r="BJ573">
            <v>-111.31000000005588</v>
          </cell>
          <cell r="BK573">
            <v>-223.0999999998603</v>
          </cell>
          <cell r="BL573">
            <v>-493.04000000003725</v>
          </cell>
          <cell r="BM573">
            <v>-468.82999999995809</v>
          </cell>
          <cell r="BN573">
            <v>-335.05999999993946</v>
          </cell>
          <cell r="BO573">
            <v>-657.13000000000466</v>
          </cell>
          <cell r="BP573">
            <v>-122.48999999999069</v>
          </cell>
          <cell r="BQ573">
            <v>-210.41999999992549</v>
          </cell>
          <cell r="BR573">
            <v>-1791.2400000020862</v>
          </cell>
          <cell r="BS573">
            <v>-175.18999999994412</v>
          </cell>
          <cell r="BT573">
            <v>-238.1500000001397</v>
          </cell>
          <cell r="BU573">
            <v>-305</v>
          </cell>
          <cell r="BV573">
            <v>-283.18000000005122</v>
          </cell>
          <cell r="BW573">
            <v>-327.32000000000698</v>
          </cell>
          <cell r="BX573">
            <v>-86.060000000055879</v>
          </cell>
          <cell r="BY573">
            <v>-336.43999999994412</v>
          </cell>
          <cell r="BZ573">
            <v>-931.6500000001397</v>
          </cell>
          <cell r="CA573">
            <v>-348.84999999997672</v>
          </cell>
          <cell r="CB573">
            <v>1679.4199999999255</v>
          </cell>
          <cell r="CC573">
            <v>-154.59999999997672</v>
          </cell>
          <cell r="CD573">
            <v>-284.22000000008848</v>
          </cell>
          <cell r="CE573">
            <v>-3252.3099999986589</v>
          </cell>
          <cell r="CF573">
            <v>-138.73999999999069</v>
          </cell>
          <cell r="CG573">
            <v>-268.45999999996275</v>
          </cell>
          <cell r="CH573">
            <v>-390.40000000002328</v>
          </cell>
          <cell r="CI573">
            <v>-64.900000000023283</v>
          </cell>
          <cell r="CJ573">
            <v>-43.060000000055879</v>
          </cell>
          <cell r="CK573">
            <v>-151.11999999999534</v>
          </cell>
          <cell r="CL573">
            <v>-514.83000000007451</v>
          </cell>
          <cell r="CM573">
            <v>-170.21999999997206</v>
          </cell>
          <cell r="CN573">
            <v>-498.46000000007916</v>
          </cell>
          <cell r="CO573">
            <v>-216.23999999999069</v>
          </cell>
          <cell r="CP573">
            <v>-692.73999999999069</v>
          </cell>
          <cell r="CQ573">
            <v>-103.13999999989755</v>
          </cell>
          <cell r="CR573">
            <v>-3165.4600000008941</v>
          </cell>
          <cell r="CS573">
            <v>-57.200000000186265</v>
          </cell>
          <cell r="CT573">
            <v>-418.09000000008382</v>
          </cell>
          <cell r="CU573">
            <v>-382.81999999994878</v>
          </cell>
          <cell r="CV573">
            <v>-150</v>
          </cell>
          <cell r="CW573">
            <v>-99.060000000055879</v>
          </cell>
          <cell r="CX573">
            <v>-292.01999999990221</v>
          </cell>
          <cell r="CY573">
            <v>-298.86999999999534</v>
          </cell>
          <cell r="CZ573">
            <v>-576.26999999990221</v>
          </cell>
          <cell r="DA573">
            <v>-266</v>
          </cell>
          <cell r="DB573">
            <v>-460.16999999992549</v>
          </cell>
          <cell r="DC573">
            <v>-112.41999999992549</v>
          </cell>
          <cell r="DD573">
            <v>-52.539999999804422</v>
          </cell>
          <cell r="DE573">
            <v>-3147.410000000149</v>
          </cell>
          <cell r="DF573">
            <v>-85.040000000037253</v>
          </cell>
          <cell r="DG573">
            <v>-198.96000000007916</v>
          </cell>
          <cell r="DH573">
            <v>-395.77999999991152</v>
          </cell>
          <cell r="DI573">
            <v>-56.910000000032596</v>
          </cell>
          <cell r="DJ573">
            <v>-235.61999999987893</v>
          </cell>
          <cell r="DK573">
            <v>-555.80000000004657</v>
          </cell>
          <cell r="DL573">
            <v>-242.29999999993015</v>
          </cell>
          <cell r="DM573">
            <v>-90.71999999997206</v>
          </cell>
          <cell r="DN573">
            <v>-698.23000000009779</v>
          </cell>
          <cell r="DO573">
            <v>-117.15000000002328</v>
          </cell>
          <cell r="DP573">
            <v>-136.27000000001863</v>
          </cell>
          <cell r="DQ573">
            <v>-334.62999999988824</v>
          </cell>
          <cell r="DR573">
            <v>-3671.7399999983609</v>
          </cell>
          <cell r="DS573">
            <v>-74.459999999962747</v>
          </cell>
          <cell r="DT573">
            <v>-261.69000000006054</v>
          </cell>
          <cell r="DU573">
            <v>-93.060000000055879</v>
          </cell>
          <cell r="DV573">
            <v>-107.55999999999767</v>
          </cell>
          <cell r="DW573">
            <v>-274.28000000002794</v>
          </cell>
          <cell r="DX573">
            <v>-444.26000000000931</v>
          </cell>
          <cell r="DY573">
            <v>-691.71999999997206</v>
          </cell>
          <cell r="DZ573">
            <v>-830.87999999988824</v>
          </cell>
          <cell r="EA573">
            <v>-262.73999999999069</v>
          </cell>
          <cell r="EB573">
            <v>-239.03000000002794</v>
          </cell>
          <cell r="EC573">
            <v>-121.38000000000466</v>
          </cell>
          <cell r="ED573">
            <v>-270.67999999993481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-39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-39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-470.09999999776483</v>
          </cell>
          <cell r="AF574">
            <v>-96</v>
          </cell>
          <cell r="AG574">
            <v>0</v>
          </cell>
          <cell r="AH574">
            <v>0</v>
          </cell>
          <cell r="AI574">
            <v>0</v>
          </cell>
          <cell r="AJ574">
            <v>-81.519999999960419</v>
          </cell>
          <cell r="AK574">
            <v>-15.979999999981374</v>
          </cell>
          <cell r="AL574">
            <v>-276.60000000009313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-1710.6799999978393</v>
          </cell>
          <cell r="AS574">
            <v>-221.60000000009313</v>
          </cell>
          <cell r="AT574">
            <v>-100.34999999997672</v>
          </cell>
          <cell r="AU574">
            <v>-43.650000000139698</v>
          </cell>
          <cell r="AV574">
            <v>0</v>
          </cell>
          <cell r="AW574">
            <v>0</v>
          </cell>
          <cell r="AX574">
            <v>-267.5</v>
          </cell>
          <cell r="AY574">
            <v>-292.10000000009313</v>
          </cell>
          <cell r="AZ574">
            <v>-64.439999999944121</v>
          </cell>
          <cell r="BA574">
            <v>-312.5</v>
          </cell>
          <cell r="BB574">
            <v>-228.18999999994412</v>
          </cell>
          <cell r="BC574">
            <v>-180.35000000009313</v>
          </cell>
          <cell r="BD574">
            <v>0</v>
          </cell>
          <cell r="BE574">
            <v>-1905.1800000015646</v>
          </cell>
          <cell r="BF574">
            <v>-112.19999999995343</v>
          </cell>
          <cell r="BG574">
            <v>-124.44000000006054</v>
          </cell>
          <cell r="BH574">
            <v>-52.909999999916181</v>
          </cell>
          <cell r="BI574">
            <v>-58.890000000130385</v>
          </cell>
          <cell r="BJ574">
            <v>-280.72000000003027</v>
          </cell>
          <cell r="BK574">
            <v>-335.44000000006054</v>
          </cell>
          <cell r="BL574">
            <v>-238.93999999994412</v>
          </cell>
          <cell r="BM574">
            <v>-115.01000000000931</v>
          </cell>
          <cell r="BN574">
            <v>-104.5</v>
          </cell>
          <cell r="BO574">
            <v>-140.0999999998603</v>
          </cell>
          <cell r="BP574">
            <v>-217.61000000010245</v>
          </cell>
          <cell r="BQ574">
            <v>-124.42000000004191</v>
          </cell>
          <cell r="BR574">
            <v>-1576.5000000009313</v>
          </cell>
          <cell r="BS574">
            <v>-470.95999999996275</v>
          </cell>
          <cell r="BT574">
            <v>-37.82999999995809</v>
          </cell>
          <cell r="BU574">
            <v>-95.430000000051223</v>
          </cell>
          <cell r="BV574">
            <v>-168.47999999998137</v>
          </cell>
          <cell r="BW574">
            <v>-89.059999999939464</v>
          </cell>
          <cell r="BX574">
            <v>-26.03000000002794</v>
          </cell>
          <cell r="BY574">
            <v>-461.55999999993946</v>
          </cell>
          <cell r="BZ574">
            <v>-103.09999999997672</v>
          </cell>
          <cell r="CA574">
            <v>-221.5899999999674</v>
          </cell>
          <cell r="CB574">
            <v>346.31999999994878</v>
          </cell>
          <cell r="CC574">
            <v>-248.77999999991152</v>
          </cell>
          <cell r="CD574">
            <v>0</v>
          </cell>
          <cell r="CE574">
            <v>-1804.8200000012293</v>
          </cell>
          <cell r="CF574">
            <v>-22.28000000002794</v>
          </cell>
          <cell r="CG574">
            <v>-277.92000000004191</v>
          </cell>
          <cell r="CH574">
            <v>-112.93000000005122</v>
          </cell>
          <cell r="CI574">
            <v>-140.90000000002328</v>
          </cell>
          <cell r="CJ574">
            <v>-87.669999999925494</v>
          </cell>
          <cell r="CK574">
            <v>-87.03000000002794</v>
          </cell>
          <cell r="CL574">
            <v>-232.6500000001397</v>
          </cell>
          <cell r="CM574">
            <v>-290.96000000007916</v>
          </cell>
          <cell r="CN574">
            <v>-114.71999999997206</v>
          </cell>
          <cell r="CO574">
            <v>-89.180000000051223</v>
          </cell>
          <cell r="CP574">
            <v>-303.55000000004657</v>
          </cell>
          <cell r="CQ574">
            <v>-45.03000000002794</v>
          </cell>
          <cell r="CR574">
            <v>-1123.1199999991804</v>
          </cell>
          <cell r="CS574">
            <v>-11.560000000055879</v>
          </cell>
          <cell r="CT574">
            <v>-154.78000000002794</v>
          </cell>
          <cell r="CU574">
            <v>-27.819999999948777</v>
          </cell>
          <cell r="CV574">
            <v>-202.10000000003492</v>
          </cell>
          <cell r="CW574">
            <v>-7.7100000000791624</v>
          </cell>
          <cell r="CX574">
            <v>-101.26000000000931</v>
          </cell>
          <cell r="CY574">
            <v>-206.65000000002328</v>
          </cell>
          <cell r="CZ574">
            <v>-99.760000000009313</v>
          </cell>
          <cell r="DA574">
            <v>-64.409999999916181</v>
          </cell>
          <cell r="DB574">
            <v>-145.42999999993481</v>
          </cell>
          <cell r="DC574">
            <v>-101.64000000001397</v>
          </cell>
          <cell r="DD574">
            <v>0</v>
          </cell>
          <cell r="DE574">
            <v>-1768.660000000149</v>
          </cell>
          <cell r="DF574">
            <v>-55.639999999897555</v>
          </cell>
          <cell r="DG574">
            <v>-122.96000000002095</v>
          </cell>
          <cell r="DH574">
            <v>-52.46999999997206</v>
          </cell>
          <cell r="DI574">
            <v>-99.059999999997672</v>
          </cell>
          <cell r="DJ574">
            <v>-66.190000000002328</v>
          </cell>
          <cell r="DK574">
            <v>-52.75</v>
          </cell>
          <cell r="DL574">
            <v>-164.75</v>
          </cell>
          <cell r="DM574">
            <v>-248.18999999994412</v>
          </cell>
          <cell r="DN574">
            <v>-293.54000000003725</v>
          </cell>
          <cell r="DO574">
            <v>-102.1699999999837</v>
          </cell>
          <cell r="DP574">
            <v>-128.30000000004657</v>
          </cell>
          <cell r="DQ574">
            <v>-382.63999999989755</v>
          </cell>
          <cell r="DR574">
            <v>-3309.8240000000224</v>
          </cell>
          <cell r="DS574">
            <v>-444.96999999997206</v>
          </cell>
          <cell r="DT574">
            <v>-471.27999999996973</v>
          </cell>
          <cell r="DU574">
            <v>-323.51999999996042</v>
          </cell>
          <cell r="DV574">
            <v>-172.90999999997439</v>
          </cell>
          <cell r="DW574">
            <v>-52.884000000005472</v>
          </cell>
          <cell r="DX574">
            <v>-396.15999999997439</v>
          </cell>
          <cell r="DY574">
            <v>-184.64000000001397</v>
          </cell>
          <cell r="DZ574">
            <v>-193.39999999996508</v>
          </cell>
          <cell r="EA574">
            <v>-187.0800000000163</v>
          </cell>
          <cell r="EB574">
            <v>-249.14000000001397</v>
          </cell>
          <cell r="EC574">
            <v>-285.59000000002561</v>
          </cell>
          <cell r="ED574">
            <v>-348.25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-43.399999999441206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-4050.7000000029802</v>
          </cell>
          <cell r="S575">
            <v>0</v>
          </cell>
          <cell r="T575">
            <v>0</v>
          </cell>
          <cell r="U575">
            <v>0</v>
          </cell>
          <cell r="V575">
            <v>-286.61000000033528</v>
          </cell>
          <cell r="W575">
            <v>-1562.839999999851</v>
          </cell>
          <cell r="X575">
            <v>-2033.5000000009313</v>
          </cell>
          <cell r="Y575">
            <v>-96.650000000372529</v>
          </cell>
          <cell r="Z575">
            <v>0</v>
          </cell>
          <cell r="AA575">
            <v>-71.099999999627471</v>
          </cell>
          <cell r="AB575">
            <v>0</v>
          </cell>
          <cell r="AC575">
            <v>0</v>
          </cell>
          <cell r="AD575">
            <v>0</v>
          </cell>
          <cell r="AE575">
            <v>-7604.0500000119209</v>
          </cell>
          <cell r="AF575">
            <v>0</v>
          </cell>
          <cell r="AG575">
            <v>-21.200000000186265</v>
          </cell>
          <cell r="AH575">
            <v>-259.61000000033528</v>
          </cell>
          <cell r="AI575">
            <v>-1607.1999999997206</v>
          </cell>
          <cell r="AJ575">
            <v>-1286.9899999997579</v>
          </cell>
          <cell r="AK575">
            <v>-1631.8500000000931</v>
          </cell>
          <cell r="AL575">
            <v>-1424.0000000009313</v>
          </cell>
          <cell r="AM575">
            <v>-467.00999999977648</v>
          </cell>
          <cell r="AN575">
            <v>-354.24000000022352</v>
          </cell>
          <cell r="AO575">
            <v>-504.95000000018626</v>
          </cell>
          <cell r="AP575">
            <v>-47</v>
          </cell>
          <cell r="AQ575">
            <v>0</v>
          </cell>
          <cell r="AR575">
            <v>-10601.520000018179</v>
          </cell>
          <cell r="AS575">
            <v>-170</v>
          </cell>
          <cell r="AT575">
            <v>-753.39999999990687</v>
          </cell>
          <cell r="AU575">
            <v>-325.0500000002794</v>
          </cell>
          <cell r="AV575">
            <v>-2519.910000000149</v>
          </cell>
          <cell r="AW575">
            <v>-1366.1999999997206</v>
          </cell>
          <cell r="AX575">
            <v>-1136.1100000003353</v>
          </cell>
          <cell r="AY575">
            <v>-1096.640000000596</v>
          </cell>
          <cell r="AZ575">
            <v>-722.3600000012666</v>
          </cell>
          <cell r="BA575">
            <v>-841.34999999962747</v>
          </cell>
          <cell r="BB575">
            <v>-746.34999999962747</v>
          </cell>
          <cell r="BC575">
            <v>-924.14999999944121</v>
          </cell>
          <cell r="BD575">
            <v>0</v>
          </cell>
          <cell r="BE575">
            <v>-11872.509999997914</v>
          </cell>
          <cell r="BF575">
            <v>-206.40000000037253</v>
          </cell>
          <cell r="BG575">
            <v>-226.89999999944121</v>
          </cell>
          <cell r="BH575">
            <v>-428.21000000042841</v>
          </cell>
          <cell r="BI575">
            <v>-1843.4499999997206</v>
          </cell>
          <cell r="BJ575">
            <v>-2289.7900000000373</v>
          </cell>
          <cell r="BK575">
            <v>-2782.3700000005774</v>
          </cell>
          <cell r="BL575">
            <v>-854.67999999970198</v>
          </cell>
          <cell r="BM575">
            <v>-918.21999999973923</v>
          </cell>
          <cell r="BN575">
            <v>-569.29999999981374</v>
          </cell>
          <cell r="BO575">
            <v>-1135.0900000007823</v>
          </cell>
          <cell r="BP575">
            <v>-596.08999999985099</v>
          </cell>
          <cell r="BQ575">
            <v>-22.009999999776483</v>
          </cell>
          <cell r="BR575">
            <v>-10098.219999991357</v>
          </cell>
          <cell r="BS575">
            <v>-61.649999999441206</v>
          </cell>
          <cell r="BT575">
            <v>-396.79999999888241</v>
          </cell>
          <cell r="BU575">
            <v>-521.34000000078231</v>
          </cell>
          <cell r="BV575">
            <v>-1809.4600000004284</v>
          </cell>
          <cell r="BW575">
            <v>-1258.3499999986961</v>
          </cell>
          <cell r="BX575">
            <v>-1115.4400000004098</v>
          </cell>
          <cell r="BY575">
            <v>-1613.4400000004098</v>
          </cell>
          <cell r="BZ575">
            <v>-1276.9599999999627</v>
          </cell>
          <cell r="CA575">
            <v>-1034.5</v>
          </cell>
          <cell r="CB575">
            <v>-627.01999999955297</v>
          </cell>
          <cell r="CC575">
            <v>-378.56000000052154</v>
          </cell>
          <cell r="CD575">
            <v>-4.6999999992549419</v>
          </cell>
          <cell r="CE575">
            <v>-12006.850000008941</v>
          </cell>
          <cell r="CF575">
            <v>-76</v>
          </cell>
          <cell r="CG575">
            <v>-359.59999999962747</v>
          </cell>
          <cell r="CH575">
            <v>-403.0500000002794</v>
          </cell>
          <cell r="CI575">
            <v>-609.79999999981374</v>
          </cell>
          <cell r="CJ575">
            <v>-1179.4199999999255</v>
          </cell>
          <cell r="CK575">
            <v>-1541.2000000001863</v>
          </cell>
          <cell r="CL575">
            <v>-1535.0400000009686</v>
          </cell>
          <cell r="CM575">
            <v>-1400.320000000298</v>
          </cell>
          <cell r="CN575">
            <v>-838.57999999914318</v>
          </cell>
          <cell r="CO575">
            <v>-560.35999999940395</v>
          </cell>
          <cell r="CP575">
            <v>-3503.480000000447</v>
          </cell>
          <cell r="CQ575">
            <v>0</v>
          </cell>
          <cell r="CR575">
            <v>-8374.6599999964237</v>
          </cell>
          <cell r="CS575">
            <v>-6.1600000001490116</v>
          </cell>
          <cell r="CT575">
            <v>-384.35000000009313</v>
          </cell>
          <cell r="CU575">
            <v>-436.5699999993667</v>
          </cell>
          <cell r="CV575">
            <v>-594.59999999962747</v>
          </cell>
          <cell r="CW575">
            <v>-578</v>
          </cell>
          <cell r="CX575">
            <v>-1209.140000000596</v>
          </cell>
          <cell r="CY575">
            <v>-1440</v>
          </cell>
          <cell r="CZ575">
            <v>-1535.7399999983609</v>
          </cell>
          <cell r="DA575">
            <v>-751.20999999996275</v>
          </cell>
          <cell r="DB575">
            <v>-908.89000000059605</v>
          </cell>
          <cell r="DC575">
            <v>-530</v>
          </cell>
          <cell r="DD575">
            <v>0</v>
          </cell>
          <cell r="DE575">
            <v>-10498.230000004172</v>
          </cell>
          <cell r="DF575">
            <v>-40.559999999590218</v>
          </cell>
          <cell r="DG575">
            <v>-421.49999999953434</v>
          </cell>
          <cell r="DH575">
            <v>-630.85000000055879</v>
          </cell>
          <cell r="DI575">
            <v>-737.6100000012666</v>
          </cell>
          <cell r="DJ575">
            <v>-912.39999999944121</v>
          </cell>
          <cell r="DK575">
            <v>-859.55000000074506</v>
          </cell>
          <cell r="DL575">
            <v>-1019.4199999999255</v>
          </cell>
          <cell r="DM575">
            <v>-3358.1900000004098</v>
          </cell>
          <cell r="DN575">
            <v>-791.79999999981374</v>
          </cell>
          <cell r="DO575">
            <v>-694.54999999981374</v>
          </cell>
          <cell r="DP575">
            <v>-664.69999999925494</v>
          </cell>
          <cell r="DQ575">
            <v>-367.09999999962747</v>
          </cell>
          <cell r="DR575">
            <v>-9559.2200000062585</v>
          </cell>
          <cell r="DS575">
            <v>-12</v>
          </cell>
          <cell r="DT575">
            <v>-241.40999999921769</v>
          </cell>
          <cell r="DU575">
            <v>-804.24000000022352</v>
          </cell>
          <cell r="DV575">
            <v>-549.86000000033528</v>
          </cell>
          <cell r="DW575">
            <v>-1533.2999999998137</v>
          </cell>
          <cell r="DX575">
            <v>-937.57000000029802</v>
          </cell>
          <cell r="DY575">
            <v>-1142.339999999851</v>
          </cell>
          <cell r="DZ575">
            <v>-1559.4000000003725</v>
          </cell>
          <cell r="EA575">
            <v>-1105.8000000007451</v>
          </cell>
          <cell r="EB575">
            <v>-925.45000000018626</v>
          </cell>
          <cell r="EC575">
            <v>-747.84999999962747</v>
          </cell>
          <cell r="ED575">
            <v>0</v>
          </cell>
        </row>
        <row r="576">
          <cell r="F576">
            <v>-369.43999999994412</v>
          </cell>
          <cell r="G576">
            <v>-188.64000000001397</v>
          </cell>
          <cell r="H576">
            <v>-44.019999999960419</v>
          </cell>
          <cell r="I576">
            <v>0</v>
          </cell>
          <cell r="J576">
            <v>0</v>
          </cell>
          <cell r="K576">
            <v>2.1000000000349246</v>
          </cell>
          <cell r="L576">
            <v>-13.629999999946449</v>
          </cell>
          <cell r="M576">
            <v>-68.960000000079162</v>
          </cell>
          <cell r="N576">
            <v>-61.340000000025611</v>
          </cell>
          <cell r="O576">
            <v>-129.17000000001281</v>
          </cell>
          <cell r="P576">
            <v>-599.05000000004657</v>
          </cell>
          <cell r="Q576">
            <v>-155.36000000004424</v>
          </cell>
          <cell r="R576">
            <v>-882.75000000093132</v>
          </cell>
          <cell r="S576">
            <v>-120.65000000002328</v>
          </cell>
          <cell r="T576">
            <v>-19.380000000004657</v>
          </cell>
          <cell r="U576">
            <v>-81.460000000079162</v>
          </cell>
          <cell r="V576">
            <v>-8.6399999999557622</v>
          </cell>
          <cell r="W576">
            <v>-3.0299999999115244</v>
          </cell>
          <cell r="X576">
            <v>-2.370000000053551</v>
          </cell>
          <cell r="Y576">
            <v>-9.4000000000232831</v>
          </cell>
          <cell r="Z576">
            <v>0</v>
          </cell>
          <cell r="AA576">
            <v>0</v>
          </cell>
          <cell r="AB576">
            <v>-97.85999999998603</v>
          </cell>
          <cell r="AC576">
            <v>-249.09999999991851</v>
          </cell>
          <cell r="AD576">
            <v>-290.85999999998603</v>
          </cell>
          <cell r="AE576">
            <v>-432.97000000067055</v>
          </cell>
          <cell r="AF576">
            <v>-31.889999999955762</v>
          </cell>
          <cell r="AG576">
            <v>-55.900000000023283</v>
          </cell>
          <cell r="AH576">
            <v>-27.510000000009313</v>
          </cell>
          <cell r="AI576">
            <v>0</v>
          </cell>
          <cell r="AJ576">
            <v>0</v>
          </cell>
          <cell r="AK576">
            <v>1.1400000000139698</v>
          </cell>
          <cell r="AL576">
            <v>2.8800000000046566</v>
          </cell>
          <cell r="AM576">
            <v>-40.990000000048894</v>
          </cell>
          <cell r="AN576">
            <v>-4.0499999999883585</v>
          </cell>
          <cell r="AO576">
            <v>3.9100000000034925</v>
          </cell>
          <cell r="AP576">
            <v>-9.9100000000325963</v>
          </cell>
          <cell r="AQ576">
            <v>-270.64999999996508</v>
          </cell>
          <cell r="AR576">
            <v>-911.9449999993667</v>
          </cell>
          <cell r="AS576">
            <v>-191.60999999998603</v>
          </cell>
          <cell r="AT576">
            <v>-31.340000000025611</v>
          </cell>
          <cell r="AU576">
            <v>-20.25</v>
          </cell>
          <cell r="AV576">
            <v>0</v>
          </cell>
          <cell r="AW576">
            <v>-56.090000000025611</v>
          </cell>
          <cell r="AX576">
            <v>0</v>
          </cell>
          <cell r="AY576">
            <v>-48.559999999997672</v>
          </cell>
          <cell r="AZ576">
            <v>-29.799999999988358</v>
          </cell>
          <cell r="BA576">
            <v>0</v>
          </cell>
          <cell r="BB576">
            <v>-18.529999999998836</v>
          </cell>
          <cell r="BC576">
            <v>-322.01499999995576</v>
          </cell>
          <cell r="BD576">
            <v>-193.75</v>
          </cell>
          <cell r="BE576">
            <v>-728.19999999925494</v>
          </cell>
          <cell r="BF576">
            <v>-145.69999999995343</v>
          </cell>
          <cell r="BG576">
            <v>-191.79000000003725</v>
          </cell>
          <cell r="BH576">
            <v>-142.53999999997905</v>
          </cell>
          <cell r="BI576">
            <v>0</v>
          </cell>
          <cell r="BJ576">
            <v>0</v>
          </cell>
          <cell r="BK576">
            <v>0</v>
          </cell>
          <cell r="BL576">
            <v>-99.979999999981374</v>
          </cell>
          <cell r="BM576">
            <v>-12.319999999948777</v>
          </cell>
          <cell r="BN576">
            <v>-67.260000000009313</v>
          </cell>
          <cell r="BO576">
            <v>-68.610000000015134</v>
          </cell>
          <cell r="BP576">
            <v>0</v>
          </cell>
          <cell r="BQ576">
            <v>0</v>
          </cell>
          <cell r="BR576">
            <v>-31.489999999757856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-31.489999999932479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-97.919999999925494</v>
          </cell>
          <cell r="CF576">
            <v>-4.940000000060536</v>
          </cell>
          <cell r="CG576">
            <v>0</v>
          </cell>
          <cell r="CH576">
            <v>0</v>
          </cell>
          <cell r="CI576">
            <v>0</v>
          </cell>
          <cell r="CJ576">
            <v>-16.080000000074506</v>
          </cell>
          <cell r="CK576">
            <v>0</v>
          </cell>
          <cell r="CL576">
            <v>0</v>
          </cell>
          <cell r="CM576">
            <v>-64.699999999953434</v>
          </cell>
          <cell r="CN576">
            <v>-9.6600000000034925</v>
          </cell>
          <cell r="CO576">
            <v>0</v>
          </cell>
          <cell r="CP576">
            <v>0</v>
          </cell>
          <cell r="CQ576">
            <v>-2.5400000000372529</v>
          </cell>
          <cell r="CR576">
            <v>-194.93999999994412</v>
          </cell>
          <cell r="CS576">
            <v>0</v>
          </cell>
          <cell r="CT576">
            <v>0</v>
          </cell>
          <cell r="CU576">
            <v>0</v>
          </cell>
          <cell r="CV576">
            <v>-3.970000000030268</v>
          </cell>
          <cell r="CW576">
            <v>-57.28000000002794</v>
          </cell>
          <cell r="CX576">
            <v>0</v>
          </cell>
          <cell r="CY576">
            <v>-44.679999999993015</v>
          </cell>
          <cell r="CZ576">
            <v>-58.910000000032596</v>
          </cell>
          <cell r="DA576">
            <v>0</v>
          </cell>
          <cell r="DB576">
            <v>-28.070000000006985</v>
          </cell>
          <cell r="DC576">
            <v>0</v>
          </cell>
          <cell r="DD576">
            <v>-2.029999999969732</v>
          </cell>
          <cell r="DE576">
            <v>-1120.9440000001341</v>
          </cell>
          <cell r="DF576">
            <v>-135.59999999997672</v>
          </cell>
          <cell r="DG576">
            <v>-70.160000000032596</v>
          </cell>
          <cell r="DH576">
            <v>-11.46999999997206</v>
          </cell>
          <cell r="DI576">
            <v>-77.276000000012573</v>
          </cell>
          <cell r="DJ576">
            <v>-99.200000000011642</v>
          </cell>
          <cell r="DK576">
            <v>0</v>
          </cell>
          <cell r="DL576">
            <v>-110.47000000003027</v>
          </cell>
          <cell r="DM576">
            <v>-129.99000000004889</v>
          </cell>
          <cell r="DN576">
            <v>-143.05000000004657</v>
          </cell>
          <cell r="DO576">
            <v>-115.14400000000023</v>
          </cell>
          <cell r="DP576">
            <v>-163.39400000002934</v>
          </cell>
          <cell r="DQ576">
            <v>-65.189999999944121</v>
          </cell>
          <cell r="DR576">
            <v>-1580.6999999997206</v>
          </cell>
          <cell r="DS576">
            <v>-81.649999999965075</v>
          </cell>
          <cell r="DT576">
            <v>-36.040000000037253</v>
          </cell>
          <cell r="DU576">
            <v>-83.60999999998603</v>
          </cell>
          <cell r="DV576">
            <v>-9.2700000000186265</v>
          </cell>
          <cell r="DW576">
            <v>-12.010000000009313</v>
          </cell>
          <cell r="DX576">
            <v>-66.099999999976717</v>
          </cell>
          <cell r="DY576">
            <v>-115.95999999996275</v>
          </cell>
          <cell r="DZ576">
            <v>-235.65000000002328</v>
          </cell>
          <cell r="EA576">
            <v>-325.72999999998137</v>
          </cell>
          <cell r="EB576">
            <v>-377.54999999998836</v>
          </cell>
          <cell r="EC576">
            <v>-76.539999999979045</v>
          </cell>
          <cell r="ED576">
            <v>-160.59000000002561</v>
          </cell>
        </row>
        <row r="577">
          <cell r="F577">
            <v>-143.5</v>
          </cell>
          <cell r="G577">
            <v>-122.79999999981374</v>
          </cell>
          <cell r="H577">
            <v>-527.70000000018626</v>
          </cell>
          <cell r="I577">
            <v>-3398.0999999996275</v>
          </cell>
          <cell r="J577">
            <v>-4175.6000000005588</v>
          </cell>
          <cell r="K577">
            <v>-4101.3999999994412</v>
          </cell>
          <cell r="L577">
            <v>-8147.2999999998137</v>
          </cell>
          <cell r="M577">
            <v>-4835.4000000003725</v>
          </cell>
          <cell r="N577">
            <v>-5900.5</v>
          </cell>
          <cell r="O577">
            <v>-3496.2000000001863</v>
          </cell>
          <cell r="P577">
            <v>-2906.5</v>
          </cell>
          <cell r="Q577">
            <v>-2113.5</v>
          </cell>
          <cell r="R577">
            <v>-55099.20000000298</v>
          </cell>
          <cell r="S577">
            <v>-33.399999999441206</v>
          </cell>
          <cell r="T577">
            <v>-4729</v>
          </cell>
          <cell r="U577">
            <v>-3811.8999999994412</v>
          </cell>
          <cell r="V577">
            <v>-1626.2999999998137</v>
          </cell>
          <cell r="W577">
            <v>-2518.8000000007451</v>
          </cell>
          <cell r="X577">
            <v>-4744.5</v>
          </cell>
          <cell r="Y577">
            <v>-5673.7999999988824</v>
          </cell>
          <cell r="Z577">
            <v>-5643.1999999992549</v>
          </cell>
          <cell r="AA577">
            <v>-7611.0999999996275</v>
          </cell>
          <cell r="AB577">
            <v>-6052.2999999998137</v>
          </cell>
          <cell r="AC577">
            <v>-10698.899999999441</v>
          </cell>
          <cell r="AD577">
            <v>-1956.0000000009313</v>
          </cell>
          <cell r="AE577">
            <v>-41214.100000008941</v>
          </cell>
          <cell r="AF577">
            <v>-1930.7000000001863</v>
          </cell>
          <cell r="AG577">
            <v>-4202.5</v>
          </cell>
          <cell r="AH577">
            <v>-2262.6000000005588</v>
          </cell>
          <cell r="AI577">
            <v>-1378</v>
          </cell>
          <cell r="AJ577">
            <v>-735.50000000093132</v>
          </cell>
          <cell r="AK577">
            <v>-1378.6999999992549</v>
          </cell>
          <cell r="AL577">
            <v>-6853.7999999988824</v>
          </cell>
          <cell r="AM577">
            <v>-4487.0999999996275</v>
          </cell>
          <cell r="AN577">
            <v>-4268.2999999988824</v>
          </cell>
          <cell r="AO577">
            <v>-5822.5999999996275</v>
          </cell>
          <cell r="AP577">
            <v>-6687.5999999996275</v>
          </cell>
          <cell r="AQ577">
            <v>-1206.7000000001863</v>
          </cell>
          <cell r="AR577">
            <v>-39122.349999986589</v>
          </cell>
          <cell r="AS577">
            <v>-4149.0999999996275</v>
          </cell>
          <cell r="AT577">
            <v>-3274.1999999992549</v>
          </cell>
          <cell r="AU577">
            <v>-3562.9000000003725</v>
          </cell>
          <cell r="AV577">
            <v>-625.09999999962747</v>
          </cell>
          <cell r="AW577">
            <v>-379.75</v>
          </cell>
          <cell r="AX577">
            <v>-639.10000000009313</v>
          </cell>
          <cell r="AY577">
            <v>-3605.0999999996275</v>
          </cell>
          <cell r="AZ577">
            <v>-5667.8999999994412</v>
          </cell>
          <cell r="BA577">
            <v>-4006.6000000005588</v>
          </cell>
          <cell r="BB577">
            <v>-4961.1999999992549</v>
          </cell>
          <cell r="BC577">
            <v>-4982.0999999986961</v>
          </cell>
          <cell r="BD577">
            <v>-3269.2999999998137</v>
          </cell>
          <cell r="BE577">
            <v>-41220.25</v>
          </cell>
          <cell r="BF577">
            <v>-3780.7999999998137</v>
          </cell>
          <cell r="BG577">
            <v>-2378</v>
          </cell>
          <cell r="BH577">
            <v>-2924.1899999994785</v>
          </cell>
          <cell r="BI577">
            <v>-1356.0600000000559</v>
          </cell>
          <cell r="BJ577">
            <v>-656.60000000055879</v>
          </cell>
          <cell r="BK577">
            <v>-1313.3000000002794</v>
          </cell>
          <cell r="BL577">
            <v>-4373.4000000003725</v>
          </cell>
          <cell r="BM577">
            <v>-4895.6999999992549</v>
          </cell>
          <cell r="BN577">
            <v>-4036</v>
          </cell>
          <cell r="BO577">
            <v>-4927.3000000007451</v>
          </cell>
          <cell r="BP577">
            <v>-4726.5999999996275</v>
          </cell>
          <cell r="BQ577">
            <v>-5852.2999999998137</v>
          </cell>
          <cell r="BR577">
            <v>-42248.659999988973</v>
          </cell>
          <cell r="BS577">
            <v>-5835.6000000014901</v>
          </cell>
          <cell r="BT577">
            <v>-2048.0999999996275</v>
          </cell>
          <cell r="BU577">
            <v>-3578.910000000149</v>
          </cell>
          <cell r="BV577">
            <v>-845.25</v>
          </cell>
          <cell r="BW577">
            <v>-1415</v>
          </cell>
          <cell r="BX577">
            <v>-2189.2999999998137</v>
          </cell>
          <cell r="BY577">
            <v>-3684.5999999996275</v>
          </cell>
          <cell r="BZ577">
            <v>-4820.2999999998137</v>
          </cell>
          <cell r="CA577">
            <v>-4698.2999999998137</v>
          </cell>
          <cell r="CB577">
            <v>-2804.9000000003725</v>
          </cell>
          <cell r="CC577">
            <v>-5041.4000000003725</v>
          </cell>
          <cell r="CD577">
            <v>-5287</v>
          </cell>
          <cell r="CE577">
            <v>-42514.050000011921</v>
          </cell>
          <cell r="CF577">
            <v>-4810.7000000001863</v>
          </cell>
          <cell r="CG577">
            <v>-3602.6999999992549</v>
          </cell>
          <cell r="CH577">
            <v>-2780.3000000007451</v>
          </cell>
          <cell r="CI577">
            <v>-2570.6499999999069</v>
          </cell>
          <cell r="CJ577">
            <v>-2912.5</v>
          </cell>
          <cell r="CK577">
            <v>-3376.8999999994412</v>
          </cell>
          <cell r="CL577">
            <v>-2130.2999999998137</v>
          </cell>
          <cell r="CM577">
            <v>-2503.8000000007451</v>
          </cell>
          <cell r="CN577">
            <v>-2364.5</v>
          </cell>
          <cell r="CO577">
            <v>-5296</v>
          </cell>
          <cell r="CP577">
            <v>-5605.1999999992549</v>
          </cell>
          <cell r="CQ577">
            <v>-4560.5</v>
          </cell>
          <cell r="CR577">
            <v>-37027.499999985099</v>
          </cell>
          <cell r="CS577">
            <v>-4376</v>
          </cell>
          <cell r="CT577">
            <v>-3087.5999999996275</v>
          </cell>
          <cell r="CU577">
            <v>-3047.4000000003725</v>
          </cell>
          <cell r="CV577">
            <v>-1849.2000000001863</v>
          </cell>
          <cell r="CW577">
            <v>-3086.5</v>
          </cell>
          <cell r="CX577">
            <v>-3015.2000000001863</v>
          </cell>
          <cell r="CY577">
            <v>-2218</v>
          </cell>
          <cell r="CZ577">
            <v>-2116.6999999992549</v>
          </cell>
          <cell r="DA577">
            <v>-1528.1000000005588</v>
          </cell>
          <cell r="DB577">
            <v>-3922.1000000005588</v>
          </cell>
          <cell r="DC577">
            <v>-4415.4000000003725</v>
          </cell>
          <cell r="DD577">
            <v>-4365.2999999998137</v>
          </cell>
          <cell r="DE577">
            <v>-45951.20000000298</v>
          </cell>
          <cell r="DF577">
            <v>-5168.3999999994412</v>
          </cell>
          <cell r="DG577">
            <v>-7112.8000000007451</v>
          </cell>
          <cell r="DH577">
            <v>-3876.0999999996275</v>
          </cell>
          <cell r="DI577">
            <v>-2486.1000000005588</v>
          </cell>
          <cell r="DJ577">
            <v>-2722.2000000001863</v>
          </cell>
          <cell r="DK577">
            <v>-3352.7999999998137</v>
          </cell>
          <cell r="DL577">
            <v>-1962.7999999998137</v>
          </cell>
          <cell r="DM577">
            <v>-3891.2999999998137</v>
          </cell>
          <cell r="DN577">
            <v>-1432</v>
          </cell>
          <cell r="DO577">
            <v>-3648.9000000003725</v>
          </cell>
          <cell r="DP577">
            <v>-5409.5</v>
          </cell>
          <cell r="DQ577">
            <v>-4888.2999999998137</v>
          </cell>
          <cell r="DR577">
            <v>-48702.499999985099</v>
          </cell>
          <cell r="DS577">
            <v>-5804.5</v>
          </cell>
          <cell r="DT577">
            <v>-4109.9000000003725</v>
          </cell>
          <cell r="DU577">
            <v>-3946.9000000003725</v>
          </cell>
          <cell r="DV577">
            <v>-2494.7999999998137</v>
          </cell>
          <cell r="DW577">
            <v>-3346.7000000001863</v>
          </cell>
          <cell r="DX577">
            <v>-2570.2000000001863</v>
          </cell>
          <cell r="DY577">
            <v>-2557.2000000001863</v>
          </cell>
          <cell r="DZ577">
            <v>-3023.3999999994412</v>
          </cell>
          <cell r="EA577">
            <v>-3711.7000000001863</v>
          </cell>
          <cell r="EB577">
            <v>-4386</v>
          </cell>
          <cell r="EC577">
            <v>-8226.2000000001863</v>
          </cell>
          <cell r="ED577">
            <v>-4525</v>
          </cell>
        </row>
        <row r="578">
          <cell r="F578">
            <v>-3384</v>
          </cell>
          <cell r="G578">
            <v>-1371.0999999996275</v>
          </cell>
          <cell r="H578">
            <v>-1317.2000000001863</v>
          </cell>
          <cell r="I578">
            <v>-2888.8000000002794</v>
          </cell>
          <cell r="J578">
            <v>-1907.7000000001863</v>
          </cell>
          <cell r="K578">
            <v>-2201.6999999997206</v>
          </cell>
          <cell r="L578">
            <v>-5450.8000000007451</v>
          </cell>
          <cell r="M578">
            <v>-3237.8999999994412</v>
          </cell>
          <cell r="N578">
            <v>-5559.8999999999069</v>
          </cell>
          <cell r="O578">
            <v>-4042.8999999999069</v>
          </cell>
          <cell r="P578">
            <v>-2829</v>
          </cell>
          <cell r="Q578">
            <v>-3485.7000000001863</v>
          </cell>
          <cell r="R578">
            <v>-53648.459999993443</v>
          </cell>
          <cell r="S578">
            <v>-1350</v>
          </cell>
          <cell r="T578">
            <v>-3372.8000000007451</v>
          </cell>
          <cell r="U578">
            <v>-6097.9000000003725</v>
          </cell>
          <cell r="V578">
            <v>-1877.2000000001863</v>
          </cell>
          <cell r="W578">
            <v>-1636.7599999997765</v>
          </cell>
          <cell r="X578">
            <v>-4406.6999999997206</v>
          </cell>
          <cell r="Y578">
            <v>-4857.7999999988824</v>
          </cell>
          <cell r="Z578">
            <v>-5713.5</v>
          </cell>
          <cell r="AA578">
            <v>-5023.7999999998137</v>
          </cell>
          <cell r="AB578">
            <v>-6640.6999999997206</v>
          </cell>
          <cell r="AC578">
            <v>-8267.6000000000931</v>
          </cell>
          <cell r="AD578">
            <v>-4403.7000000001863</v>
          </cell>
          <cell r="AE578">
            <v>-27768.30000000447</v>
          </cell>
          <cell r="AF578">
            <v>-2910</v>
          </cell>
          <cell r="AG578">
            <v>-1186.4000000003725</v>
          </cell>
          <cell r="AH578">
            <v>-2266.2999999998137</v>
          </cell>
          <cell r="AI578">
            <v>-1289.3000000002794</v>
          </cell>
          <cell r="AJ578">
            <v>-777.66000000014901</v>
          </cell>
          <cell r="AK578">
            <v>-1088.1400000001304</v>
          </cell>
          <cell r="AL578">
            <v>-3104.5</v>
          </cell>
          <cell r="AM578">
            <v>-1934.1000000000931</v>
          </cell>
          <cell r="AN578">
            <v>-3672.7999999998137</v>
          </cell>
          <cell r="AO578">
            <v>-3539.2999999998137</v>
          </cell>
          <cell r="AP578">
            <v>-3056</v>
          </cell>
          <cell r="AQ578">
            <v>-2943.7999999998137</v>
          </cell>
          <cell r="AR578">
            <v>-30467.79999999702</v>
          </cell>
          <cell r="AS578">
            <v>-5520.9999999990687</v>
          </cell>
          <cell r="AT578">
            <v>-2848.6000000000931</v>
          </cell>
          <cell r="AU578">
            <v>-1706.3999999999069</v>
          </cell>
          <cell r="AV578">
            <v>-1123.5</v>
          </cell>
          <cell r="AW578">
            <v>-255.1999999997206</v>
          </cell>
          <cell r="AX578">
            <v>-583.8000000002794</v>
          </cell>
          <cell r="AY578">
            <v>-2485.3000000002794</v>
          </cell>
          <cell r="AZ578">
            <v>-3140.6999999997206</v>
          </cell>
          <cell r="BA578">
            <v>-2299</v>
          </cell>
          <cell r="BB578">
            <v>-3005.2000000001863</v>
          </cell>
          <cell r="BC578">
            <v>-4363.2000000011176</v>
          </cell>
          <cell r="BD578">
            <v>-3135.8999999994412</v>
          </cell>
          <cell r="BE578">
            <v>-31412.010000005364</v>
          </cell>
          <cell r="BF578">
            <v>-4565.0999999996275</v>
          </cell>
          <cell r="BG578">
            <v>-1958.3999999999069</v>
          </cell>
          <cell r="BH578">
            <v>-2978.4999999995343</v>
          </cell>
          <cell r="BI578">
            <v>-1367.2999999998137</v>
          </cell>
          <cell r="BJ578">
            <v>-210.66000000014901</v>
          </cell>
          <cell r="BK578">
            <v>-884.0500000002794</v>
          </cell>
          <cell r="BL578">
            <v>-2264.1999999997206</v>
          </cell>
          <cell r="BM578">
            <v>-2106.1000000000931</v>
          </cell>
          <cell r="BN578">
            <v>-3396.5999999996275</v>
          </cell>
          <cell r="BO578">
            <v>-3841.8999999999069</v>
          </cell>
          <cell r="BP578">
            <v>-2301.8999999999069</v>
          </cell>
          <cell r="BQ578">
            <v>-5537.2999999998137</v>
          </cell>
          <cell r="BR578">
            <v>-33255.940000005066</v>
          </cell>
          <cell r="BS578">
            <v>-4014.6999999992549</v>
          </cell>
          <cell r="BT578">
            <v>-2108.9000000003725</v>
          </cell>
          <cell r="BU578">
            <v>-2047</v>
          </cell>
          <cell r="BV578">
            <v>-1203.6000000000931</v>
          </cell>
          <cell r="BW578">
            <v>-1350.6400000001304</v>
          </cell>
          <cell r="BX578">
            <v>-2680.1000000000931</v>
          </cell>
          <cell r="BY578">
            <v>-3043.1999999997206</v>
          </cell>
          <cell r="BZ578">
            <v>-2438.8999999994412</v>
          </cell>
          <cell r="CA578">
            <v>-3645.8999999999069</v>
          </cell>
          <cell r="CB578">
            <v>-3111.5</v>
          </cell>
          <cell r="CC578">
            <v>-3636.8000000002794</v>
          </cell>
          <cell r="CD578">
            <v>-3974.7000000001863</v>
          </cell>
          <cell r="CE578">
            <v>-40398.200000010431</v>
          </cell>
          <cell r="CF578">
            <v>-2236.6999999992549</v>
          </cell>
          <cell r="CG578">
            <v>-3355.3000000007451</v>
          </cell>
          <cell r="CH578">
            <v>-2966.8999999999069</v>
          </cell>
          <cell r="CI578">
            <v>-2364.0999999996275</v>
          </cell>
          <cell r="CJ578">
            <v>-1316.6000000000931</v>
          </cell>
          <cell r="CK578">
            <v>-1763.4999999995343</v>
          </cell>
          <cell r="CL578">
            <v>-3838.0999999996275</v>
          </cell>
          <cell r="CM578">
            <v>-4959.7000000001863</v>
          </cell>
          <cell r="CN578">
            <v>-4153.2000000001863</v>
          </cell>
          <cell r="CO578">
            <v>-3765.1000000000931</v>
          </cell>
          <cell r="CP578">
            <v>-4009.9000000003725</v>
          </cell>
          <cell r="CQ578">
            <v>-5669.1000000005588</v>
          </cell>
          <cell r="CR578">
            <v>-46809.39999999851</v>
          </cell>
          <cell r="CS578">
            <v>-3709.2999999998137</v>
          </cell>
          <cell r="CT578">
            <v>-3524.2999999998137</v>
          </cell>
          <cell r="CU578">
            <v>-4861.0000000004657</v>
          </cell>
          <cell r="CV578">
            <v>-3492.3999999999069</v>
          </cell>
          <cell r="CW578">
            <v>-2009</v>
          </cell>
          <cell r="CX578">
            <v>-2286</v>
          </cell>
          <cell r="CY578">
            <v>-2902.1999999992549</v>
          </cell>
          <cell r="CZ578">
            <v>-4466</v>
          </cell>
          <cell r="DA578">
            <v>-2879.7000000001863</v>
          </cell>
          <cell r="DB578">
            <v>-4640.4000000003725</v>
          </cell>
          <cell r="DC578">
            <v>-6453.1000000005588</v>
          </cell>
          <cell r="DD578">
            <v>-5586</v>
          </cell>
          <cell r="DE578">
            <v>-43157.40000000596</v>
          </cell>
          <cell r="DF578">
            <v>-1778.2000000001863</v>
          </cell>
          <cell r="DG578">
            <v>-968.89999999944121</v>
          </cell>
          <cell r="DH578">
            <v>-3643.6999999997206</v>
          </cell>
          <cell r="DI578">
            <v>-3304.8000000002794</v>
          </cell>
          <cell r="DJ578">
            <v>-1599.2999999998137</v>
          </cell>
          <cell r="DK578">
            <v>-1585.7000000001863</v>
          </cell>
          <cell r="DL578">
            <v>-4153.1000000005588</v>
          </cell>
          <cell r="DM578">
            <v>-5624</v>
          </cell>
          <cell r="DN578">
            <v>-4027.1000000000931</v>
          </cell>
          <cell r="DO578">
            <v>-4925.1000000005588</v>
          </cell>
          <cell r="DP578">
            <v>-5545.5</v>
          </cell>
          <cell r="DQ578">
            <v>-6002.0000000009313</v>
          </cell>
          <cell r="DR578">
            <v>-26460.499999992549</v>
          </cell>
          <cell r="DS578">
            <v>-2666.6000000005588</v>
          </cell>
          <cell r="DT578">
            <v>-2143</v>
          </cell>
          <cell r="DU578">
            <v>-2141.5</v>
          </cell>
          <cell r="DV578">
            <v>-1455.7000000001863</v>
          </cell>
          <cell r="DW578">
            <v>-2565.2000000001863</v>
          </cell>
          <cell r="DX578">
            <v>-2280.2999999998137</v>
          </cell>
          <cell r="DY578">
            <v>-2660.1000000005588</v>
          </cell>
          <cell r="DZ578">
            <v>-1797.2999999998137</v>
          </cell>
          <cell r="EA578">
            <v>-1442.0999999996275</v>
          </cell>
          <cell r="EB578">
            <v>-1780.3000000007451</v>
          </cell>
          <cell r="EC578">
            <v>-3056.2000000001863</v>
          </cell>
          <cell r="ED578">
            <v>-2472.2000000001863</v>
          </cell>
        </row>
        <row r="579">
          <cell r="F579">
            <v>-2770.1000000014901</v>
          </cell>
          <cell r="G579">
            <v>-105.79999999888241</v>
          </cell>
          <cell r="H579">
            <v>-701.20000000111759</v>
          </cell>
          <cell r="I579">
            <v>-3409.3999999994412</v>
          </cell>
          <cell r="J579">
            <v>-2835.9599999999627</v>
          </cell>
          <cell r="K579">
            <v>-2585.4000000003725</v>
          </cell>
          <cell r="L579">
            <v>-4156.9000000003725</v>
          </cell>
          <cell r="M579">
            <v>-14625.799999998882</v>
          </cell>
          <cell r="N579">
            <v>-8365</v>
          </cell>
          <cell r="O579">
            <v>-10526.900000000373</v>
          </cell>
          <cell r="P579">
            <v>-10609.600000000559</v>
          </cell>
          <cell r="Q579">
            <v>-2635.8999999985099</v>
          </cell>
          <cell r="R579">
            <v>-40523.20000000298</v>
          </cell>
          <cell r="S579">
            <v>-9196.7000000001863</v>
          </cell>
          <cell r="T579">
            <v>-3289.5999999996275</v>
          </cell>
          <cell r="U579">
            <v>-2963.839999999851</v>
          </cell>
          <cell r="V579">
            <v>-74</v>
          </cell>
          <cell r="W579">
            <v>-208.6800000006333</v>
          </cell>
          <cell r="X579">
            <v>-998.93999999994412</v>
          </cell>
          <cell r="Y579">
            <v>-1673.4000000003725</v>
          </cell>
          <cell r="Z579">
            <v>-3303.3999999994412</v>
          </cell>
          <cell r="AA579">
            <v>-4566.0399999995716</v>
          </cell>
          <cell r="AB579">
            <v>-4321.7999999988824</v>
          </cell>
          <cell r="AC579">
            <v>-3366.7000000001863</v>
          </cell>
          <cell r="AD579">
            <v>-6560.0999999996275</v>
          </cell>
          <cell r="AE579">
            <v>-61959.340000003576</v>
          </cell>
          <cell r="AF579">
            <v>-6908.4000000022352</v>
          </cell>
          <cell r="AG579">
            <v>-4274.5999999996275</v>
          </cell>
          <cell r="AH579">
            <v>-7129.9000000003725</v>
          </cell>
          <cell r="AI579">
            <v>-1794.7099999994971</v>
          </cell>
          <cell r="AJ579">
            <v>-624.02999999979511</v>
          </cell>
          <cell r="AK579">
            <v>-1199.0600000005215</v>
          </cell>
          <cell r="AL579">
            <v>-4504.4000000003725</v>
          </cell>
          <cell r="AM579">
            <v>-10479.100000000559</v>
          </cell>
          <cell r="AN579">
            <v>-4759.7400000002235</v>
          </cell>
          <cell r="AO579">
            <v>-7140.4000000003725</v>
          </cell>
          <cell r="AP579">
            <v>-9934.0000000009313</v>
          </cell>
          <cell r="AQ579">
            <v>-3211</v>
          </cell>
          <cell r="AR579">
            <v>-49095.500000007451</v>
          </cell>
          <cell r="AS579">
            <v>-3217.5999999996275</v>
          </cell>
          <cell r="AT579">
            <v>-4394.9000000013039</v>
          </cell>
          <cell r="AU579">
            <v>-5060.410000000149</v>
          </cell>
          <cell r="AV579">
            <v>-1253.4500000006519</v>
          </cell>
          <cell r="AW579">
            <v>-517.63999999966472</v>
          </cell>
          <cell r="AX579">
            <v>-839.64999999990687</v>
          </cell>
          <cell r="AY579">
            <v>-6431</v>
          </cell>
          <cell r="AZ579">
            <v>-7819</v>
          </cell>
          <cell r="BA579">
            <v>-5826.8500000005588</v>
          </cell>
          <cell r="BB579">
            <v>-6144.7999999998137</v>
          </cell>
          <cell r="BC579">
            <v>-4877.7999999998137</v>
          </cell>
          <cell r="BD579">
            <v>-2712.4000000003725</v>
          </cell>
          <cell r="BE579">
            <v>-56575.680000007153</v>
          </cell>
          <cell r="BF579">
            <v>-4067.0999999996275</v>
          </cell>
          <cell r="BG579">
            <v>-4465.3000000016764</v>
          </cell>
          <cell r="BH579">
            <v>-3528.140000000596</v>
          </cell>
          <cell r="BI579">
            <v>-1908.8599999998696</v>
          </cell>
          <cell r="BJ579">
            <v>-672.60000000009313</v>
          </cell>
          <cell r="BK579">
            <v>-1071.2399999997579</v>
          </cell>
          <cell r="BL579">
            <v>-7777.6999999992549</v>
          </cell>
          <cell r="BM579">
            <v>-9230.2000000001863</v>
          </cell>
          <cell r="BN579">
            <v>-7510.4399999994785</v>
          </cell>
          <cell r="BO579">
            <v>-5881.3000000007451</v>
          </cell>
          <cell r="BP579">
            <v>-5956.2999999998137</v>
          </cell>
          <cell r="BQ579">
            <v>-4506.5</v>
          </cell>
          <cell r="BR579">
            <v>-62770.12000001967</v>
          </cell>
          <cell r="BS579">
            <v>-3906.8000000007451</v>
          </cell>
          <cell r="BT579">
            <v>-5533.6000000005588</v>
          </cell>
          <cell r="BU579">
            <v>-4164.5400000000373</v>
          </cell>
          <cell r="BV579">
            <v>-2378.339999999851</v>
          </cell>
          <cell r="BW579">
            <v>-1832.1399999996647</v>
          </cell>
          <cell r="BX579">
            <v>-2447.1000000005588</v>
          </cell>
          <cell r="BY579">
            <v>-8525</v>
          </cell>
          <cell r="BZ579">
            <v>-8881.5</v>
          </cell>
          <cell r="CA579">
            <v>-7572.4000000003725</v>
          </cell>
          <cell r="CB579">
            <v>-5258.3000000007451</v>
          </cell>
          <cell r="CC579">
            <v>-7393.6999999992549</v>
          </cell>
          <cell r="CD579">
            <v>-4876.7000000001863</v>
          </cell>
          <cell r="CE579">
            <v>-55502</v>
          </cell>
          <cell r="CF579">
            <v>-5145.7999999998137</v>
          </cell>
          <cell r="CG579">
            <v>-4488.1999999992549</v>
          </cell>
          <cell r="CH579">
            <v>-5220.8999999994412</v>
          </cell>
          <cell r="CI579">
            <v>-2144.0600000000559</v>
          </cell>
          <cell r="CJ579">
            <v>-5067.7399999992922</v>
          </cell>
          <cell r="CK579">
            <v>-5109.0000000009313</v>
          </cell>
          <cell r="CL579">
            <v>-4073.2000000001863</v>
          </cell>
          <cell r="CM579">
            <v>-4600.8999999994412</v>
          </cell>
          <cell r="CN579">
            <v>-4313.6999999992549</v>
          </cell>
          <cell r="CO579">
            <v>-4957.0999999986961</v>
          </cell>
          <cell r="CP579">
            <v>-6123</v>
          </cell>
          <cell r="CQ579">
            <v>-4258.4000000003725</v>
          </cell>
          <cell r="CR579">
            <v>-48935.510000005364</v>
          </cell>
          <cell r="CS579">
            <v>-4147.3000000007451</v>
          </cell>
          <cell r="CT579">
            <v>-3313.3000000007451</v>
          </cell>
          <cell r="CU579">
            <v>-3874.9500000001863</v>
          </cell>
          <cell r="CV579">
            <v>-3547.9000000003725</v>
          </cell>
          <cell r="CW579">
            <v>-4430.5600000005215</v>
          </cell>
          <cell r="CX579">
            <v>-4915.5</v>
          </cell>
          <cell r="CY579">
            <v>-2872.9000000003725</v>
          </cell>
          <cell r="CZ579">
            <v>-4984.6999999992549</v>
          </cell>
          <cell r="DA579">
            <v>-4579.2000000011176</v>
          </cell>
          <cell r="DB579">
            <v>-4531.3000000007451</v>
          </cell>
          <cell r="DC579">
            <v>-3689.5999999996275</v>
          </cell>
          <cell r="DD579">
            <v>-4048.2999999998137</v>
          </cell>
          <cell r="DE579">
            <v>-53706.5</v>
          </cell>
          <cell r="DF579">
            <v>-6494.0999999996275</v>
          </cell>
          <cell r="DG579">
            <v>-3502.3000000007451</v>
          </cell>
          <cell r="DH579">
            <v>-5150.5</v>
          </cell>
          <cell r="DI579">
            <v>-3469.4000000003725</v>
          </cell>
          <cell r="DJ579">
            <v>-4751.9000000003725</v>
          </cell>
          <cell r="DK579">
            <v>-4806.0999999996275</v>
          </cell>
          <cell r="DL579">
            <v>-3257.2999999998137</v>
          </cell>
          <cell r="DM579">
            <v>-3512</v>
          </cell>
          <cell r="DN579">
            <v>-3241.5</v>
          </cell>
          <cell r="DO579">
            <v>-5558.5999999996275</v>
          </cell>
          <cell r="DP579">
            <v>-5024.3000000007451</v>
          </cell>
          <cell r="DQ579">
            <v>-4938.5</v>
          </cell>
          <cell r="DR579">
            <v>-44378.090000003576</v>
          </cell>
          <cell r="DS579">
            <v>-2809.2000000001863</v>
          </cell>
          <cell r="DT579">
            <v>-2327.4399999999441</v>
          </cell>
          <cell r="DU579">
            <v>-3568.0999999996275</v>
          </cell>
          <cell r="DV579">
            <v>-1262</v>
          </cell>
          <cell r="DW579">
            <v>-856.9499999997206</v>
          </cell>
          <cell r="DX579">
            <v>-1390.8000000002794</v>
          </cell>
          <cell r="DY579">
            <v>-7536.4999999990687</v>
          </cell>
          <cell r="DZ579">
            <v>-6846.4000000003725</v>
          </cell>
          <cell r="EA579">
            <v>-4638.1499999999069</v>
          </cell>
          <cell r="EB579">
            <v>-5767.6999999992549</v>
          </cell>
          <cell r="EC579">
            <v>-3326.5499999998137</v>
          </cell>
          <cell r="ED579">
            <v>-4048.2999999988824</v>
          </cell>
        </row>
        <row r="580">
          <cell r="F580">
            <v>0</v>
          </cell>
          <cell r="G580">
            <v>-2.400000000372529</v>
          </cell>
          <cell r="H580">
            <v>0</v>
          </cell>
          <cell r="I580">
            <v>0</v>
          </cell>
          <cell r="J580">
            <v>-767</v>
          </cell>
          <cell r="K580">
            <v>-3234.3999999999069</v>
          </cell>
          <cell r="L580">
            <v>-7.3000000002793968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-12906.560000002384</v>
          </cell>
          <cell r="S580">
            <v>0</v>
          </cell>
          <cell r="T580">
            <v>0</v>
          </cell>
          <cell r="U580">
            <v>-252.70000000018626</v>
          </cell>
          <cell r="V580">
            <v>-1717.8600000001024</v>
          </cell>
          <cell r="W580">
            <v>-1032.9000000001397</v>
          </cell>
          <cell r="X580">
            <v>-4509.5</v>
          </cell>
          <cell r="Y580">
            <v>-1905.8000000007451</v>
          </cell>
          <cell r="Z580">
            <v>-954.3000000002794</v>
          </cell>
          <cell r="AA580">
            <v>-1591.6999999992549</v>
          </cell>
          <cell r="AB580">
            <v>-902.10000000009313</v>
          </cell>
          <cell r="AC580">
            <v>0</v>
          </cell>
          <cell r="AD580">
            <v>-39.700000000186265</v>
          </cell>
          <cell r="AE580">
            <v>-4774.2299999985844</v>
          </cell>
          <cell r="AF580">
            <v>-383.75</v>
          </cell>
          <cell r="AG580">
            <v>-243.64000000001397</v>
          </cell>
          <cell r="AH580">
            <v>-260.68000000005122</v>
          </cell>
          <cell r="AI580">
            <v>-55.760000000009313</v>
          </cell>
          <cell r="AJ580">
            <v>0</v>
          </cell>
          <cell r="AK580">
            <v>-19.139999999897555</v>
          </cell>
          <cell r="AL580">
            <v>-444.21000000007916</v>
          </cell>
          <cell r="AM580">
            <v>-207.15000000002328</v>
          </cell>
          <cell r="AN580">
            <v>-197.0899999999674</v>
          </cell>
          <cell r="AO580">
            <v>-477.47999999998137</v>
          </cell>
          <cell r="AP580">
            <v>-107.53000000002794</v>
          </cell>
          <cell r="AQ580">
            <v>-2377.8000000000466</v>
          </cell>
          <cell r="AR580">
            <v>-5116.6200000010431</v>
          </cell>
          <cell r="AS580">
            <v>-1117.5399999999208</v>
          </cell>
          <cell r="AT580">
            <v>-254.69000000006054</v>
          </cell>
          <cell r="AU580">
            <v>-562.9100000000326</v>
          </cell>
          <cell r="AV580">
            <v>-55.839999999967404</v>
          </cell>
          <cell r="AW580">
            <v>0</v>
          </cell>
          <cell r="AX580">
            <v>0</v>
          </cell>
          <cell r="AY580">
            <v>-387.56999999994878</v>
          </cell>
          <cell r="AZ580">
            <v>-167.22000000008848</v>
          </cell>
          <cell r="BA580">
            <v>-94.75</v>
          </cell>
          <cell r="BB580">
            <v>-446.2599999998929</v>
          </cell>
          <cell r="BC580">
            <v>-454.54000000003725</v>
          </cell>
          <cell r="BD580">
            <v>-1575.3000000000466</v>
          </cell>
          <cell r="BE580">
            <v>-3474.2699999976903</v>
          </cell>
          <cell r="BF580">
            <v>-366.93999999994412</v>
          </cell>
          <cell r="BG580">
            <v>-211.97000000008848</v>
          </cell>
          <cell r="BH580">
            <v>-58.529999999911524</v>
          </cell>
          <cell r="BI580">
            <v>-48.599999999860302</v>
          </cell>
          <cell r="BJ580">
            <v>0</v>
          </cell>
          <cell r="BK580">
            <v>-4.5999999999767169</v>
          </cell>
          <cell r="BL580">
            <v>-436.30000000004657</v>
          </cell>
          <cell r="BM580">
            <v>-299.48999999999069</v>
          </cell>
          <cell r="BN580">
            <v>-166.58000000007451</v>
          </cell>
          <cell r="BO580">
            <v>-751.33000000007451</v>
          </cell>
          <cell r="BP580">
            <v>-499.96999999997206</v>
          </cell>
          <cell r="BQ580">
            <v>-629.95999999996275</v>
          </cell>
          <cell r="BR580">
            <v>-4215.3600000012666</v>
          </cell>
          <cell r="BS580">
            <v>-378.64000000001397</v>
          </cell>
          <cell r="BT580">
            <v>-305.81999999994878</v>
          </cell>
          <cell r="BU580">
            <v>-257.36000000010245</v>
          </cell>
          <cell r="BV580">
            <v>0</v>
          </cell>
          <cell r="BW580">
            <v>-27</v>
          </cell>
          <cell r="BX580">
            <v>-23.060000000055879</v>
          </cell>
          <cell r="BY580">
            <v>-329.52000000001863</v>
          </cell>
          <cell r="BZ580">
            <v>-263.42999999993481</v>
          </cell>
          <cell r="CA580">
            <v>-216.66999999992549</v>
          </cell>
          <cell r="CB580">
            <v>-718.7400000001071</v>
          </cell>
          <cell r="CC580">
            <v>-839.19000000006054</v>
          </cell>
          <cell r="CD580">
            <v>-855.92999999993481</v>
          </cell>
          <cell r="CE580">
            <v>-5336.0999999996275</v>
          </cell>
          <cell r="CF580">
            <v>698.11999999987893</v>
          </cell>
          <cell r="CG580">
            <v>-237.5099999998929</v>
          </cell>
          <cell r="CH580">
            <v>-588.82000000006519</v>
          </cell>
          <cell r="CI580">
            <v>-0.92000000004190952</v>
          </cell>
          <cell r="CJ580">
            <v>-112.48000000009779</v>
          </cell>
          <cell r="CK580">
            <v>-282.37000000011176</v>
          </cell>
          <cell r="CL580">
            <v>-570.47999999998137</v>
          </cell>
          <cell r="CM580">
            <v>-758.30000000004657</v>
          </cell>
          <cell r="CN580">
            <v>-907.4100000000326</v>
          </cell>
          <cell r="CO580">
            <v>-975.69000000017695</v>
          </cell>
          <cell r="CP580">
            <v>-308.79000000003725</v>
          </cell>
          <cell r="CQ580">
            <v>-1291.4499999999534</v>
          </cell>
          <cell r="CR580">
            <v>-10647.560000000522</v>
          </cell>
          <cell r="CS580">
            <v>-744.46000000007916</v>
          </cell>
          <cell r="CT580">
            <v>-703.5</v>
          </cell>
          <cell r="CU580">
            <v>-678.22000000008848</v>
          </cell>
          <cell r="CV580">
            <v>-258.30999999993946</v>
          </cell>
          <cell r="CW580">
            <v>-245.5</v>
          </cell>
          <cell r="CX580">
            <v>-163.08000000007451</v>
          </cell>
          <cell r="CY580">
            <v>-1072.3099999999395</v>
          </cell>
          <cell r="CZ580">
            <v>-598.61999999987893</v>
          </cell>
          <cell r="DA580">
            <v>-1475.1299999998882</v>
          </cell>
          <cell r="DB580">
            <v>-1341.3100000000559</v>
          </cell>
          <cell r="DC580">
            <v>-1469.6600000000326</v>
          </cell>
          <cell r="DD580">
            <v>-1897.4599999999627</v>
          </cell>
          <cell r="DE580">
            <v>-8919.089999999851</v>
          </cell>
          <cell r="DF580">
            <v>-517.40000000002328</v>
          </cell>
          <cell r="DG580">
            <v>-2044.0900000000838</v>
          </cell>
          <cell r="DH580">
            <v>-292.26000000000931</v>
          </cell>
          <cell r="DI580">
            <v>-197.97999999998137</v>
          </cell>
          <cell r="DJ580">
            <v>-180.27999999991152</v>
          </cell>
          <cell r="DK580">
            <v>-159.93999999994412</v>
          </cell>
          <cell r="DL580">
            <v>-983.80000000016298</v>
          </cell>
          <cell r="DM580">
            <v>-897.26000000012573</v>
          </cell>
          <cell r="DN580">
            <v>-1308.6199999999953</v>
          </cell>
          <cell r="DO580">
            <v>-653.32999999984168</v>
          </cell>
          <cell r="DP580">
            <v>-637.93999999994412</v>
          </cell>
          <cell r="DQ580">
            <v>-1046.190000000177</v>
          </cell>
          <cell r="DR580">
            <v>-11034.729999996722</v>
          </cell>
          <cell r="DS580">
            <v>-710.65000000002328</v>
          </cell>
          <cell r="DT580">
            <v>-490.38999999989755</v>
          </cell>
          <cell r="DU580">
            <v>-890.28000000002794</v>
          </cell>
          <cell r="DV580">
            <v>-176.98999999999069</v>
          </cell>
          <cell r="DW580">
            <v>-144.5099999998929</v>
          </cell>
          <cell r="DX580">
            <v>-292.42000000004191</v>
          </cell>
          <cell r="DY580">
            <v>-1551.4399999999441</v>
          </cell>
          <cell r="DZ580">
            <v>-1745.9399999999441</v>
          </cell>
          <cell r="EA580">
            <v>-1146.0600000002887</v>
          </cell>
          <cell r="EB580">
            <v>-1213.0400000000373</v>
          </cell>
          <cell r="EC580">
            <v>-849.04999999993015</v>
          </cell>
          <cell r="ED580">
            <v>-1823.9599999999627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-297.79999999701977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-297.80000000004657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-3438.3999999985099</v>
          </cell>
          <cell r="AF581">
            <v>0</v>
          </cell>
          <cell r="AG581">
            <v>-22.800000000046566</v>
          </cell>
          <cell r="AH581">
            <v>-222.9000000001397</v>
          </cell>
          <cell r="AI581">
            <v>-272.0999999998603</v>
          </cell>
          <cell r="AJ581">
            <v>-797.10000000009313</v>
          </cell>
          <cell r="AK581">
            <v>-165</v>
          </cell>
          <cell r="AL581">
            <v>-341.30000000004657</v>
          </cell>
          <cell r="AM581">
            <v>-880.39999999990687</v>
          </cell>
          <cell r="AN581">
            <v>-641.70000000018626</v>
          </cell>
          <cell r="AO581">
            <v>-95.100000000093132</v>
          </cell>
          <cell r="AP581">
            <v>0</v>
          </cell>
          <cell r="AQ581">
            <v>0</v>
          </cell>
          <cell r="AR581">
            <v>-4472.5000000037253</v>
          </cell>
          <cell r="AS581">
            <v>0</v>
          </cell>
          <cell r="AT581">
            <v>-202.5999999998603</v>
          </cell>
          <cell r="AU581">
            <v>-268.5999999998603</v>
          </cell>
          <cell r="AV581">
            <v>-1012.6999999999534</v>
          </cell>
          <cell r="AW581">
            <v>-687.0999999998603</v>
          </cell>
          <cell r="AX581">
            <v>-618.80000000004657</v>
          </cell>
          <cell r="AY581">
            <v>-398.80000000004657</v>
          </cell>
          <cell r="AZ581">
            <v>-302.69999999995343</v>
          </cell>
          <cell r="BA581">
            <v>-214.69999999995343</v>
          </cell>
          <cell r="BB581">
            <v>-675.29999999981374</v>
          </cell>
          <cell r="BC581">
            <v>-91.200000000186265</v>
          </cell>
          <cell r="BD581">
            <v>0</v>
          </cell>
          <cell r="BE581">
            <v>-4726</v>
          </cell>
          <cell r="BF581">
            <v>-6.1999999999534339</v>
          </cell>
          <cell r="BG581">
            <v>-67</v>
          </cell>
          <cell r="BH581">
            <v>-299.80000000004657</v>
          </cell>
          <cell r="BI581">
            <v>-760</v>
          </cell>
          <cell r="BJ581">
            <v>-741.89999999990687</v>
          </cell>
          <cell r="BK581">
            <v>-476.80000000004657</v>
          </cell>
          <cell r="BL581">
            <v>-588.0999999998603</v>
          </cell>
          <cell r="BM581">
            <v>-445.89999999990687</v>
          </cell>
          <cell r="BN581">
            <v>-409.79999999981374</v>
          </cell>
          <cell r="BO581">
            <v>-395.5</v>
          </cell>
          <cell r="BP581">
            <v>-432</v>
          </cell>
          <cell r="BQ581">
            <v>-103</v>
          </cell>
          <cell r="BR581">
            <v>-4477.5</v>
          </cell>
          <cell r="BS581">
            <v>-197.5</v>
          </cell>
          <cell r="BT581">
            <v>-103.10000000009313</v>
          </cell>
          <cell r="BU581">
            <v>-278.4000000001397</v>
          </cell>
          <cell r="BV581">
            <v>-340.69999999995343</v>
          </cell>
          <cell r="BW581">
            <v>-368.30000000004657</v>
          </cell>
          <cell r="BX581">
            <v>-431.20000000018626</v>
          </cell>
          <cell r="BY581">
            <v>-864.0999999998603</v>
          </cell>
          <cell r="BZ581">
            <v>-490</v>
          </cell>
          <cell r="CA581">
            <v>-511.80000000004657</v>
          </cell>
          <cell r="CB581">
            <v>-316.69999999995343</v>
          </cell>
          <cell r="CC581">
            <v>-449.5</v>
          </cell>
          <cell r="CD581">
            <v>-126.19999999995343</v>
          </cell>
          <cell r="CE581">
            <v>-3448.4000000022352</v>
          </cell>
          <cell r="CF581">
            <v>0</v>
          </cell>
          <cell r="CG581">
            <v>-91.199999999953434</v>
          </cell>
          <cell r="CH581">
            <v>-361.30000000004657</v>
          </cell>
          <cell r="CI581">
            <v>-171.80000000004657</v>
          </cell>
          <cell r="CJ581">
            <v>-126.39999999990687</v>
          </cell>
          <cell r="CK581">
            <v>-376.89999999990687</v>
          </cell>
          <cell r="CL581">
            <v>-742.10000000009313</v>
          </cell>
          <cell r="CM581">
            <v>-443</v>
          </cell>
          <cell r="CN581">
            <v>-290.80000000004657</v>
          </cell>
          <cell r="CO581">
            <v>-129.60000000009313</v>
          </cell>
          <cell r="CP581">
            <v>-715.29999999981374</v>
          </cell>
          <cell r="CQ581">
            <v>0</v>
          </cell>
          <cell r="CR581">
            <v>-3676.6999999992549</v>
          </cell>
          <cell r="CS581">
            <v>-13.300000000046566</v>
          </cell>
          <cell r="CT581">
            <v>-270.30000000004657</v>
          </cell>
          <cell r="CU581">
            <v>-60</v>
          </cell>
          <cell r="CV581">
            <v>-129.80000000004657</v>
          </cell>
          <cell r="CW581">
            <v>-641</v>
          </cell>
          <cell r="CX581">
            <v>-421.80000000004657</v>
          </cell>
          <cell r="CY581">
            <v>-368.30000000004657</v>
          </cell>
          <cell r="CZ581">
            <v>-460.60000000009313</v>
          </cell>
          <cell r="DA581">
            <v>-766.4000000001397</v>
          </cell>
          <cell r="DB581">
            <v>-377.19999999995343</v>
          </cell>
          <cell r="DC581">
            <v>-168</v>
          </cell>
          <cell r="DD581">
            <v>0</v>
          </cell>
          <cell r="DE581">
            <v>-3238.1000000014901</v>
          </cell>
          <cell r="DF581">
            <v>-13.399999999906868</v>
          </cell>
          <cell r="DG581">
            <v>-156.39999999990687</v>
          </cell>
          <cell r="DH581">
            <v>-86.699999999953434</v>
          </cell>
          <cell r="DI581">
            <v>-91.400000000139698</v>
          </cell>
          <cell r="DJ581">
            <v>-332.70000000018626</v>
          </cell>
          <cell r="DK581">
            <v>-647.4000000001397</v>
          </cell>
          <cell r="DL581">
            <v>-533.89999999990687</v>
          </cell>
          <cell r="DM581">
            <v>-509.79999999981374</v>
          </cell>
          <cell r="DN581">
            <v>-353.80000000004657</v>
          </cell>
          <cell r="DO581">
            <v>-417.39999999990687</v>
          </cell>
          <cell r="DP581">
            <v>-95.200000000186265</v>
          </cell>
          <cell r="DQ581">
            <v>0</v>
          </cell>
          <cell r="DR581">
            <v>-3160</v>
          </cell>
          <cell r="DS581">
            <v>0</v>
          </cell>
          <cell r="DT581">
            <v>0</v>
          </cell>
          <cell r="DU581">
            <v>-304.5</v>
          </cell>
          <cell r="DV581">
            <v>-389.30000000004657</v>
          </cell>
          <cell r="DW581">
            <v>-88.099999999860302</v>
          </cell>
          <cell r="DX581">
            <v>-555.29999999981374</v>
          </cell>
          <cell r="DY581">
            <v>-527.89999999990687</v>
          </cell>
          <cell r="DZ581">
            <v>-292.30000000004657</v>
          </cell>
          <cell r="EA581">
            <v>-414.70000000018626</v>
          </cell>
          <cell r="EB581">
            <v>-518</v>
          </cell>
          <cell r="EC581">
            <v>-69.899999999906868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-22.589999999996508</v>
          </cell>
          <cell r="Q583">
            <v>0</v>
          </cell>
          <cell r="R583">
            <v>-6922.9000000022352</v>
          </cell>
          <cell r="S583">
            <v>-1685.2999999998137</v>
          </cell>
          <cell r="T583">
            <v>-1322.3999999999069</v>
          </cell>
          <cell r="U583">
            <v>-747.70000000018626</v>
          </cell>
          <cell r="V583">
            <v>-75.5</v>
          </cell>
          <cell r="W583">
            <v>0</v>
          </cell>
          <cell r="X583">
            <v>0</v>
          </cell>
          <cell r="Y583">
            <v>0</v>
          </cell>
          <cell r="Z583">
            <v>-41.700000000186265</v>
          </cell>
          <cell r="AA583">
            <v>-173.20000000018626</v>
          </cell>
          <cell r="AB583">
            <v>-30.800000000046566</v>
          </cell>
          <cell r="AC583">
            <v>0</v>
          </cell>
          <cell r="AD583">
            <v>-2846.3000000000466</v>
          </cell>
          <cell r="AE583">
            <v>-2592.9899999983609</v>
          </cell>
          <cell r="AF583">
            <v>-209.39999999990687</v>
          </cell>
          <cell r="AG583">
            <v>-182.5</v>
          </cell>
          <cell r="AH583">
            <v>-533.60000000009313</v>
          </cell>
          <cell r="AI583">
            <v>-247.79999999981374</v>
          </cell>
          <cell r="AJ583">
            <v>-63.5</v>
          </cell>
          <cell r="AK583">
            <v>-14.349999999976717</v>
          </cell>
          <cell r="AL583">
            <v>-289</v>
          </cell>
          <cell r="AM583">
            <v>-434.10000000009313</v>
          </cell>
          <cell r="AN583">
            <v>-169.70000000018626</v>
          </cell>
          <cell r="AO583">
            <v>-308.20000000018626</v>
          </cell>
          <cell r="AP583">
            <v>-140.60000000009313</v>
          </cell>
          <cell r="AQ583">
            <v>-0.23999999999068677</v>
          </cell>
          <cell r="AR583">
            <v>-1914.9600000027567</v>
          </cell>
          <cell r="AS583">
            <v>-313.10000000009313</v>
          </cell>
          <cell r="AT583">
            <v>-1</v>
          </cell>
          <cell r="AU583">
            <v>-0.10000000009313226</v>
          </cell>
          <cell r="AV583">
            <v>-398.20000000018626</v>
          </cell>
          <cell r="AW583">
            <v>-24.400000000023283</v>
          </cell>
          <cell r="AX583">
            <v>-11.339999999967404</v>
          </cell>
          <cell r="AY583">
            <v>-203.79999999981374</v>
          </cell>
          <cell r="AZ583">
            <v>-326</v>
          </cell>
          <cell r="BA583">
            <v>-77</v>
          </cell>
          <cell r="BB583">
            <v>-424.39999999990687</v>
          </cell>
          <cell r="BC583">
            <v>-28.300000000046566</v>
          </cell>
          <cell r="BD583">
            <v>-107.32000000000698</v>
          </cell>
          <cell r="BE583">
            <v>-1995.7999999970198</v>
          </cell>
          <cell r="BF583">
            <v>-84.899999999906868</v>
          </cell>
          <cell r="BG583">
            <v>-149.15000000002328</v>
          </cell>
          <cell r="BH583">
            <v>-407.5</v>
          </cell>
          <cell r="BI583">
            <v>-188.29999999981374</v>
          </cell>
          <cell r="BJ583">
            <v>-21.099999999976717</v>
          </cell>
          <cell r="BK583">
            <v>-5.8499999999767169</v>
          </cell>
          <cell r="BL583">
            <v>-203.70000000018626</v>
          </cell>
          <cell r="BM583">
            <v>-451.19999999995343</v>
          </cell>
          <cell r="BN583">
            <v>-202</v>
          </cell>
          <cell r="BO583">
            <v>-272.19999999995343</v>
          </cell>
          <cell r="BP583">
            <v>0</v>
          </cell>
          <cell r="BQ583">
            <v>-9.8999999999068677</v>
          </cell>
          <cell r="BR583">
            <v>-30102.29999999702</v>
          </cell>
          <cell r="BS583">
            <v>-30.300000000046566</v>
          </cell>
          <cell r="BT583">
            <v>-269</v>
          </cell>
          <cell r="BU583">
            <v>-317</v>
          </cell>
          <cell r="BV583">
            <v>-225.59999999962747</v>
          </cell>
          <cell r="BW583">
            <v>0</v>
          </cell>
          <cell r="BX583">
            <v>-39</v>
          </cell>
          <cell r="BY583">
            <v>-431.30000000004657</v>
          </cell>
          <cell r="BZ583">
            <v>-1058.8999999999069</v>
          </cell>
          <cell r="CA583">
            <v>-751.5</v>
          </cell>
          <cell r="CB583">
            <v>-26718.59999999986</v>
          </cell>
          <cell r="CC583">
            <v>-157.0999999998603</v>
          </cell>
          <cell r="CD583">
            <v>-104</v>
          </cell>
          <cell r="CE583">
            <v>-3383.8090000003576</v>
          </cell>
          <cell r="CF583">
            <v>110.5</v>
          </cell>
          <cell r="CG583">
            <v>-90.5</v>
          </cell>
          <cell r="CH583">
            <v>-218.5</v>
          </cell>
          <cell r="CI583">
            <v>-601.40000000037253</v>
          </cell>
          <cell r="CJ583">
            <v>0</v>
          </cell>
          <cell r="CK583">
            <v>-27.859000000011292</v>
          </cell>
          <cell r="CL583">
            <v>-1078.7000000001863</v>
          </cell>
          <cell r="CM583">
            <v>-305.29999999981374</v>
          </cell>
          <cell r="CN583">
            <v>-756.20000000018626</v>
          </cell>
          <cell r="CO583">
            <v>-289.29999999981374</v>
          </cell>
          <cell r="CP583">
            <v>-104.34999999997672</v>
          </cell>
          <cell r="CQ583">
            <v>-22.199999999953434</v>
          </cell>
          <cell r="CR583">
            <v>-4229.2400000002235</v>
          </cell>
          <cell r="CS583">
            <v>-264.69999999995343</v>
          </cell>
          <cell r="CT583">
            <v>-107.4000000001397</v>
          </cell>
          <cell r="CU583">
            <v>-64.199999999953434</v>
          </cell>
          <cell r="CV583">
            <v>-290</v>
          </cell>
          <cell r="CW583">
            <v>0</v>
          </cell>
          <cell r="CX583">
            <v>0</v>
          </cell>
          <cell r="CY583">
            <v>-1248.4000000001397</v>
          </cell>
          <cell r="CZ583">
            <v>-358.0999999998603</v>
          </cell>
          <cell r="DA583">
            <v>-873.89999999990687</v>
          </cell>
          <cell r="DB583">
            <v>-721.80000000004657</v>
          </cell>
          <cell r="DC583">
            <v>-222.13999999989755</v>
          </cell>
          <cell r="DD583">
            <v>-78.599999999860302</v>
          </cell>
          <cell r="DE583">
            <v>-2555.1699999999255</v>
          </cell>
          <cell r="DF583">
            <v>584.0999999998603</v>
          </cell>
          <cell r="DG583">
            <v>-0.40000000013969839</v>
          </cell>
          <cell r="DH583">
            <v>-16.600000000093132</v>
          </cell>
          <cell r="DI583">
            <v>-539</v>
          </cell>
          <cell r="DJ583">
            <v>0</v>
          </cell>
          <cell r="DK583">
            <v>-3.6799999999930151</v>
          </cell>
          <cell r="DL583">
            <v>-1028.4000000001397</v>
          </cell>
          <cell r="DM583">
            <v>-172</v>
          </cell>
          <cell r="DN583">
            <v>-925.30000000004657</v>
          </cell>
          <cell r="DO583">
            <v>-364.18999999994412</v>
          </cell>
          <cell r="DP583">
            <v>0</v>
          </cell>
          <cell r="DQ583">
            <v>-89.699999999953434</v>
          </cell>
          <cell r="DR583">
            <v>-9087.8000000007451</v>
          </cell>
          <cell r="DS583">
            <v>-869</v>
          </cell>
          <cell r="DT583">
            <v>-791.39999999990687</v>
          </cell>
          <cell r="DU583">
            <v>-961.5</v>
          </cell>
          <cell r="DV583">
            <v>-273</v>
          </cell>
          <cell r="DW583">
            <v>0</v>
          </cell>
          <cell r="DX583">
            <v>-375.5</v>
          </cell>
          <cell r="DY583">
            <v>-902.19999999995343</v>
          </cell>
          <cell r="DZ583">
            <v>-1397.5999999998603</v>
          </cell>
          <cell r="EA583">
            <v>-1338</v>
          </cell>
          <cell r="EB583">
            <v>-609.60000000009313</v>
          </cell>
          <cell r="EC583">
            <v>-141.30000000004657</v>
          </cell>
          <cell r="ED583">
            <v>-1428.7000000001863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-455</v>
          </cell>
          <cell r="G585">
            <v>-10.445999999996275</v>
          </cell>
          <cell r="H585">
            <v>0</v>
          </cell>
          <cell r="I585">
            <v>0</v>
          </cell>
          <cell r="J585">
            <v>0</v>
          </cell>
          <cell r="K585">
            <v>-406.62999999988824</v>
          </cell>
          <cell r="L585">
            <v>-226.26000000024214</v>
          </cell>
          <cell r="M585">
            <v>-32.879999999888241</v>
          </cell>
          <cell r="N585">
            <v>-81.299999999813735</v>
          </cell>
          <cell r="O585">
            <v>0</v>
          </cell>
          <cell r="P585">
            <v>-0.44399999999950523</v>
          </cell>
          <cell r="Q585">
            <v>0</v>
          </cell>
          <cell r="R585">
            <v>-2167.1020000018179</v>
          </cell>
          <cell r="S585">
            <v>-14.828000000001339</v>
          </cell>
          <cell r="T585">
            <v>-14.257999999914318</v>
          </cell>
          <cell r="U585">
            <v>-339</v>
          </cell>
          <cell r="V585">
            <v>-142.53999999997905</v>
          </cell>
          <cell r="W585">
            <v>-716.64999999990687</v>
          </cell>
          <cell r="X585">
            <v>-482.85999999986961</v>
          </cell>
          <cell r="Y585">
            <v>-50.640000000130385</v>
          </cell>
          <cell r="Z585">
            <v>-32.779999999795109</v>
          </cell>
          <cell r="AA585">
            <v>-106.25</v>
          </cell>
          <cell r="AB585">
            <v>-41.897000000113621</v>
          </cell>
          <cell r="AC585">
            <v>-27.242999999783933</v>
          </cell>
          <cell r="AD585">
            <v>-198.1559999999954</v>
          </cell>
          <cell r="AE585">
            <v>-6791.3590000011027</v>
          </cell>
          <cell r="AF585">
            <v>-1250.9270000001416</v>
          </cell>
          <cell r="AG585">
            <v>-1632.6000000000931</v>
          </cell>
          <cell r="AH585">
            <v>-216.70000000018626</v>
          </cell>
          <cell r="AI585">
            <v>-436.83000000007451</v>
          </cell>
          <cell r="AJ585">
            <v>-134.39000000013039</v>
          </cell>
          <cell r="AK585">
            <v>-775.03000000002794</v>
          </cell>
          <cell r="AL585">
            <v>-345.28000000026077</v>
          </cell>
          <cell r="AM585">
            <v>-481.5999999998603</v>
          </cell>
          <cell r="AN585">
            <v>-376.05000000004657</v>
          </cell>
          <cell r="AO585">
            <v>-275.15200000000186</v>
          </cell>
          <cell r="AP585">
            <v>-866.79999999981374</v>
          </cell>
          <cell r="AQ585">
            <v>0</v>
          </cell>
          <cell r="AR585">
            <v>-4371.554999999702</v>
          </cell>
          <cell r="AS585">
            <v>-6.2180000000007567</v>
          </cell>
          <cell r="AT585">
            <v>-267.19999999995343</v>
          </cell>
          <cell r="AU585">
            <v>-545</v>
          </cell>
          <cell r="AV585">
            <v>-570.71999999997206</v>
          </cell>
          <cell r="AW585">
            <v>-168.7699999997858</v>
          </cell>
          <cell r="AX585">
            <v>-388.95000000018626</v>
          </cell>
          <cell r="AY585">
            <v>-438.59999999962747</v>
          </cell>
          <cell r="AZ585">
            <v>-226.05000000004657</v>
          </cell>
          <cell r="BA585">
            <v>-266.18599999998696</v>
          </cell>
          <cell r="BB585">
            <v>-210.29999999993015</v>
          </cell>
          <cell r="BC585">
            <v>-1283.5609999997541</v>
          </cell>
          <cell r="BD585">
            <v>0</v>
          </cell>
          <cell r="BE585">
            <v>-4553.8090000003576</v>
          </cell>
          <cell r="BF585">
            <v>-126.11999999999534</v>
          </cell>
          <cell r="BG585">
            <v>-330.10000000009313</v>
          </cell>
          <cell r="BH585">
            <v>-1057.3000000000466</v>
          </cell>
          <cell r="BI585">
            <v>-118.21999999997206</v>
          </cell>
          <cell r="BJ585">
            <v>-148.62000000011176</v>
          </cell>
          <cell r="BK585">
            <v>-604.90399999986403</v>
          </cell>
          <cell r="BL585">
            <v>-394.63999999966472</v>
          </cell>
          <cell r="BM585">
            <v>-257.04000000003725</v>
          </cell>
          <cell r="BN585">
            <v>-120.90499999979511</v>
          </cell>
          <cell r="BO585">
            <v>-62.699999999953434</v>
          </cell>
          <cell r="BP585">
            <v>-1007.6000000000931</v>
          </cell>
          <cell r="BQ585">
            <v>-325.65999999997439</v>
          </cell>
          <cell r="BR585">
            <v>-4626.9769999980927</v>
          </cell>
          <cell r="BS585">
            <v>-605.57399999978952</v>
          </cell>
          <cell r="BT585">
            <v>-532.89999999990687</v>
          </cell>
          <cell r="BU585">
            <v>-795.26000000000931</v>
          </cell>
          <cell r="BV585">
            <v>-106.10000000009313</v>
          </cell>
          <cell r="BW585">
            <v>-576.09999999962747</v>
          </cell>
          <cell r="BX585">
            <v>-477.19999999995343</v>
          </cell>
          <cell r="BY585">
            <v>-373.31999999983236</v>
          </cell>
          <cell r="BZ585">
            <v>-160.80000000004657</v>
          </cell>
          <cell r="CA585">
            <v>-161.30000000004657</v>
          </cell>
          <cell r="CB585">
            <v>-86.762999999977183</v>
          </cell>
          <cell r="CC585">
            <v>-576.20000000018626</v>
          </cell>
          <cell r="CD585">
            <v>-175.45999999999185</v>
          </cell>
          <cell r="CE585">
            <v>-2835.4039999954402</v>
          </cell>
          <cell r="CF585">
            <v>261.83599999989383</v>
          </cell>
          <cell r="CG585">
            <v>-320.90999999991618</v>
          </cell>
          <cell r="CH585">
            <v>-125</v>
          </cell>
          <cell r="CI585">
            <v>-253.39999999990687</v>
          </cell>
          <cell r="CJ585">
            <v>-3.5199999999895226</v>
          </cell>
          <cell r="CK585">
            <v>0</v>
          </cell>
          <cell r="CL585">
            <v>-666.4000000001397</v>
          </cell>
          <cell r="CM585">
            <v>-1178.7199999999721</v>
          </cell>
          <cell r="CN585">
            <v>-640.3499999998603</v>
          </cell>
          <cell r="CO585">
            <v>-57.639999999984866</v>
          </cell>
          <cell r="CP585">
            <v>148.69999999995343</v>
          </cell>
          <cell r="CQ585">
            <v>0</v>
          </cell>
          <cell r="CR585">
            <v>-3292.0730000007898</v>
          </cell>
          <cell r="CS585">
            <v>-43.659999999996217</v>
          </cell>
          <cell r="CT585">
            <v>-235.15400000009686</v>
          </cell>
          <cell r="CU585">
            <v>-121.43900000001304</v>
          </cell>
          <cell r="CV585">
            <v>0</v>
          </cell>
          <cell r="CW585">
            <v>-9.2000000000007276</v>
          </cell>
          <cell r="CX585">
            <v>-2.0000000018626451E-2</v>
          </cell>
          <cell r="CY585">
            <v>-1103</v>
          </cell>
          <cell r="CZ585">
            <v>-895.10000000009313</v>
          </cell>
          <cell r="DA585">
            <v>-522.35999999986961</v>
          </cell>
          <cell r="DB585">
            <v>-19.659999999974389</v>
          </cell>
          <cell r="DC585">
            <v>-342.47999999998137</v>
          </cell>
          <cell r="DD585">
            <v>0</v>
          </cell>
          <cell r="DE585">
            <v>-4206.0379999987781</v>
          </cell>
          <cell r="DF585">
            <v>0</v>
          </cell>
          <cell r="DG585">
            <v>763.66899999999441</v>
          </cell>
          <cell r="DH585">
            <v>-223.60999999998603</v>
          </cell>
          <cell r="DI585">
            <v>0</v>
          </cell>
          <cell r="DJ585">
            <v>0</v>
          </cell>
          <cell r="DK585">
            <v>-258.1919999999227</v>
          </cell>
          <cell r="DL585">
            <v>-964.18999999994412</v>
          </cell>
          <cell r="DM585">
            <v>-813.39999999990687</v>
          </cell>
          <cell r="DN585">
            <v>-988.19400000013411</v>
          </cell>
          <cell r="DO585">
            <v>-469.93100000009872</v>
          </cell>
          <cell r="DP585">
            <v>-857.79000000027008</v>
          </cell>
          <cell r="DQ585">
            <v>-394.39999999990687</v>
          </cell>
          <cell r="DR585">
            <v>-4001.8539999965578</v>
          </cell>
          <cell r="DS585">
            <v>-730.81000000028871</v>
          </cell>
          <cell r="DT585">
            <v>-560.80499999993481</v>
          </cell>
          <cell r="DU585">
            <v>-378.69999999995343</v>
          </cell>
          <cell r="DV585">
            <v>0</v>
          </cell>
          <cell r="DW585">
            <v>-1.3670000000020082</v>
          </cell>
          <cell r="DX585">
            <v>-577.4000000001397</v>
          </cell>
          <cell r="DY585">
            <v>-90.799999999813735</v>
          </cell>
          <cell r="DZ585">
            <v>-489.60000000009313</v>
          </cell>
          <cell r="EA585">
            <v>-232.60000000009313</v>
          </cell>
          <cell r="EB585">
            <v>-188.40300000004936</v>
          </cell>
          <cell r="EC585">
            <v>-696.17000000015832</v>
          </cell>
          <cell r="ED585">
            <v>-55.199000000000524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-0.71099999998114072</v>
          </cell>
          <cell r="N587">
            <v>0</v>
          </cell>
          <cell r="O587">
            <v>322.875</v>
          </cell>
          <cell r="P587">
            <v>0</v>
          </cell>
          <cell r="Q587">
            <v>0</v>
          </cell>
          <cell r="R587">
            <v>-2217.6490000002086</v>
          </cell>
          <cell r="S587">
            <v>0</v>
          </cell>
          <cell r="T587">
            <v>-1.2900000000081491</v>
          </cell>
          <cell r="U587">
            <v>0</v>
          </cell>
          <cell r="V587">
            <v>0</v>
          </cell>
          <cell r="W587">
            <v>-120.36999999999534</v>
          </cell>
          <cell r="X587">
            <v>-28.578999999968801</v>
          </cell>
          <cell r="Y587">
            <v>-806.67000000004191</v>
          </cell>
          <cell r="Z587">
            <v>-1017.0300000000279</v>
          </cell>
          <cell r="AA587">
            <v>390.44999999995343</v>
          </cell>
          <cell r="AB587">
            <v>-634.1600000000326</v>
          </cell>
          <cell r="AC587">
            <v>0</v>
          </cell>
          <cell r="AD587">
            <v>0</v>
          </cell>
          <cell r="AE587">
            <v>-240.15499999932945</v>
          </cell>
          <cell r="AF587">
            <v>0</v>
          </cell>
          <cell r="AG587">
            <v>-1.25</v>
          </cell>
          <cell r="AH587">
            <v>0</v>
          </cell>
          <cell r="AI587">
            <v>-98.73399999999674</v>
          </cell>
          <cell r="AJ587">
            <v>-98.88900000002468</v>
          </cell>
          <cell r="AK587">
            <v>-103.28999999997905</v>
          </cell>
          <cell r="AL587">
            <v>-152.77399999997579</v>
          </cell>
          <cell r="AM587">
            <v>550.26000000000931</v>
          </cell>
          <cell r="AN587">
            <v>-6.254999999946449</v>
          </cell>
          <cell r="AO587">
            <v>-326.43599999998696</v>
          </cell>
          <cell r="AP587">
            <v>-2.786999999996624</v>
          </cell>
          <cell r="AQ587">
            <v>0</v>
          </cell>
          <cell r="AR587">
            <v>-645.14099999936298</v>
          </cell>
          <cell r="AS587">
            <v>0</v>
          </cell>
          <cell r="AT587">
            <v>0</v>
          </cell>
          <cell r="AU587">
            <v>0</v>
          </cell>
          <cell r="AV587">
            <v>-126.00400000001537</v>
          </cell>
          <cell r="AW587">
            <v>0</v>
          </cell>
          <cell r="AX587">
            <v>0</v>
          </cell>
          <cell r="AY587">
            <v>-106.8399999999674</v>
          </cell>
          <cell r="AZ587">
            <v>-202.29999999998836</v>
          </cell>
          <cell r="BA587">
            <v>-196.77600000001257</v>
          </cell>
          <cell r="BB587">
            <v>-13.221000000019558</v>
          </cell>
          <cell r="BC587">
            <v>0</v>
          </cell>
          <cell r="BD587">
            <v>0</v>
          </cell>
          <cell r="BE587">
            <v>-782.33000000007451</v>
          </cell>
          <cell r="BF587">
            <v>-0.10299999997369014</v>
          </cell>
          <cell r="BG587">
            <v>0</v>
          </cell>
          <cell r="BH587">
            <v>-4.9650000000256114</v>
          </cell>
          <cell r="BI587">
            <v>-116.23499999998603</v>
          </cell>
          <cell r="BJ587">
            <v>-18.85999999998603</v>
          </cell>
          <cell r="BK587">
            <v>-0.68499999999767169</v>
          </cell>
          <cell r="BL587">
            <v>-376.6600000000326</v>
          </cell>
          <cell r="BM587">
            <v>-542.55000000004657</v>
          </cell>
          <cell r="BN587">
            <v>-25.775999999954365</v>
          </cell>
          <cell r="BO587">
            <v>-18.684000000008382</v>
          </cell>
          <cell r="BP587">
            <v>-0.68699999997625127</v>
          </cell>
          <cell r="BQ587">
            <v>322.875</v>
          </cell>
          <cell r="BR587">
            <v>-433.75499999988824</v>
          </cell>
          <cell r="BS587">
            <v>160.63200000001234</v>
          </cell>
          <cell r="BT587">
            <v>-2.4260000000067521</v>
          </cell>
          <cell r="BU587">
            <v>-0.93999999997322448</v>
          </cell>
          <cell r="BV587">
            <v>-436.65000000002328</v>
          </cell>
          <cell r="BW587">
            <v>-0.72000000000116415</v>
          </cell>
          <cell r="BX587">
            <v>0</v>
          </cell>
          <cell r="BY587">
            <v>-96.503000000026077</v>
          </cell>
          <cell r="BZ587">
            <v>-238.07500000001164</v>
          </cell>
          <cell r="CA587">
            <v>-127.0460000000312</v>
          </cell>
          <cell r="CB587">
            <v>146.53499999997439</v>
          </cell>
          <cell r="CC587">
            <v>0</v>
          </cell>
          <cell r="CD587">
            <v>161.43799999999464</v>
          </cell>
          <cell r="CE587">
            <v>121.10699999984354</v>
          </cell>
          <cell r="CF587">
            <v>0</v>
          </cell>
          <cell r="CG587">
            <v>0</v>
          </cell>
          <cell r="CH587">
            <v>0</v>
          </cell>
          <cell r="CI587">
            <v>-0.27599999995436519</v>
          </cell>
          <cell r="CJ587">
            <v>-7.3959999999933643</v>
          </cell>
          <cell r="CK587">
            <v>-1.8060000000114087</v>
          </cell>
          <cell r="CL587">
            <v>-16</v>
          </cell>
          <cell r="CM587">
            <v>156.97999999998137</v>
          </cell>
          <cell r="CN587">
            <v>-10.394999999989523</v>
          </cell>
          <cell r="CO587">
            <v>0</v>
          </cell>
          <cell r="CP587">
            <v>0</v>
          </cell>
          <cell r="CQ587">
            <v>0</v>
          </cell>
          <cell r="CR587">
            <v>-19.857999999541789</v>
          </cell>
          <cell r="CS587">
            <v>0</v>
          </cell>
          <cell r="CT587">
            <v>0</v>
          </cell>
          <cell r="CU587">
            <v>0</v>
          </cell>
          <cell r="CV587">
            <v>-0.14800000000104774</v>
          </cell>
          <cell r="CW587">
            <v>-7.0049999999901047</v>
          </cell>
          <cell r="CX587">
            <v>-1.069999999992433</v>
          </cell>
          <cell r="CY587">
            <v>-0.97000000000116415</v>
          </cell>
          <cell r="CZ587">
            <v>-5.720000000030268</v>
          </cell>
          <cell r="DA587">
            <v>-4.9450000000069849</v>
          </cell>
          <cell r="DB587">
            <v>0</v>
          </cell>
          <cell r="DC587">
            <v>0</v>
          </cell>
          <cell r="DD587">
            <v>0</v>
          </cell>
          <cell r="DE587">
            <v>-601.04000000003725</v>
          </cell>
          <cell r="DF587">
            <v>-484.31399999998393</v>
          </cell>
          <cell r="DG587">
            <v>0</v>
          </cell>
          <cell r="DH587">
            <v>0</v>
          </cell>
          <cell r="DI587">
            <v>-1.38200000001234</v>
          </cell>
          <cell r="DJ587">
            <v>-0.14300000001094304</v>
          </cell>
          <cell r="DK587">
            <v>-1.0869999999995343</v>
          </cell>
          <cell r="DL587">
            <v>-16.269000000000233</v>
          </cell>
          <cell r="DM587">
            <v>-1.8699999999953434</v>
          </cell>
          <cell r="DN587">
            <v>-95.975000000005821</v>
          </cell>
          <cell r="DO587">
            <v>0</v>
          </cell>
          <cell r="DP587">
            <v>0</v>
          </cell>
          <cell r="DQ587">
            <v>0</v>
          </cell>
          <cell r="DR587">
            <v>-8.8329999996349216</v>
          </cell>
          <cell r="DS587">
            <v>0</v>
          </cell>
          <cell r="DT587">
            <v>-1.0000000038417056E-3</v>
          </cell>
          <cell r="DU587">
            <v>0</v>
          </cell>
          <cell r="DV587">
            <v>-1.213000000003376</v>
          </cell>
          <cell r="DW587">
            <v>-2.9939999999915017</v>
          </cell>
          <cell r="DX587">
            <v>-0.96499999999650754</v>
          </cell>
          <cell r="DY587">
            <v>-0.4499999999825377</v>
          </cell>
          <cell r="DZ587">
            <v>-0.58999999996740371</v>
          </cell>
          <cell r="EA587">
            <v>-2.6200000000244472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-185.67999999970198</v>
          </cell>
          <cell r="S588">
            <v>-61.830000000016298</v>
          </cell>
          <cell r="T588">
            <v>0</v>
          </cell>
          <cell r="U588">
            <v>-32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-1.9000000000232831</v>
          </cell>
          <cell r="AB588">
            <v>0</v>
          </cell>
          <cell r="AC588">
            <v>0</v>
          </cell>
          <cell r="AD588">
            <v>-89.950000000069849</v>
          </cell>
          <cell r="AE588">
            <v>-426.53000000119209</v>
          </cell>
          <cell r="AF588">
            <v>-177.20000000001164</v>
          </cell>
          <cell r="AG588">
            <v>-10.399999999906868</v>
          </cell>
          <cell r="AH588">
            <v>-10</v>
          </cell>
          <cell r="AI588">
            <v>-6.4499999999534339</v>
          </cell>
          <cell r="AJ588">
            <v>0</v>
          </cell>
          <cell r="AK588">
            <v>-4.6300000000046566</v>
          </cell>
          <cell r="AL588">
            <v>-64.75</v>
          </cell>
          <cell r="AM588">
            <v>-48.650000000023283</v>
          </cell>
          <cell r="AN588">
            <v>-5.0500000000465661</v>
          </cell>
          <cell r="AO588">
            <v>-39.649999999906868</v>
          </cell>
          <cell r="AP588">
            <v>0</v>
          </cell>
          <cell r="AQ588">
            <v>-59.75</v>
          </cell>
          <cell r="AR588">
            <v>-673.50999999977648</v>
          </cell>
          <cell r="AS588">
            <v>-36.5</v>
          </cell>
          <cell r="AT588">
            <v>-156.18000000005122</v>
          </cell>
          <cell r="AU588">
            <v>-153.88000000000466</v>
          </cell>
          <cell r="AV588">
            <v>-14.849999999976717</v>
          </cell>
          <cell r="AW588">
            <v>0</v>
          </cell>
          <cell r="AX588">
            <v>-0.25</v>
          </cell>
          <cell r="AY588">
            <v>-59.5</v>
          </cell>
          <cell r="AZ588">
            <v>-125.94999999995343</v>
          </cell>
          <cell r="BA588">
            <v>-2.25</v>
          </cell>
          <cell r="BB588">
            <v>-28.25</v>
          </cell>
          <cell r="BC588">
            <v>-95.900000000023283</v>
          </cell>
          <cell r="BD588">
            <v>0</v>
          </cell>
          <cell r="BE588">
            <v>-626.40000000037253</v>
          </cell>
          <cell r="BF588">
            <v>-77</v>
          </cell>
          <cell r="BG588">
            <v>-7.8999999999068677</v>
          </cell>
          <cell r="BH588">
            <v>0</v>
          </cell>
          <cell r="BI588">
            <v>-59.5</v>
          </cell>
          <cell r="BJ588">
            <v>0</v>
          </cell>
          <cell r="BK588">
            <v>-1.5999999999767169</v>
          </cell>
          <cell r="BL588">
            <v>-78.350000000093132</v>
          </cell>
          <cell r="BM588">
            <v>-49.950000000069849</v>
          </cell>
          <cell r="BN588">
            <v>-19.200000000069849</v>
          </cell>
          <cell r="BO588">
            <v>-20.5</v>
          </cell>
          <cell r="BP588">
            <v>-312.39999999990687</v>
          </cell>
          <cell r="BQ588">
            <v>0</v>
          </cell>
          <cell r="BR588">
            <v>-355.30499999970198</v>
          </cell>
          <cell r="BS588">
            <v>-55.78000000002794</v>
          </cell>
          <cell r="BT588">
            <v>-29.100000000093132</v>
          </cell>
          <cell r="BU588">
            <v>-2.25</v>
          </cell>
          <cell r="BV588">
            <v>-51.199999999953434</v>
          </cell>
          <cell r="BW588">
            <v>0</v>
          </cell>
          <cell r="BX588">
            <v>-0.25</v>
          </cell>
          <cell r="BY588">
            <v>-42.25</v>
          </cell>
          <cell r="BZ588">
            <v>-31.099999999976717</v>
          </cell>
          <cell r="CA588">
            <v>-2.3500000000931323</v>
          </cell>
          <cell r="CB588">
            <v>-88.850000000093132</v>
          </cell>
          <cell r="CC588">
            <v>-52.174999999988358</v>
          </cell>
          <cell r="CD588">
            <v>0</v>
          </cell>
          <cell r="CE588">
            <v>-636.79000000003725</v>
          </cell>
          <cell r="CF588">
            <v>-78.599999999976717</v>
          </cell>
          <cell r="CG588">
            <v>-42.119999999995343</v>
          </cell>
          <cell r="CH588">
            <v>-21.369999999995343</v>
          </cell>
          <cell r="CI588">
            <v>0</v>
          </cell>
          <cell r="CJ588">
            <v>0</v>
          </cell>
          <cell r="CK588">
            <v>0</v>
          </cell>
          <cell r="CL588">
            <v>-69.269999999960419</v>
          </cell>
          <cell r="CM588">
            <v>-190.98000000003958</v>
          </cell>
          <cell r="CN588">
            <v>-89.049999999930151</v>
          </cell>
          <cell r="CO588">
            <v>-31.050000000046566</v>
          </cell>
          <cell r="CP588">
            <v>-58.099999999976717</v>
          </cell>
          <cell r="CQ588">
            <v>-56.25</v>
          </cell>
          <cell r="CR588">
            <v>-990.76500000059605</v>
          </cell>
          <cell r="CS588">
            <v>-18.930000000051223</v>
          </cell>
          <cell r="CT588">
            <v>-60.950000000011642</v>
          </cell>
          <cell r="CU588">
            <v>-35.525000000023283</v>
          </cell>
          <cell r="CV588">
            <v>-61.189999999944121</v>
          </cell>
          <cell r="CW588">
            <v>0</v>
          </cell>
          <cell r="CX588">
            <v>0</v>
          </cell>
          <cell r="CY588">
            <v>-278.29999999998836</v>
          </cell>
          <cell r="CZ588">
            <v>-242.76999999996042</v>
          </cell>
          <cell r="DA588">
            <v>-95.199999999953434</v>
          </cell>
          <cell r="DB588">
            <v>-55.349999999976717</v>
          </cell>
          <cell r="DC588">
            <v>-29.150000000023283</v>
          </cell>
          <cell r="DD588">
            <v>-113.40000000002328</v>
          </cell>
          <cell r="DE588">
            <v>-626.25999999977648</v>
          </cell>
          <cell r="DF588">
            <v>-4</v>
          </cell>
          <cell r="DG588">
            <v>-23.28000000002794</v>
          </cell>
          <cell r="DH588">
            <v>0</v>
          </cell>
          <cell r="DI588">
            <v>-22.900000000023283</v>
          </cell>
          <cell r="DJ588">
            <v>0</v>
          </cell>
          <cell r="DK588">
            <v>-1.6199999999953434</v>
          </cell>
          <cell r="DL588">
            <v>-195.31000000005588</v>
          </cell>
          <cell r="DM588">
            <v>-173.95000000001164</v>
          </cell>
          <cell r="DN588">
            <v>-111.89999999996508</v>
          </cell>
          <cell r="DO588">
            <v>-80.699999999953434</v>
          </cell>
          <cell r="DP588">
            <v>-12.599999999976717</v>
          </cell>
          <cell r="DQ588">
            <v>0</v>
          </cell>
          <cell r="DR588">
            <v>-601.79499999899417</v>
          </cell>
          <cell r="DS588">
            <v>-55</v>
          </cell>
          <cell r="DT588">
            <v>-97.325000000011642</v>
          </cell>
          <cell r="DU588">
            <v>-74.84499999997206</v>
          </cell>
          <cell r="DV588">
            <v>-72.125</v>
          </cell>
          <cell r="DW588">
            <v>0</v>
          </cell>
          <cell r="DX588">
            <v>0</v>
          </cell>
          <cell r="DY588">
            <v>-23.75</v>
          </cell>
          <cell r="DZ588">
            <v>0</v>
          </cell>
          <cell r="EA588">
            <v>-28.400000000023283</v>
          </cell>
          <cell r="EB588">
            <v>-56.199999999953434</v>
          </cell>
          <cell r="EC588">
            <v>-81.050000000046566</v>
          </cell>
          <cell r="ED588">
            <v>-113.09999999997672</v>
          </cell>
        </row>
        <row r="589">
          <cell r="F589">
            <v>-150.54000000000815</v>
          </cell>
          <cell r="G589">
            <v>0</v>
          </cell>
          <cell r="H589">
            <v>0</v>
          </cell>
          <cell r="I589">
            <v>0</v>
          </cell>
          <cell r="J589">
            <v>-222.39999999990687</v>
          </cell>
          <cell r="K589">
            <v>-306.29999999981374</v>
          </cell>
          <cell r="L589">
            <v>-77.700000000186265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-39.700000000186265</v>
          </cell>
          <cell r="R589">
            <v>-1941.2000000029802</v>
          </cell>
          <cell r="S589">
            <v>-470</v>
          </cell>
          <cell r="T589">
            <v>-5.7000000001862645</v>
          </cell>
          <cell r="U589">
            <v>-252.60000000009313</v>
          </cell>
          <cell r="V589">
            <v>0</v>
          </cell>
          <cell r="W589">
            <v>-440.4000000001397</v>
          </cell>
          <cell r="X589">
            <v>0</v>
          </cell>
          <cell r="Y589">
            <v>-46.299999999813735</v>
          </cell>
          <cell r="Z589">
            <v>0</v>
          </cell>
          <cell r="AA589">
            <v>-57</v>
          </cell>
          <cell r="AB589">
            <v>0</v>
          </cell>
          <cell r="AC589">
            <v>0</v>
          </cell>
          <cell r="AD589">
            <v>-669.20000000018626</v>
          </cell>
          <cell r="AE589">
            <v>-7033.3000000007451</v>
          </cell>
          <cell r="AF589">
            <v>-1189.3999999999069</v>
          </cell>
          <cell r="AG589">
            <v>-1369.5999999996275</v>
          </cell>
          <cell r="AH589">
            <v>-149.29999999981374</v>
          </cell>
          <cell r="AI589">
            <v>-306.3000000002794</v>
          </cell>
          <cell r="AJ589">
            <v>-402.19999999995343</v>
          </cell>
          <cell r="AK589">
            <v>-594.39999999990687</v>
          </cell>
          <cell r="AL589">
            <v>-298.79999999981374</v>
          </cell>
          <cell r="AM589">
            <v>-304.59999999962747</v>
          </cell>
          <cell r="AN589">
            <v>-364.29999999981374</v>
          </cell>
          <cell r="AO589">
            <v>-415.69999999995343</v>
          </cell>
          <cell r="AP589">
            <v>-188</v>
          </cell>
          <cell r="AQ589">
            <v>-1450.7000000001863</v>
          </cell>
          <cell r="AR589">
            <v>-4648.6539999991655</v>
          </cell>
          <cell r="AS589">
            <v>-691</v>
          </cell>
          <cell r="AT589">
            <v>-755.70000000018626</v>
          </cell>
          <cell r="AU589">
            <v>-668.89999999990687</v>
          </cell>
          <cell r="AV589">
            <v>-167.89999999990687</v>
          </cell>
          <cell r="AW589">
            <v>-369.29999999981374</v>
          </cell>
          <cell r="AX589">
            <v>-569.90000000037253</v>
          </cell>
          <cell r="AY589">
            <v>-479.40000000037253</v>
          </cell>
          <cell r="AZ589">
            <v>-349</v>
          </cell>
          <cell r="BA589">
            <v>-181.79999999981374</v>
          </cell>
          <cell r="BB589">
            <v>-407.94999999995343</v>
          </cell>
          <cell r="BC589">
            <v>-5.4100000000325963</v>
          </cell>
          <cell r="BD589">
            <v>-2.3940000000002328</v>
          </cell>
          <cell r="BE589">
            <v>-8919.5999999977648</v>
          </cell>
          <cell r="BF589">
            <v>-1412</v>
          </cell>
          <cell r="BG589">
            <v>-1759.6000000000931</v>
          </cell>
          <cell r="BH589">
            <v>-359.5</v>
          </cell>
          <cell r="BI589">
            <v>-186</v>
          </cell>
          <cell r="BJ589">
            <v>-228.70000000018626</v>
          </cell>
          <cell r="BK589">
            <v>-599.79999999981374</v>
          </cell>
          <cell r="BL589">
            <v>-605.29999999981374</v>
          </cell>
          <cell r="BM589">
            <v>-561.59999999962747</v>
          </cell>
          <cell r="BN589">
            <v>-247</v>
          </cell>
          <cell r="BO589">
            <v>-291.69999999995343</v>
          </cell>
          <cell r="BP589">
            <v>-1573.3999999999069</v>
          </cell>
          <cell r="BQ589">
            <v>-1095</v>
          </cell>
          <cell r="BR589">
            <v>-6849.6000000014901</v>
          </cell>
          <cell r="BS589">
            <v>-536.10000000009313</v>
          </cell>
          <cell r="BT589">
            <v>-909.89999999990687</v>
          </cell>
          <cell r="BU589">
            <v>-980.80000000004657</v>
          </cell>
          <cell r="BV589">
            <v>-244.29999999981374</v>
          </cell>
          <cell r="BW589">
            <v>-811.70000000018626</v>
          </cell>
          <cell r="BX589">
            <v>-540.70000000018626</v>
          </cell>
          <cell r="BY589">
            <v>-400.29999999981374</v>
          </cell>
          <cell r="BZ589">
            <v>-366</v>
          </cell>
          <cell r="CA589">
            <v>-260.6999999997206</v>
          </cell>
          <cell r="CB589">
            <v>-547</v>
          </cell>
          <cell r="CC589">
            <v>-704.8000000002794</v>
          </cell>
          <cell r="CD589">
            <v>-547.29999999981374</v>
          </cell>
          <cell r="CE589">
            <v>-5174.7300000041723</v>
          </cell>
          <cell r="CF589">
            <v>1038.5</v>
          </cell>
          <cell r="CG589">
            <v>-568.30000000004657</v>
          </cell>
          <cell r="CH589">
            <v>-384.70000000018626</v>
          </cell>
          <cell r="CI589">
            <v>-331.60000000009313</v>
          </cell>
          <cell r="CJ589">
            <v>-5.2800000000279397</v>
          </cell>
          <cell r="CK589">
            <v>-49.849999999976717</v>
          </cell>
          <cell r="CL589">
            <v>-1499.8000000002794</v>
          </cell>
          <cell r="CM589">
            <v>-1322.7000000001863</v>
          </cell>
          <cell r="CN589">
            <v>-1328</v>
          </cell>
          <cell r="CO589">
            <v>-232.09999999997672</v>
          </cell>
          <cell r="CP589">
            <v>258.20000000018626</v>
          </cell>
          <cell r="CQ589">
            <v>-749.10000000009313</v>
          </cell>
          <cell r="CR589">
            <v>-9821.7899999991059</v>
          </cell>
          <cell r="CS589">
            <v>-672</v>
          </cell>
          <cell r="CT589">
            <v>-998</v>
          </cell>
          <cell r="CU589">
            <v>-573.39999999990687</v>
          </cell>
          <cell r="CV589">
            <v>-359.10000000009313</v>
          </cell>
          <cell r="CW589">
            <v>-30</v>
          </cell>
          <cell r="CX589">
            <v>-180.65000000002328</v>
          </cell>
          <cell r="CY589">
            <v>-1449.5999999996275</v>
          </cell>
          <cell r="CZ589">
            <v>-1962.3999999999069</v>
          </cell>
          <cell r="DA589">
            <v>-1170.8999999999069</v>
          </cell>
          <cell r="DB589">
            <v>-332.93999999994412</v>
          </cell>
          <cell r="DC589">
            <v>-1033.4000000001397</v>
          </cell>
          <cell r="DD589">
            <v>-1059.3999999999069</v>
          </cell>
          <cell r="DE589">
            <v>-6510.0599999986589</v>
          </cell>
          <cell r="DF589">
            <v>-472.10000000009313</v>
          </cell>
          <cell r="DG589">
            <v>1363.6000000000931</v>
          </cell>
          <cell r="DH589">
            <v>-329.5999999998603</v>
          </cell>
          <cell r="DI589">
            <v>-237.60000000009313</v>
          </cell>
          <cell r="DJ589">
            <v>-144.5999999998603</v>
          </cell>
          <cell r="DK589">
            <v>-380.10000000009313</v>
          </cell>
          <cell r="DL589">
            <v>-1564.8999999999069</v>
          </cell>
          <cell r="DM589">
            <v>-841.39999999944121</v>
          </cell>
          <cell r="DN589">
            <v>-1202</v>
          </cell>
          <cell r="DO589">
            <v>-382.15999999991618</v>
          </cell>
          <cell r="DP589">
            <v>-896.3000000002794</v>
          </cell>
          <cell r="DQ589">
            <v>-1422.9000000003725</v>
          </cell>
          <cell r="DR589">
            <v>-8050.7000000029802</v>
          </cell>
          <cell r="DS589">
            <v>-807.19999999995343</v>
          </cell>
          <cell r="DT589">
            <v>-468.5</v>
          </cell>
          <cell r="DU589">
            <v>-461.0999999998603</v>
          </cell>
          <cell r="DV589">
            <v>-400.6999999997206</v>
          </cell>
          <cell r="DW589">
            <v>-358.69999999995343</v>
          </cell>
          <cell r="DX589">
            <v>-879.20000000018626</v>
          </cell>
          <cell r="DY589">
            <v>-240.59999999962747</v>
          </cell>
          <cell r="DZ589">
            <v>-502.70000000018626</v>
          </cell>
          <cell r="EA589">
            <v>-124.60000000009313</v>
          </cell>
          <cell r="EB589">
            <v>-638.69999999995343</v>
          </cell>
          <cell r="EC589">
            <v>-1855</v>
          </cell>
          <cell r="ED589">
            <v>-1313.7000000001863</v>
          </cell>
        </row>
        <row r="590">
          <cell r="F590">
            <v>-6.6000000000931323</v>
          </cell>
          <cell r="G590">
            <v>-17.189999999944121</v>
          </cell>
          <cell r="H590">
            <v>-55.800000000046566</v>
          </cell>
          <cell r="I590">
            <v>0</v>
          </cell>
          <cell r="J590">
            <v>-470</v>
          </cell>
          <cell r="K590">
            <v>-1084</v>
          </cell>
          <cell r="L590">
            <v>-994.72999999951571</v>
          </cell>
          <cell r="M590">
            <v>-29.365000000223517</v>
          </cell>
          <cell r="N590">
            <v>-291.66000000014901</v>
          </cell>
          <cell r="O590">
            <v>-80.799999999813735</v>
          </cell>
          <cell r="P590">
            <v>0</v>
          </cell>
          <cell r="Q590">
            <v>-4999.6999999997206</v>
          </cell>
          <cell r="R590">
            <v>-7437.8200000040233</v>
          </cell>
          <cell r="S590">
            <v>-489.80000000004657</v>
          </cell>
          <cell r="T590">
            <v>-1037.9000000003725</v>
          </cell>
          <cell r="U590">
            <v>-468.20000000018626</v>
          </cell>
          <cell r="V590">
            <v>-144.38000000081956</v>
          </cell>
          <cell r="W590">
            <v>-272.14999999990687</v>
          </cell>
          <cell r="X590">
            <v>-227.85000000009313</v>
          </cell>
          <cell r="Y590">
            <v>-1995.1200000001118</v>
          </cell>
          <cell r="Z590">
            <v>-372.83000000007451</v>
          </cell>
          <cell r="AA590">
            <v>-495.18999999994412</v>
          </cell>
          <cell r="AB590">
            <v>-829</v>
          </cell>
          <cell r="AC590">
            <v>-214</v>
          </cell>
          <cell r="AD590">
            <v>-891.39999999990687</v>
          </cell>
          <cell r="AE590">
            <v>-9419.5499999970198</v>
          </cell>
          <cell r="AF590">
            <v>-858.0999999998603</v>
          </cell>
          <cell r="AG590">
            <v>-490.80000000004657</v>
          </cell>
          <cell r="AH590">
            <v>-1501.8000000000466</v>
          </cell>
          <cell r="AI590">
            <v>-777.33000000007451</v>
          </cell>
          <cell r="AJ590">
            <v>-607.06000000005588</v>
          </cell>
          <cell r="AK590">
            <v>-818.12999999988824</v>
          </cell>
          <cell r="AL590">
            <v>-799.10999999986961</v>
          </cell>
          <cell r="AM590">
            <v>-1074.9300000001676</v>
          </cell>
          <cell r="AN590">
            <v>-502.16000000014901</v>
          </cell>
          <cell r="AO590">
            <v>-667.82999999960884</v>
          </cell>
          <cell r="AP590">
            <v>-883</v>
          </cell>
          <cell r="AQ590">
            <v>-439.30000000004657</v>
          </cell>
          <cell r="AR590">
            <v>-6311.077999997884</v>
          </cell>
          <cell r="AS590">
            <v>-331</v>
          </cell>
          <cell r="AT590">
            <v>-69.699999999953434</v>
          </cell>
          <cell r="AU590">
            <v>-398.70000000018626</v>
          </cell>
          <cell r="AV590">
            <v>-939.02999999979511</v>
          </cell>
          <cell r="AW590">
            <v>-1042.7199999997392</v>
          </cell>
          <cell r="AX590">
            <v>-526.37600000016391</v>
          </cell>
          <cell r="AY590">
            <v>-782.60000000009313</v>
          </cell>
          <cell r="AZ590">
            <v>-464.70599999977276</v>
          </cell>
          <cell r="BA590">
            <v>-339.80599999986589</v>
          </cell>
          <cell r="BB590">
            <v>-634.34000000031665</v>
          </cell>
          <cell r="BC590">
            <v>-442.60000000009313</v>
          </cell>
          <cell r="BD590">
            <v>-339.5</v>
          </cell>
          <cell r="BE590">
            <v>-6749.7340000011027</v>
          </cell>
          <cell r="BF590">
            <v>-422.30000000004657</v>
          </cell>
          <cell r="BG590">
            <v>-600.5</v>
          </cell>
          <cell r="BH590">
            <v>-606.89999999990687</v>
          </cell>
          <cell r="BI590">
            <v>-800.1999999997206</v>
          </cell>
          <cell r="BJ590">
            <v>-801.65999999968335</v>
          </cell>
          <cell r="BK590">
            <v>-327.29999999981374</v>
          </cell>
          <cell r="BL590">
            <v>-517.91399999987334</v>
          </cell>
          <cell r="BM590">
            <v>-415.09000000031665</v>
          </cell>
          <cell r="BN590">
            <v>-354.87000000034459</v>
          </cell>
          <cell r="BO590">
            <v>-712.60000000055879</v>
          </cell>
          <cell r="BP590">
            <v>-632.4000000001397</v>
          </cell>
          <cell r="BQ590">
            <v>-558</v>
          </cell>
          <cell r="BR590">
            <v>-6322.0839999988675</v>
          </cell>
          <cell r="BS590">
            <v>-164.79999999981374</v>
          </cell>
          <cell r="BT590">
            <v>-564.5</v>
          </cell>
          <cell r="BU590">
            <v>-614</v>
          </cell>
          <cell r="BV590">
            <v>-412.34999999962747</v>
          </cell>
          <cell r="BW590">
            <v>-1075.2700000002515</v>
          </cell>
          <cell r="BX590">
            <v>-1114.3999999999069</v>
          </cell>
          <cell r="BY590">
            <v>-218.84999999962747</v>
          </cell>
          <cell r="BZ590">
            <v>-342.43999999994412</v>
          </cell>
          <cell r="CA590">
            <v>-365.27400000020862</v>
          </cell>
          <cell r="CB590">
            <v>-499.89999999990687</v>
          </cell>
          <cell r="CC590">
            <v>-407.89999999990687</v>
          </cell>
          <cell r="CD590">
            <v>-542.39999999990687</v>
          </cell>
          <cell r="CE590">
            <v>-10918.675999995321</v>
          </cell>
          <cell r="CF590">
            <v>-5397.6999999999534</v>
          </cell>
          <cell r="CG590">
            <v>-249.19999999995343</v>
          </cell>
          <cell r="CH590">
            <v>-317.19999999995343</v>
          </cell>
          <cell r="CI590">
            <v>-758.0999999998603</v>
          </cell>
          <cell r="CJ590">
            <v>-49.300000000046566</v>
          </cell>
          <cell r="CK590">
            <v>-99.900000000139698</v>
          </cell>
          <cell r="CL590">
            <v>-1056.1000000000931</v>
          </cell>
          <cell r="CM590">
            <v>-754.59999999962747</v>
          </cell>
          <cell r="CN590">
            <v>-569.57599999988452</v>
          </cell>
          <cell r="CO590">
            <v>-626.39999999990687</v>
          </cell>
          <cell r="CP590">
            <v>-702.89999999990687</v>
          </cell>
          <cell r="CQ590">
            <v>-337.69999999995343</v>
          </cell>
          <cell r="CR590">
            <v>-4796.1539999991655</v>
          </cell>
          <cell r="CS590">
            <v>-150.5</v>
          </cell>
          <cell r="CT590">
            <v>-292.19999999995343</v>
          </cell>
          <cell r="CU590">
            <v>-213</v>
          </cell>
          <cell r="CV590">
            <v>-185</v>
          </cell>
          <cell r="CW590">
            <v>-61.399999999906868</v>
          </cell>
          <cell r="CX590">
            <v>-111.19999999995343</v>
          </cell>
          <cell r="CY590">
            <v>-739.08399999979883</v>
          </cell>
          <cell r="CZ590">
            <v>-801.39999999990687</v>
          </cell>
          <cell r="DA590">
            <v>-717.36999999987893</v>
          </cell>
          <cell r="DB590">
            <v>-415.5</v>
          </cell>
          <cell r="DC590">
            <v>-615.80000000004657</v>
          </cell>
          <cell r="DD590">
            <v>-493.69999999995343</v>
          </cell>
          <cell r="DE590">
            <v>-7835.339999999851</v>
          </cell>
          <cell r="DF590">
            <v>-438.30000000004657</v>
          </cell>
          <cell r="DG590">
            <v>-204.79999999981374</v>
          </cell>
          <cell r="DH590">
            <v>-394.10000000009313</v>
          </cell>
          <cell r="DI590">
            <v>-116.29999999981374</v>
          </cell>
          <cell r="DJ590">
            <v>-76.299999999813735</v>
          </cell>
          <cell r="DK590">
            <v>-168.4000000001397</v>
          </cell>
          <cell r="DL590">
            <v>-1043.1999999999534</v>
          </cell>
          <cell r="DM590">
            <v>-3948.5</v>
          </cell>
          <cell r="DN590">
            <v>-585.73999999999069</v>
          </cell>
          <cell r="DO590">
            <v>-416.0999999998603</v>
          </cell>
          <cell r="DP590">
            <v>-158.89999999990687</v>
          </cell>
          <cell r="DQ590">
            <v>-284.69999999995343</v>
          </cell>
          <cell r="DR590">
            <v>-6261.8149999976158</v>
          </cell>
          <cell r="DS590">
            <v>-336.5</v>
          </cell>
          <cell r="DT590">
            <v>-460.80000000004657</v>
          </cell>
          <cell r="DU590">
            <v>-210.0999999998603</v>
          </cell>
          <cell r="DV590">
            <v>-436.80000000004657</v>
          </cell>
          <cell r="DW590">
            <v>-431</v>
          </cell>
          <cell r="DX590">
            <v>-697.5</v>
          </cell>
          <cell r="DY590">
            <v>-171.29999999981374</v>
          </cell>
          <cell r="DZ590">
            <v>-1078.6000000000931</v>
          </cell>
          <cell r="EA590">
            <v>-770.51499999989755</v>
          </cell>
          <cell r="EB590">
            <v>-504</v>
          </cell>
          <cell r="EC590">
            <v>-653.80000000004657</v>
          </cell>
          <cell r="ED590">
            <v>-510.89999999990687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1E-3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1E-3</v>
          </cell>
          <cell r="Q603">
            <v>1E-3</v>
          </cell>
          <cell r="R603">
            <v>0</v>
          </cell>
          <cell r="S603">
            <v>1E-3</v>
          </cell>
          <cell r="T603">
            <v>0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1E-3</v>
          </cell>
          <cell r="AD603">
            <v>1E-3</v>
          </cell>
          <cell r="AE603">
            <v>0</v>
          </cell>
          <cell r="AF603">
            <v>0</v>
          </cell>
          <cell r="AG603">
            <v>0</v>
          </cell>
          <cell r="AH603">
            <v>1E-3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1E-3</v>
          </cell>
          <cell r="AQ603">
            <v>1E-3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1E-3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1E-3</v>
          </cell>
          <cell r="AI604">
            <v>1E-3</v>
          </cell>
          <cell r="AJ604">
            <v>1E-3</v>
          </cell>
          <cell r="AK604">
            <v>1E-3</v>
          </cell>
          <cell r="AL604">
            <v>0</v>
          </cell>
          <cell r="AM604">
            <v>1E-3</v>
          </cell>
          <cell r="AN604">
            <v>1E-3</v>
          </cell>
          <cell r="AO604">
            <v>0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0</v>
          </cell>
          <cell r="AU604">
            <v>1E-3</v>
          </cell>
          <cell r="AV604">
            <v>2E-3</v>
          </cell>
          <cell r="AW604">
            <v>0</v>
          </cell>
          <cell r="AX604">
            <v>1E-3</v>
          </cell>
          <cell r="AY604">
            <v>1E-3</v>
          </cell>
          <cell r="AZ604">
            <v>1E-3</v>
          </cell>
          <cell r="BA604">
            <v>1E-3</v>
          </cell>
          <cell r="BB604">
            <v>0</v>
          </cell>
          <cell r="BC604">
            <v>1E-3</v>
          </cell>
          <cell r="BD604">
            <v>0</v>
          </cell>
          <cell r="BE604">
            <v>1E-3</v>
          </cell>
          <cell r="BF604">
            <v>0</v>
          </cell>
          <cell r="BG604">
            <v>0</v>
          </cell>
          <cell r="BH604">
            <v>1E-3</v>
          </cell>
          <cell r="BI604">
            <v>1E-3</v>
          </cell>
          <cell r="BJ604">
            <v>1E-3</v>
          </cell>
          <cell r="BK604">
            <v>1E-3</v>
          </cell>
          <cell r="BL604">
            <v>1E-3</v>
          </cell>
          <cell r="BM604">
            <v>1E-3</v>
          </cell>
          <cell r="BN604">
            <v>1E-3</v>
          </cell>
          <cell r="BO604">
            <v>2E-3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1E-3</v>
          </cell>
          <cell r="BV604">
            <v>2E-3</v>
          </cell>
          <cell r="BW604">
            <v>2E-3</v>
          </cell>
          <cell r="BX604">
            <v>0</v>
          </cell>
          <cell r="BY604">
            <v>1E-3</v>
          </cell>
          <cell r="BZ604">
            <v>2E-3</v>
          </cell>
          <cell r="CA604">
            <v>1E-3</v>
          </cell>
          <cell r="CB604">
            <v>-4.0000000000000001E-3</v>
          </cell>
          <cell r="CC604">
            <v>0</v>
          </cell>
          <cell r="CD604">
            <v>0</v>
          </cell>
          <cell r="CE604">
            <v>1E-3</v>
          </cell>
          <cell r="CF604">
            <v>0</v>
          </cell>
          <cell r="CG604">
            <v>1E-3</v>
          </cell>
          <cell r="CH604">
            <v>1E-3</v>
          </cell>
          <cell r="CI604">
            <v>0</v>
          </cell>
          <cell r="CJ604">
            <v>0</v>
          </cell>
          <cell r="CK604">
            <v>0</v>
          </cell>
          <cell r="CL604">
            <v>1E-3</v>
          </cell>
          <cell r="CM604">
            <v>0</v>
          </cell>
          <cell r="CN604">
            <v>1E-3</v>
          </cell>
          <cell r="CO604">
            <v>0</v>
          </cell>
          <cell r="CP604">
            <v>2E-3</v>
          </cell>
          <cell r="CQ604">
            <v>0</v>
          </cell>
          <cell r="CR604">
            <v>1E-3</v>
          </cell>
          <cell r="CS604">
            <v>0</v>
          </cell>
          <cell r="CT604">
            <v>1E-3</v>
          </cell>
          <cell r="CU604">
            <v>1E-3</v>
          </cell>
          <cell r="CV604">
            <v>1E-3</v>
          </cell>
          <cell r="CW604">
            <v>0</v>
          </cell>
          <cell r="CX604">
            <v>1E-3</v>
          </cell>
          <cell r="CY604">
            <v>1E-3</v>
          </cell>
          <cell r="CZ604">
            <v>1E-3</v>
          </cell>
          <cell r="DA604">
            <v>1E-3</v>
          </cell>
          <cell r="DB604">
            <v>1E-3</v>
          </cell>
          <cell r="DC604">
            <v>0</v>
          </cell>
          <cell r="DD604">
            <v>0</v>
          </cell>
          <cell r="DE604">
            <v>1E-3</v>
          </cell>
          <cell r="DF604">
            <v>0</v>
          </cell>
          <cell r="DG604">
            <v>0</v>
          </cell>
          <cell r="DH604">
            <v>1E-3</v>
          </cell>
          <cell r="DI604">
            <v>0</v>
          </cell>
          <cell r="DJ604">
            <v>1E-3</v>
          </cell>
          <cell r="DK604">
            <v>1E-3</v>
          </cell>
          <cell r="DL604">
            <v>0</v>
          </cell>
          <cell r="DM604">
            <v>0</v>
          </cell>
          <cell r="DN604">
            <v>1E-3</v>
          </cell>
          <cell r="DO604">
            <v>0</v>
          </cell>
          <cell r="DP604">
            <v>0</v>
          </cell>
          <cell r="DQ604">
            <v>0</v>
          </cell>
          <cell r="DR604">
            <v>1E-3</v>
          </cell>
          <cell r="DS604">
            <v>0</v>
          </cell>
          <cell r="DT604">
            <v>0</v>
          </cell>
          <cell r="DU604">
            <v>0</v>
          </cell>
          <cell r="DV604">
            <v>1E-3</v>
          </cell>
          <cell r="DW604">
            <v>1E-3</v>
          </cell>
          <cell r="DX604">
            <v>1E-3</v>
          </cell>
          <cell r="DY604">
            <v>1E-3</v>
          </cell>
          <cell r="DZ604">
            <v>1E-3</v>
          </cell>
          <cell r="EA604">
            <v>1E-3</v>
          </cell>
          <cell r="EB604">
            <v>1E-3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1E-3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1E-3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1E-3</v>
          </cell>
          <cell r="DT605">
            <v>1E-3</v>
          </cell>
          <cell r="DU605">
            <v>1E-3</v>
          </cell>
          <cell r="DV605">
            <v>1E-3</v>
          </cell>
          <cell r="DW605">
            <v>0</v>
          </cell>
          <cell r="DX605">
            <v>1E-3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2E-3</v>
          </cell>
          <cell r="Q607">
            <v>1E-3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1E-3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1E-3</v>
          </cell>
          <cell r="AR607">
            <v>0</v>
          </cell>
          <cell r="AS607">
            <v>1E-3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1E-3</v>
          </cell>
          <cell r="BD607">
            <v>1E-3</v>
          </cell>
          <cell r="BE607">
            <v>0</v>
          </cell>
          <cell r="BF607">
            <v>0</v>
          </cell>
          <cell r="BG607">
            <v>1E-3</v>
          </cell>
          <cell r="BH607">
            <v>1E-3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1E-3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1E-3</v>
          </cell>
          <cell r="DN607">
            <v>1E-3</v>
          </cell>
          <cell r="DO607">
            <v>1E-3</v>
          </cell>
          <cell r="DP607">
            <v>1E-3</v>
          </cell>
          <cell r="DQ607">
            <v>0</v>
          </cell>
          <cell r="DR607">
            <v>1E-3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1E-3</v>
          </cell>
          <cell r="DZ607">
            <v>1E-3</v>
          </cell>
          <cell r="EA607">
            <v>2E-3</v>
          </cell>
          <cell r="EB607">
            <v>2E-3</v>
          </cell>
          <cell r="EC607">
            <v>0</v>
          </cell>
          <cell r="ED607">
            <v>1E-3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1E-3</v>
          </cell>
          <cell r="L608">
            <v>1E-3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1E-3</v>
          </cell>
          <cell r="Y608">
            <v>1E-3</v>
          </cell>
          <cell r="Z608">
            <v>1E-3</v>
          </cell>
          <cell r="AA608">
            <v>1E-3</v>
          </cell>
          <cell r="AB608">
            <v>0</v>
          </cell>
          <cell r="AC608">
            <v>1E-3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1E-3</v>
          </cell>
          <cell r="AM608">
            <v>0</v>
          </cell>
          <cell r="AN608">
            <v>1E-3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1E-3</v>
          </cell>
          <cell r="BA608">
            <v>0</v>
          </cell>
          <cell r="BB608">
            <v>1E-3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1E-3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1E-3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1E-3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1E-3</v>
          </cell>
          <cell r="DW608">
            <v>0</v>
          </cell>
          <cell r="DX608">
            <v>1E-3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1E-3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1E-3</v>
          </cell>
          <cell r="K609">
            <v>1E-3</v>
          </cell>
          <cell r="L609">
            <v>2E-3</v>
          </cell>
          <cell r="M609">
            <v>1E-3</v>
          </cell>
          <cell r="N609">
            <v>2E-3</v>
          </cell>
          <cell r="O609">
            <v>1E-3</v>
          </cell>
          <cell r="P609">
            <v>1E-3</v>
          </cell>
          <cell r="Q609">
            <v>0</v>
          </cell>
          <cell r="R609">
            <v>1E-3</v>
          </cell>
          <cell r="S609">
            <v>0</v>
          </cell>
          <cell r="T609">
            <v>1E-3</v>
          </cell>
          <cell r="U609">
            <v>2E-3</v>
          </cell>
          <cell r="V609">
            <v>2E-3</v>
          </cell>
          <cell r="W609">
            <v>1E-3</v>
          </cell>
          <cell r="X609">
            <v>3.0000000000000001E-3</v>
          </cell>
          <cell r="Y609">
            <v>2E-3</v>
          </cell>
          <cell r="Z609">
            <v>2E-3</v>
          </cell>
          <cell r="AA609">
            <v>2E-3</v>
          </cell>
          <cell r="AB609">
            <v>2E-3</v>
          </cell>
          <cell r="AC609">
            <v>2E-3</v>
          </cell>
          <cell r="AD609">
            <v>0</v>
          </cell>
          <cell r="AE609">
            <v>1E-3</v>
          </cell>
          <cell r="AF609">
            <v>1E-3</v>
          </cell>
          <cell r="AG609">
            <v>0</v>
          </cell>
          <cell r="AH609">
            <v>1E-3</v>
          </cell>
          <cell r="AI609">
            <v>1E-3</v>
          </cell>
          <cell r="AJ609">
            <v>1E-3</v>
          </cell>
          <cell r="AK609">
            <v>1E-3</v>
          </cell>
          <cell r="AL609">
            <v>1E-3</v>
          </cell>
          <cell r="AM609">
            <v>1E-3</v>
          </cell>
          <cell r="AN609">
            <v>2E-3</v>
          </cell>
          <cell r="AO609">
            <v>1E-3</v>
          </cell>
          <cell r="AP609">
            <v>1E-3</v>
          </cell>
          <cell r="AQ609">
            <v>0</v>
          </cell>
          <cell r="AR609">
            <v>1E-3</v>
          </cell>
          <cell r="AS609">
            <v>1E-3</v>
          </cell>
          <cell r="AT609">
            <v>1E-3</v>
          </cell>
          <cell r="AU609">
            <v>1E-3</v>
          </cell>
          <cell r="AV609">
            <v>1E-3</v>
          </cell>
          <cell r="AW609">
            <v>0</v>
          </cell>
          <cell r="AX609">
            <v>1E-3</v>
          </cell>
          <cell r="AY609">
            <v>1E-3</v>
          </cell>
          <cell r="AZ609">
            <v>1E-3</v>
          </cell>
          <cell r="BA609">
            <v>1E-3</v>
          </cell>
          <cell r="BB609">
            <v>1E-3</v>
          </cell>
          <cell r="BC609">
            <v>1E-3</v>
          </cell>
          <cell r="BD609">
            <v>0</v>
          </cell>
          <cell r="BE609">
            <v>1E-3</v>
          </cell>
          <cell r="BF609">
            <v>1E-3</v>
          </cell>
          <cell r="BG609">
            <v>1E-3</v>
          </cell>
          <cell r="BH609">
            <v>2E-3</v>
          </cell>
          <cell r="BI609">
            <v>2E-3</v>
          </cell>
          <cell r="BJ609">
            <v>0</v>
          </cell>
          <cell r="BK609">
            <v>1E-3</v>
          </cell>
          <cell r="BL609">
            <v>1E-3</v>
          </cell>
          <cell r="BM609">
            <v>1E-3</v>
          </cell>
          <cell r="BN609">
            <v>2E-3</v>
          </cell>
          <cell r="BO609">
            <v>2E-3</v>
          </cell>
          <cell r="BP609">
            <v>1E-3</v>
          </cell>
          <cell r="BQ609">
            <v>1E-3</v>
          </cell>
          <cell r="BR609">
            <v>1E-3</v>
          </cell>
          <cell r="BS609">
            <v>1E-3</v>
          </cell>
          <cell r="BT609">
            <v>1E-3</v>
          </cell>
          <cell r="BU609">
            <v>1E-3</v>
          </cell>
          <cell r="BV609">
            <v>1E-3</v>
          </cell>
          <cell r="BW609">
            <v>1E-3</v>
          </cell>
          <cell r="BX609">
            <v>3.0000000000000001E-3</v>
          </cell>
          <cell r="BY609">
            <v>1E-3</v>
          </cell>
          <cell r="BZ609">
            <v>1E-3</v>
          </cell>
          <cell r="CA609">
            <v>2E-3</v>
          </cell>
          <cell r="CB609">
            <v>1E-3</v>
          </cell>
          <cell r="CC609">
            <v>1E-3</v>
          </cell>
          <cell r="CD609">
            <v>0</v>
          </cell>
          <cell r="CE609">
            <v>1E-3</v>
          </cell>
          <cell r="CF609">
            <v>1E-3</v>
          </cell>
          <cell r="CG609">
            <v>1E-3</v>
          </cell>
          <cell r="CH609">
            <v>1E-3</v>
          </cell>
          <cell r="CI609">
            <v>2E-3</v>
          </cell>
          <cell r="CJ609">
            <v>1E-3</v>
          </cell>
          <cell r="CK609">
            <v>1E-3</v>
          </cell>
          <cell r="CL609">
            <v>1E-3</v>
          </cell>
          <cell r="CM609">
            <v>1E-3</v>
          </cell>
          <cell r="CN609">
            <v>1E-3</v>
          </cell>
          <cell r="CO609">
            <v>1E-3</v>
          </cell>
          <cell r="CP609">
            <v>1E-3</v>
          </cell>
          <cell r="CQ609">
            <v>1E-3</v>
          </cell>
          <cell r="CR609">
            <v>1E-3</v>
          </cell>
          <cell r="CS609">
            <v>1E-3</v>
          </cell>
          <cell r="CT609">
            <v>1E-3</v>
          </cell>
          <cell r="CU609">
            <v>1E-3</v>
          </cell>
          <cell r="CV609">
            <v>1E-3</v>
          </cell>
          <cell r="CW609">
            <v>1E-3</v>
          </cell>
          <cell r="CX609">
            <v>1E-3</v>
          </cell>
          <cell r="CY609">
            <v>1E-3</v>
          </cell>
          <cell r="CZ609">
            <v>1E-3</v>
          </cell>
          <cell r="DA609">
            <v>1E-3</v>
          </cell>
          <cell r="DB609">
            <v>1E-3</v>
          </cell>
          <cell r="DC609">
            <v>1E-3</v>
          </cell>
          <cell r="DD609">
            <v>1E-3</v>
          </cell>
          <cell r="DE609">
            <v>1E-3</v>
          </cell>
          <cell r="DF609">
            <v>1E-3</v>
          </cell>
          <cell r="DG609">
            <v>0</v>
          </cell>
          <cell r="DH609">
            <v>1E-3</v>
          </cell>
          <cell r="DI609">
            <v>1E-3</v>
          </cell>
          <cell r="DJ609">
            <v>1E-3</v>
          </cell>
          <cell r="DK609">
            <v>1E-3</v>
          </cell>
          <cell r="DL609">
            <v>1E-3</v>
          </cell>
          <cell r="DM609">
            <v>1E-3</v>
          </cell>
          <cell r="DN609">
            <v>1E-3</v>
          </cell>
          <cell r="DO609">
            <v>1E-3</v>
          </cell>
          <cell r="DP609">
            <v>1E-3</v>
          </cell>
          <cell r="DQ609">
            <v>1E-3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1E-3</v>
          </cell>
          <cell r="DX609">
            <v>0</v>
          </cell>
          <cell r="DY609">
            <v>1E-3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1E-3</v>
          </cell>
          <cell r="K610">
            <v>0</v>
          </cell>
          <cell r="L610">
            <v>0</v>
          </cell>
          <cell r="M610">
            <v>1E-3</v>
          </cell>
          <cell r="N610">
            <v>1E-3</v>
          </cell>
          <cell r="O610">
            <v>1E-3</v>
          </cell>
          <cell r="P610">
            <v>1E-3</v>
          </cell>
          <cell r="Q610">
            <v>0</v>
          </cell>
          <cell r="R610">
            <v>1E-3</v>
          </cell>
          <cell r="S610">
            <v>1E-3</v>
          </cell>
          <cell r="T610">
            <v>1E-3</v>
          </cell>
          <cell r="U610">
            <v>1E-3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1E-3</v>
          </cell>
          <cell r="AB610">
            <v>1E-3</v>
          </cell>
          <cell r="AC610">
            <v>1E-3</v>
          </cell>
          <cell r="AD610">
            <v>2E-3</v>
          </cell>
          <cell r="AE610">
            <v>1E-3</v>
          </cell>
          <cell r="AF610">
            <v>0</v>
          </cell>
          <cell r="AG610">
            <v>0</v>
          </cell>
          <cell r="AH610">
            <v>1E-3</v>
          </cell>
          <cell r="AI610">
            <v>1E-3</v>
          </cell>
          <cell r="AJ610">
            <v>0</v>
          </cell>
          <cell r="AK610">
            <v>0</v>
          </cell>
          <cell r="AL610">
            <v>1E-3</v>
          </cell>
          <cell r="AM610">
            <v>1E-3</v>
          </cell>
          <cell r="AN610">
            <v>1E-3</v>
          </cell>
          <cell r="AO610">
            <v>1E-3</v>
          </cell>
          <cell r="AP610">
            <v>2E-3</v>
          </cell>
          <cell r="AQ610">
            <v>0</v>
          </cell>
          <cell r="AR610">
            <v>1E-3</v>
          </cell>
          <cell r="AS610">
            <v>0</v>
          </cell>
          <cell r="AT610">
            <v>1E-3</v>
          </cell>
          <cell r="AU610">
            <v>1E-3</v>
          </cell>
          <cell r="AV610">
            <v>1E-3</v>
          </cell>
          <cell r="AW610">
            <v>0</v>
          </cell>
          <cell r="AX610">
            <v>0</v>
          </cell>
          <cell r="AY610">
            <v>1E-3</v>
          </cell>
          <cell r="AZ610">
            <v>1E-3</v>
          </cell>
          <cell r="BA610">
            <v>1E-3</v>
          </cell>
          <cell r="BB610">
            <v>1E-3</v>
          </cell>
          <cell r="BC610">
            <v>1E-3</v>
          </cell>
          <cell r="BD610">
            <v>0</v>
          </cell>
          <cell r="BE610">
            <v>1E-3</v>
          </cell>
          <cell r="BF610">
            <v>1E-3</v>
          </cell>
          <cell r="BG610">
            <v>1E-3</v>
          </cell>
          <cell r="BH610">
            <v>1E-3</v>
          </cell>
          <cell r="BI610">
            <v>1E-3</v>
          </cell>
          <cell r="BJ610">
            <v>0</v>
          </cell>
          <cell r="BK610">
            <v>0</v>
          </cell>
          <cell r="BL610">
            <v>1E-3</v>
          </cell>
          <cell r="BM610">
            <v>1E-3</v>
          </cell>
          <cell r="BN610">
            <v>1E-3</v>
          </cell>
          <cell r="BO610">
            <v>1E-3</v>
          </cell>
          <cell r="BP610">
            <v>1E-3</v>
          </cell>
          <cell r="BQ610">
            <v>1E-3</v>
          </cell>
          <cell r="BR610">
            <v>1E-3</v>
          </cell>
          <cell r="BS610">
            <v>1E-3</v>
          </cell>
          <cell r="BT610">
            <v>1E-3</v>
          </cell>
          <cell r="BU610">
            <v>1E-3</v>
          </cell>
          <cell r="BV610">
            <v>1E-3</v>
          </cell>
          <cell r="BW610">
            <v>1E-3</v>
          </cell>
          <cell r="BX610">
            <v>1E-3</v>
          </cell>
          <cell r="BY610">
            <v>1E-3</v>
          </cell>
          <cell r="BZ610">
            <v>1E-3</v>
          </cell>
          <cell r="CA610">
            <v>1E-3</v>
          </cell>
          <cell r="CB610">
            <v>0</v>
          </cell>
          <cell r="CC610">
            <v>1E-3</v>
          </cell>
          <cell r="CD610">
            <v>1E-3</v>
          </cell>
          <cell r="CE610">
            <v>1E-3</v>
          </cell>
          <cell r="CF610">
            <v>1E-3</v>
          </cell>
          <cell r="CG610">
            <v>1E-3</v>
          </cell>
          <cell r="CH610">
            <v>1E-3</v>
          </cell>
          <cell r="CI610">
            <v>1E-3</v>
          </cell>
          <cell r="CJ610">
            <v>1E-3</v>
          </cell>
          <cell r="CK610">
            <v>1E-3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1E-3</v>
          </cell>
          <cell r="CQ610">
            <v>1E-3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1E-3</v>
          </cell>
          <cell r="CX610">
            <v>1E-3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1E-3</v>
          </cell>
          <cell r="DD610">
            <v>1E-3</v>
          </cell>
          <cell r="DE610">
            <v>1E-3</v>
          </cell>
          <cell r="DF610">
            <v>1E-3</v>
          </cell>
          <cell r="DG610">
            <v>1E-3</v>
          </cell>
          <cell r="DH610">
            <v>1E-3</v>
          </cell>
          <cell r="DI610">
            <v>0</v>
          </cell>
          <cell r="DJ610">
            <v>1E-3</v>
          </cell>
          <cell r="DK610">
            <v>1E-3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1E-3</v>
          </cell>
          <cell r="DQ610">
            <v>1E-3</v>
          </cell>
          <cell r="DR610">
            <v>1E-3</v>
          </cell>
          <cell r="DS610">
            <v>1E-3</v>
          </cell>
          <cell r="DT610">
            <v>1E-3</v>
          </cell>
          <cell r="DU610">
            <v>1E-3</v>
          </cell>
          <cell r="DV610">
            <v>1E-3</v>
          </cell>
          <cell r="DW610">
            <v>0</v>
          </cell>
          <cell r="DX610">
            <v>1E-3</v>
          </cell>
          <cell r="DY610">
            <v>1E-3</v>
          </cell>
          <cell r="DZ610">
            <v>1E-3</v>
          </cell>
          <cell r="EA610">
            <v>1E-3</v>
          </cell>
          <cell r="EB610">
            <v>1E-3</v>
          </cell>
          <cell r="EC610">
            <v>1E-3</v>
          </cell>
          <cell r="ED610">
            <v>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1E-3</v>
          </cell>
          <cell r="S611">
            <v>0</v>
          </cell>
          <cell r="T611">
            <v>0</v>
          </cell>
          <cell r="U611">
            <v>0</v>
          </cell>
          <cell r="V611">
            <v>2E-3</v>
          </cell>
          <cell r="W611">
            <v>1E-3</v>
          </cell>
          <cell r="X611">
            <v>3.0000000000000001E-3</v>
          </cell>
          <cell r="Y611">
            <v>1E-3</v>
          </cell>
          <cell r="Z611">
            <v>0</v>
          </cell>
          <cell r="AA611">
            <v>1E-3</v>
          </cell>
          <cell r="AB611">
            <v>0</v>
          </cell>
          <cell r="AC611">
            <v>0</v>
          </cell>
          <cell r="AD611">
            <v>0</v>
          </cell>
          <cell r="AE611">
            <v>3.0000000000000001E-3</v>
          </cell>
          <cell r="AF611">
            <v>3.0000000000000001E-3</v>
          </cell>
          <cell r="AG611">
            <v>2E-3</v>
          </cell>
          <cell r="AH611">
            <v>2E-3</v>
          </cell>
          <cell r="AI611">
            <v>1E-3</v>
          </cell>
          <cell r="AJ611">
            <v>0</v>
          </cell>
          <cell r="AK611">
            <v>0</v>
          </cell>
          <cell r="AL611">
            <v>3.0000000000000001E-3</v>
          </cell>
          <cell r="AM611">
            <v>1E-3</v>
          </cell>
          <cell r="AN611">
            <v>1E-3</v>
          </cell>
          <cell r="AO611">
            <v>3.0000000000000001E-3</v>
          </cell>
          <cell r="AP611">
            <v>1E-3</v>
          </cell>
          <cell r="AQ611">
            <v>7.0000000000000001E-3</v>
          </cell>
          <cell r="AR611">
            <v>3.0000000000000001E-3</v>
          </cell>
          <cell r="AS611">
            <v>7.0000000000000001E-3</v>
          </cell>
          <cell r="AT611">
            <v>2E-3</v>
          </cell>
          <cell r="AU611">
            <v>4.0000000000000001E-3</v>
          </cell>
          <cell r="AV611">
            <v>0</v>
          </cell>
          <cell r="AW611">
            <v>0</v>
          </cell>
          <cell r="AX611">
            <v>0</v>
          </cell>
          <cell r="AY611">
            <v>3.0000000000000001E-3</v>
          </cell>
          <cell r="AZ611">
            <v>1E-3</v>
          </cell>
          <cell r="BA611">
            <v>1E-3</v>
          </cell>
          <cell r="BB611">
            <v>2E-3</v>
          </cell>
          <cell r="BC611">
            <v>2E-3</v>
          </cell>
          <cell r="BD611">
            <v>4.0000000000000001E-3</v>
          </cell>
          <cell r="BE611">
            <v>2E-3</v>
          </cell>
          <cell r="BF611">
            <v>2E-3</v>
          </cell>
          <cell r="BG611">
            <v>1E-3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3.0000000000000001E-3</v>
          </cell>
          <cell r="BM611">
            <v>2E-3</v>
          </cell>
          <cell r="BN611">
            <v>1E-3</v>
          </cell>
          <cell r="BO611">
            <v>4.0000000000000001E-3</v>
          </cell>
          <cell r="BP611">
            <v>3.0000000000000001E-3</v>
          </cell>
          <cell r="BQ611">
            <v>3.0000000000000001E-3</v>
          </cell>
          <cell r="BR611">
            <v>2E-3</v>
          </cell>
          <cell r="BS611">
            <v>3.0000000000000001E-3</v>
          </cell>
          <cell r="BT611">
            <v>2E-3</v>
          </cell>
          <cell r="BU611">
            <v>2E-3</v>
          </cell>
          <cell r="BV611">
            <v>0</v>
          </cell>
          <cell r="BW611">
            <v>0</v>
          </cell>
          <cell r="BX611">
            <v>0</v>
          </cell>
          <cell r="BY611">
            <v>2E-3</v>
          </cell>
          <cell r="BZ611">
            <v>2E-3</v>
          </cell>
          <cell r="CA611">
            <v>2E-3</v>
          </cell>
          <cell r="CB611">
            <v>4.0000000000000001E-3</v>
          </cell>
          <cell r="CC611">
            <v>5.0000000000000001E-3</v>
          </cell>
          <cell r="CD611">
            <v>4.0000000000000001E-3</v>
          </cell>
          <cell r="CE611">
            <v>2E-3</v>
          </cell>
          <cell r="CF611">
            <v>-4.0000000000000001E-3</v>
          </cell>
          <cell r="CG611">
            <v>2E-3</v>
          </cell>
          <cell r="CH611">
            <v>4.0000000000000001E-3</v>
          </cell>
          <cell r="CI611">
            <v>0</v>
          </cell>
          <cell r="CJ611">
            <v>1E-3</v>
          </cell>
          <cell r="CK611">
            <v>2E-3</v>
          </cell>
          <cell r="CL611">
            <v>3.0000000000000001E-3</v>
          </cell>
          <cell r="CM611">
            <v>4.0000000000000001E-3</v>
          </cell>
          <cell r="CN611">
            <v>5.0000000000000001E-3</v>
          </cell>
          <cell r="CO611">
            <v>4.0000000000000001E-3</v>
          </cell>
          <cell r="CP611">
            <v>2E-3</v>
          </cell>
          <cell r="CQ611">
            <v>4.0000000000000001E-3</v>
          </cell>
          <cell r="CR611">
            <v>5.0000000000000001E-3</v>
          </cell>
          <cell r="CS611">
            <v>3.0000000000000001E-3</v>
          </cell>
          <cell r="CT611">
            <v>4.0000000000000001E-3</v>
          </cell>
          <cell r="CU611">
            <v>4.0000000000000001E-3</v>
          </cell>
          <cell r="CV611">
            <v>2E-3</v>
          </cell>
          <cell r="CW611">
            <v>2E-3</v>
          </cell>
          <cell r="CX611">
            <v>1E-3</v>
          </cell>
          <cell r="CY611">
            <v>5.0000000000000001E-3</v>
          </cell>
          <cell r="CZ611">
            <v>3.0000000000000001E-3</v>
          </cell>
          <cell r="DA611">
            <v>7.0000000000000001E-3</v>
          </cell>
          <cell r="DB611">
            <v>6.0000000000000001E-3</v>
          </cell>
          <cell r="DC611">
            <v>7.0000000000000001E-3</v>
          </cell>
          <cell r="DD611">
            <v>6.0000000000000001E-3</v>
          </cell>
          <cell r="DE611">
            <v>4.0000000000000001E-3</v>
          </cell>
          <cell r="DF611">
            <v>2E-3</v>
          </cell>
          <cell r="DG611">
            <v>1.4E-2</v>
          </cell>
          <cell r="DH611">
            <v>2E-3</v>
          </cell>
          <cell r="DI611">
            <v>2E-3</v>
          </cell>
          <cell r="DJ611">
            <v>2E-3</v>
          </cell>
          <cell r="DK611">
            <v>1E-3</v>
          </cell>
          <cell r="DL611">
            <v>5.0000000000000001E-3</v>
          </cell>
          <cell r="DM611">
            <v>4.0000000000000001E-3</v>
          </cell>
          <cell r="DN611">
            <v>7.0000000000000001E-3</v>
          </cell>
          <cell r="DO611">
            <v>3.0000000000000001E-3</v>
          </cell>
          <cell r="DP611">
            <v>3.0000000000000001E-3</v>
          </cell>
          <cell r="DQ611">
            <v>6.0000000000000001E-3</v>
          </cell>
          <cell r="DR611">
            <v>4.0000000000000001E-3</v>
          </cell>
          <cell r="DS611">
            <v>3.0000000000000001E-3</v>
          </cell>
          <cell r="DT611">
            <v>3.0000000000000001E-3</v>
          </cell>
          <cell r="DU611">
            <v>4.0000000000000001E-3</v>
          </cell>
          <cell r="DV611">
            <v>1E-3</v>
          </cell>
          <cell r="DW611">
            <v>1E-3</v>
          </cell>
          <cell r="DX611">
            <v>2E-3</v>
          </cell>
          <cell r="DY611">
            <v>5.0000000000000001E-3</v>
          </cell>
          <cell r="DZ611">
            <v>6.0000000000000001E-3</v>
          </cell>
          <cell r="EA611">
            <v>4.0000000000000001E-3</v>
          </cell>
          <cell r="EB611">
            <v>4.0000000000000001E-3</v>
          </cell>
          <cell r="EC611">
            <v>4.0000000000000001E-3</v>
          </cell>
          <cell r="ED611">
            <v>6.0000000000000001E-3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1E-3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1E-3</v>
          </cell>
          <cell r="AW612">
            <v>1E-3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1E-3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1E-3</v>
          </cell>
          <cell r="T614">
            <v>1E-3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2E-3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1E-3</v>
          </cell>
          <cell r="BE614">
            <v>0</v>
          </cell>
          <cell r="BF614">
            <v>0</v>
          </cell>
          <cell r="BG614">
            <v>0</v>
          </cell>
          <cell r="BH614">
            <v>1E-3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1E-3</v>
          </cell>
          <cell r="CA614">
            <v>1E-3</v>
          </cell>
          <cell r="CB614">
            <v>-5.0000000000000001E-3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1E-3</v>
          </cell>
          <cell r="CL614">
            <v>1E-3</v>
          </cell>
          <cell r="CM614">
            <v>0</v>
          </cell>
          <cell r="CN614">
            <v>1E-3</v>
          </cell>
          <cell r="CO614">
            <v>1E-3</v>
          </cell>
          <cell r="CP614">
            <v>0</v>
          </cell>
          <cell r="CQ614">
            <v>0</v>
          </cell>
          <cell r="CR614">
            <v>1E-3</v>
          </cell>
          <cell r="CS614">
            <v>0</v>
          </cell>
          <cell r="CT614">
            <v>0</v>
          </cell>
          <cell r="CU614">
            <v>0</v>
          </cell>
          <cell r="CV614">
            <v>1E-3</v>
          </cell>
          <cell r="CW614">
            <v>0</v>
          </cell>
          <cell r="CX614">
            <v>0</v>
          </cell>
          <cell r="CY614">
            <v>2E-3</v>
          </cell>
          <cell r="CZ614">
            <v>1E-3</v>
          </cell>
          <cell r="DA614">
            <v>1E-3</v>
          </cell>
          <cell r="DB614">
            <v>1E-3</v>
          </cell>
          <cell r="DC614">
            <v>1E-3</v>
          </cell>
          <cell r="DD614">
            <v>0</v>
          </cell>
          <cell r="DE614">
            <v>0</v>
          </cell>
          <cell r="DF614">
            <v>-1E-3</v>
          </cell>
          <cell r="DG614">
            <v>0</v>
          </cell>
          <cell r="DH614">
            <v>0</v>
          </cell>
          <cell r="DI614">
            <v>1E-3</v>
          </cell>
          <cell r="DJ614">
            <v>0</v>
          </cell>
          <cell r="DK614">
            <v>0</v>
          </cell>
          <cell r="DL614">
            <v>1E-3</v>
          </cell>
          <cell r="DM614">
            <v>0</v>
          </cell>
          <cell r="DN614">
            <v>1E-3</v>
          </cell>
          <cell r="DO614">
            <v>1E-3</v>
          </cell>
          <cell r="DP614">
            <v>0</v>
          </cell>
          <cell r="DQ614">
            <v>0</v>
          </cell>
          <cell r="DR614">
            <v>1E-3</v>
          </cell>
          <cell r="DS614">
            <v>1E-3</v>
          </cell>
          <cell r="DT614">
            <v>1E-3</v>
          </cell>
          <cell r="DU614">
            <v>1E-3</v>
          </cell>
          <cell r="DV614">
            <v>0</v>
          </cell>
          <cell r="DW614">
            <v>0</v>
          </cell>
          <cell r="DX614">
            <v>1E-3</v>
          </cell>
          <cell r="DY614">
            <v>1E-3</v>
          </cell>
          <cell r="DZ614">
            <v>1E-3</v>
          </cell>
          <cell r="EA614">
            <v>1E-3</v>
          </cell>
          <cell r="EB614">
            <v>1E-3</v>
          </cell>
          <cell r="EC614">
            <v>0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1E-3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8.9999999999999993E-3</v>
          </cell>
          <cell r="AE616">
            <v>0</v>
          </cell>
          <cell r="AF616">
            <v>1E-3</v>
          </cell>
          <cell r="AG616">
            <v>2E-3</v>
          </cell>
          <cell r="AH616">
            <v>0</v>
          </cell>
          <cell r="AI616">
            <v>0</v>
          </cell>
          <cell r="AJ616">
            <v>0</v>
          </cell>
          <cell r="AK616">
            <v>1E-3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1E-3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1E-3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1E-3</v>
          </cell>
          <cell r="BD616">
            <v>0</v>
          </cell>
          <cell r="BE616">
            <v>0</v>
          </cell>
          <cell r="BF616">
            <v>1E-3</v>
          </cell>
          <cell r="BG616">
            <v>0</v>
          </cell>
          <cell r="BH616">
            <v>1E-3</v>
          </cell>
          <cell r="BI616">
            <v>0</v>
          </cell>
          <cell r="BJ616">
            <v>0</v>
          </cell>
          <cell r="BK616">
            <v>1E-3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1E-3</v>
          </cell>
          <cell r="BQ616">
            <v>1E-3</v>
          </cell>
          <cell r="BR616">
            <v>0</v>
          </cell>
          <cell r="BS616">
            <v>1E-3</v>
          </cell>
          <cell r="BT616">
            <v>1E-3</v>
          </cell>
          <cell r="BU616">
            <v>1E-3</v>
          </cell>
          <cell r="BV616">
            <v>0</v>
          </cell>
          <cell r="BW616">
            <v>1E-3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1E-3</v>
          </cell>
          <cell r="CC616">
            <v>1E-3</v>
          </cell>
          <cell r="CD616">
            <v>3.0000000000000001E-3</v>
          </cell>
          <cell r="CE616">
            <v>0</v>
          </cell>
          <cell r="CF616">
            <v>-1E-3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1E-3</v>
          </cell>
          <cell r="CM616">
            <v>1E-3</v>
          </cell>
          <cell r="CN616">
            <v>1E-3</v>
          </cell>
          <cell r="CO616">
            <v>1E-3</v>
          </cell>
          <cell r="CP616">
            <v>0</v>
          </cell>
          <cell r="CQ616">
            <v>0</v>
          </cell>
          <cell r="CR616">
            <v>1E-3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1E-3</v>
          </cell>
          <cell r="CZ616">
            <v>1E-3</v>
          </cell>
          <cell r="DA616">
            <v>1E-3</v>
          </cell>
          <cell r="DB616">
            <v>0</v>
          </cell>
          <cell r="DC616">
            <v>2E-3</v>
          </cell>
          <cell r="DD616">
            <v>0</v>
          </cell>
          <cell r="DE616">
            <v>1E-3</v>
          </cell>
          <cell r="DF616">
            <v>0</v>
          </cell>
          <cell r="DG616">
            <v>-2E-3</v>
          </cell>
          <cell r="DH616">
            <v>1E-3</v>
          </cell>
          <cell r="DI616">
            <v>0</v>
          </cell>
          <cell r="DJ616">
            <v>0</v>
          </cell>
          <cell r="DK616">
            <v>1E-3</v>
          </cell>
          <cell r="DL616">
            <v>1E-3</v>
          </cell>
          <cell r="DM616">
            <v>1E-3</v>
          </cell>
          <cell r="DN616">
            <v>1E-3</v>
          </cell>
          <cell r="DO616">
            <v>1E-3</v>
          </cell>
          <cell r="DP616">
            <v>1E-3</v>
          </cell>
          <cell r="DQ616">
            <v>0</v>
          </cell>
          <cell r="DR616">
            <v>1E-3</v>
          </cell>
          <cell r="DS616">
            <v>1E-3</v>
          </cell>
          <cell r="DT616">
            <v>1E-3</v>
          </cell>
          <cell r="DU616">
            <v>1E-3</v>
          </cell>
          <cell r="DV616">
            <v>0</v>
          </cell>
          <cell r="DW616">
            <v>0</v>
          </cell>
          <cell r="DX616">
            <v>1E-3</v>
          </cell>
          <cell r="DY616">
            <v>0</v>
          </cell>
          <cell r="DZ616">
            <v>1E-3</v>
          </cell>
          <cell r="EA616">
            <v>0</v>
          </cell>
          <cell r="EB616">
            <v>1E-3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3.0000000000000001E-3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1E-3</v>
          </cell>
          <cell r="X618">
            <v>0</v>
          </cell>
          <cell r="Y618">
            <v>4.0000000000000001E-3</v>
          </cell>
          <cell r="Z618">
            <v>4.0000000000000001E-3</v>
          </cell>
          <cell r="AA618">
            <v>2E-3</v>
          </cell>
          <cell r="AB618">
            <v>4.0000000000000001E-3</v>
          </cell>
          <cell r="AC618">
            <v>0</v>
          </cell>
          <cell r="AD618">
            <v>0</v>
          </cell>
          <cell r="AE618">
            <v>2E-3</v>
          </cell>
          <cell r="AF618">
            <v>0</v>
          </cell>
          <cell r="AG618">
            <v>0</v>
          </cell>
          <cell r="AH618">
            <v>0</v>
          </cell>
          <cell r="AI618">
            <v>2E-3</v>
          </cell>
          <cell r="AJ618">
            <v>2E-3</v>
          </cell>
          <cell r="AK618">
            <v>2E-3</v>
          </cell>
          <cell r="AL618">
            <v>1E-3</v>
          </cell>
          <cell r="AM618">
            <v>0</v>
          </cell>
          <cell r="AN618">
            <v>0</v>
          </cell>
          <cell r="AO618">
            <v>1.0999999999999999E-2</v>
          </cell>
          <cell r="AP618">
            <v>1E-3</v>
          </cell>
          <cell r="AQ618">
            <v>0</v>
          </cell>
          <cell r="AR618">
            <v>2E-3</v>
          </cell>
          <cell r="AS618">
            <v>0</v>
          </cell>
          <cell r="AT618">
            <v>0</v>
          </cell>
          <cell r="AU618">
            <v>0</v>
          </cell>
          <cell r="AV618">
            <v>2E-3</v>
          </cell>
          <cell r="AW618">
            <v>0</v>
          </cell>
          <cell r="AX618">
            <v>0</v>
          </cell>
          <cell r="AY618">
            <v>1E-3</v>
          </cell>
          <cell r="AZ618">
            <v>2E-3</v>
          </cell>
          <cell r="BA618">
            <v>5.0000000000000001E-3</v>
          </cell>
          <cell r="BB618">
            <v>1E-3</v>
          </cell>
          <cell r="BC618">
            <v>0</v>
          </cell>
          <cell r="BD618">
            <v>0</v>
          </cell>
          <cell r="BE618">
            <v>4.0000000000000001E-3</v>
          </cell>
          <cell r="BF618">
            <v>0</v>
          </cell>
          <cell r="BG618">
            <v>0</v>
          </cell>
          <cell r="BH618">
            <v>0</v>
          </cell>
          <cell r="BI618">
            <v>2E-3</v>
          </cell>
          <cell r="BJ618">
            <v>0</v>
          </cell>
          <cell r="BK618">
            <v>0</v>
          </cell>
          <cell r="BL618">
            <v>8.0000000000000002E-3</v>
          </cell>
          <cell r="BM618">
            <v>1.2E-2</v>
          </cell>
          <cell r="BN618">
            <v>1E-3</v>
          </cell>
          <cell r="BO618">
            <v>1E-3</v>
          </cell>
          <cell r="BP618">
            <v>0</v>
          </cell>
          <cell r="BQ618">
            <v>0</v>
          </cell>
          <cell r="BR618">
            <v>4.0000000000000001E-3</v>
          </cell>
          <cell r="BS618">
            <v>0</v>
          </cell>
          <cell r="BT618">
            <v>0</v>
          </cell>
          <cell r="BU618">
            <v>0</v>
          </cell>
          <cell r="BV618">
            <v>6.0000000000000001E-3</v>
          </cell>
          <cell r="BW618">
            <v>0</v>
          </cell>
          <cell r="BX618">
            <v>0</v>
          </cell>
          <cell r="BY618">
            <v>5.0000000000000001E-3</v>
          </cell>
          <cell r="BZ618">
            <v>0.01</v>
          </cell>
          <cell r="CA618">
            <v>6.0000000000000001E-3</v>
          </cell>
          <cell r="CB618">
            <v>1E-3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1E-3</v>
          </cell>
          <cell r="CK618">
            <v>0</v>
          </cell>
          <cell r="CL618">
            <v>1E-3</v>
          </cell>
          <cell r="CM618">
            <v>0</v>
          </cell>
          <cell r="CN618">
            <v>1E-3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1E-3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1E-3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1E-3</v>
          </cell>
          <cell r="DM618">
            <v>0</v>
          </cell>
          <cell r="DN618">
            <v>5.0000000000000001E-3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1E-3</v>
          </cell>
          <cell r="DW618">
            <v>1E-3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1E-3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1E-3</v>
          </cell>
          <cell r="AU619">
            <v>1E-3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1E-3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1E-3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1E-3</v>
          </cell>
          <cell r="CZ619">
            <v>1E-3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1E-3</v>
          </cell>
          <cell r="DM619">
            <v>1E-3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1E-3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1E-3</v>
          </cell>
          <cell r="AG620">
            <v>1E-3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1E-3</v>
          </cell>
          <cell r="AR620">
            <v>0</v>
          </cell>
          <cell r="AS620">
            <v>1E-3</v>
          </cell>
          <cell r="AT620">
            <v>1E-3</v>
          </cell>
          <cell r="AU620">
            <v>1E-3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1E-3</v>
          </cell>
          <cell r="BC620">
            <v>0</v>
          </cell>
          <cell r="BD620">
            <v>0</v>
          </cell>
          <cell r="BE620">
            <v>1E-3</v>
          </cell>
          <cell r="BF620">
            <v>1E-3</v>
          </cell>
          <cell r="BG620">
            <v>1E-3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1E-3</v>
          </cell>
          <cell r="BQ620">
            <v>1E-3</v>
          </cell>
          <cell r="BR620">
            <v>0</v>
          </cell>
          <cell r="BS620">
            <v>0</v>
          </cell>
          <cell r="BT620">
            <v>1E-3</v>
          </cell>
          <cell r="BU620">
            <v>1E-3</v>
          </cell>
          <cell r="BV620">
            <v>0</v>
          </cell>
          <cell r="BW620">
            <v>1E-3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1E-3</v>
          </cell>
          <cell r="CC620">
            <v>1E-3</v>
          </cell>
          <cell r="CD620">
            <v>0</v>
          </cell>
          <cell r="CE620">
            <v>1E-3</v>
          </cell>
          <cell r="CF620">
            <v>-1E-3</v>
          </cell>
          <cell r="CG620">
            <v>1E-3</v>
          </cell>
          <cell r="CH620">
            <v>1E-3</v>
          </cell>
          <cell r="CI620">
            <v>0</v>
          </cell>
          <cell r="CJ620">
            <v>0</v>
          </cell>
          <cell r="CK620">
            <v>0</v>
          </cell>
          <cell r="CL620">
            <v>1E-3</v>
          </cell>
          <cell r="CM620">
            <v>1E-3</v>
          </cell>
          <cell r="CN620">
            <v>1E-3</v>
          </cell>
          <cell r="CO620">
            <v>1E-3</v>
          </cell>
          <cell r="CP620">
            <v>0</v>
          </cell>
          <cell r="CQ620">
            <v>1E-3</v>
          </cell>
          <cell r="CR620">
            <v>1E-3</v>
          </cell>
          <cell r="CS620">
            <v>1E-3</v>
          </cell>
          <cell r="CT620">
            <v>1E-3</v>
          </cell>
          <cell r="CU620">
            <v>1E-3</v>
          </cell>
          <cell r="CV620">
            <v>1E-3</v>
          </cell>
          <cell r="CW620">
            <v>0</v>
          </cell>
          <cell r="CX620">
            <v>0</v>
          </cell>
          <cell r="CY620">
            <v>1E-3</v>
          </cell>
          <cell r="CZ620">
            <v>2E-3</v>
          </cell>
          <cell r="DA620">
            <v>1E-3</v>
          </cell>
          <cell r="DB620">
            <v>1E-3</v>
          </cell>
          <cell r="DC620">
            <v>1E-3</v>
          </cell>
          <cell r="DD620">
            <v>1E-3</v>
          </cell>
          <cell r="DE620">
            <v>1E-3</v>
          </cell>
          <cell r="DF620">
            <v>0</v>
          </cell>
          <cell r="DG620">
            <v>-2E-3</v>
          </cell>
          <cell r="DH620">
            <v>0</v>
          </cell>
          <cell r="DI620">
            <v>0</v>
          </cell>
          <cell r="DJ620">
            <v>0</v>
          </cell>
          <cell r="DK620">
            <v>1E-3</v>
          </cell>
          <cell r="DL620">
            <v>1E-3</v>
          </cell>
          <cell r="DM620">
            <v>1E-3</v>
          </cell>
          <cell r="DN620">
            <v>1E-3</v>
          </cell>
          <cell r="DO620">
            <v>1E-3</v>
          </cell>
          <cell r="DP620">
            <v>1E-3</v>
          </cell>
          <cell r="DQ620">
            <v>1E-3</v>
          </cell>
          <cell r="DR620">
            <v>1E-3</v>
          </cell>
          <cell r="DS620">
            <v>1E-3</v>
          </cell>
          <cell r="DT620">
            <v>0</v>
          </cell>
          <cell r="DU620">
            <v>1E-3</v>
          </cell>
          <cell r="DV620">
            <v>1E-3</v>
          </cell>
          <cell r="DW620">
            <v>0</v>
          </cell>
          <cell r="DX620">
            <v>1E-3</v>
          </cell>
          <cell r="DY620">
            <v>0</v>
          </cell>
          <cell r="DZ620">
            <v>0</v>
          </cell>
          <cell r="EA620">
            <v>0</v>
          </cell>
          <cell r="EB620">
            <v>1E-3</v>
          </cell>
          <cell r="EC620">
            <v>2E-3</v>
          </cell>
          <cell r="ED620">
            <v>1E-3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1E-3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-1E-3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1E-3</v>
          </cell>
          <cell r="AE621">
            <v>0</v>
          </cell>
          <cell r="AF621">
            <v>1E-3</v>
          </cell>
          <cell r="AG621">
            <v>0</v>
          </cell>
          <cell r="AH621">
            <v>1E-3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1E-3</v>
          </cell>
          <cell r="BQ621">
            <v>0</v>
          </cell>
          <cell r="BR621">
            <v>0</v>
          </cell>
          <cell r="BS621">
            <v>0</v>
          </cell>
          <cell r="BT621">
            <v>1E-3</v>
          </cell>
          <cell r="BU621">
            <v>1E-3</v>
          </cell>
          <cell r="BV621">
            <v>0</v>
          </cell>
          <cell r="BW621">
            <v>1E-3</v>
          </cell>
          <cell r="BX621">
            <v>1E-3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1E-3</v>
          </cell>
          <cell r="CM621">
            <v>1E-3</v>
          </cell>
          <cell r="CN621">
            <v>1E-3</v>
          </cell>
          <cell r="CO621">
            <v>1E-3</v>
          </cell>
          <cell r="CP621">
            <v>1E-3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1E-3</v>
          </cell>
          <cell r="CZ621">
            <v>1E-3</v>
          </cell>
          <cell r="DA621">
            <v>1E-3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1E-3</v>
          </cell>
          <cell r="DM621">
            <v>1E-3</v>
          </cell>
          <cell r="DN621">
            <v>1E-3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1E-3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-1E-3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-1E-3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-1E-3</v>
          </cell>
          <cell r="AN709">
            <v>-1E-3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-1E-3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-1E-3</v>
          </cell>
          <cell r="CA709">
            <v>0</v>
          </cell>
          <cell r="CB709">
            <v>2E-3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-1E-3</v>
          </cell>
          <cell r="CM709">
            <v>0</v>
          </cell>
          <cell r="CN709">
            <v>-1E-3</v>
          </cell>
          <cell r="CO709">
            <v>0</v>
          </cell>
          <cell r="CP709">
            <v>-1E-3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-1E-3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-1E-3</v>
          </cell>
          <cell r="DL709">
            <v>0</v>
          </cell>
          <cell r="DM709">
            <v>0</v>
          </cell>
          <cell r="DN709">
            <v>-1E-3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-1E-3</v>
          </cell>
          <cell r="DZ709">
            <v>-1E-3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-1E-3</v>
          </cell>
          <cell r="DO710">
            <v>0</v>
          </cell>
          <cell r="DP710">
            <v>0</v>
          </cell>
          <cell r="DQ710">
            <v>-1E-3</v>
          </cell>
          <cell r="DR710">
            <v>0</v>
          </cell>
          <cell r="DS710">
            <v>-1E-3</v>
          </cell>
          <cell r="DT710">
            <v>-1E-3</v>
          </cell>
          <cell r="DU710">
            <v>-1E-3</v>
          </cell>
          <cell r="DV710">
            <v>0</v>
          </cell>
          <cell r="DW710">
            <v>0</v>
          </cell>
          <cell r="DX710">
            <v>-1E-3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-1E-3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-1E-3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-1E-3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-1E-3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-1E-3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-1E-3</v>
          </cell>
          <cell r="EB712">
            <v>-1E-3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-1E-3</v>
          </cell>
          <cell r="L713">
            <v>-1E-3</v>
          </cell>
          <cell r="M713">
            <v>-1E-3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-1E-3</v>
          </cell>
          <cell r="S713">
            <v>0</v>
          </cell>
          <cell r="T713">
            <v>-1E-3</v>
          </cell>
          <cell r="U713">
            <v>0</v>
          </cell>
          <cell r="V713">
            <v>0</v>
          </cell>
          <cell r="W713">
            <v>0</v>
          </cell>
          <cell r="X713">
            <v>-1E-3</v>
          </cell>
          <cell r="Y713">
            <v>-1E-3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0</v>
          </cell>
          <cell r="AF713">
            <v>0</v>
          </cell>
          <cell r="AG713">
            <v>-1E-3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-1E-3</v>
          </cell>
          <cell r="AM713">
            <v>-1E-3</v>
          </cell>
          <cell r="AN713">
            <v>-1E-3</v>
          </cell>
          <cell r="AO713">
            <v>-1E-3</v>
          </cell>
          <cell r="AP713">
            <v>-1E-3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-1E-3</v>
          </cell>
          <cell r="BA713">
            <v>0</v>
          </cell>
          <cell r="BB713">
            <v>-1E-3</v>
          </cell>
          <cell r="BC713">
            <v>-1E-3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-1E-3</v>
          </cell>
          <cell r="BM713">
            <v>-1E-3</v>
          </cell>
          <cell r="BN713">
            <v>0</v>
          </cell>
          <cell r="BO713">
            <v>-1E-3</v>
          </cell>
          <cell r="BP713">
            <v>-1E-3</v>
          </cell>
          <cell r="BQ713">
            <v>-1E-3</v>
          </cell>
          <cell r="BR713">
            <v>0</v>
          </cell>
          <cell r="BS713">
            <v>-1E-3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-1E-3</v>
          </cell>
          <cell r="CA713">
            <v>-1E-3</v>
          </cell>
          <cell r="CB713">
            <v>0</v>
          </cell>
          <cell r="CC713">
            <v>-1E-3</v>
          </cell>
          <cell r="CD713">
            <v>-1E-3</v>
          </cell>
          <cell r="CE713">
            <v>0</v>
          </cell>
          <cell r="CF713">
            <v>-1E-3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-1E-3</v>
          </cell>
          <cell r="CP713">
            <v>-1E-3</v>
          </cell>
          <cell r="CQ713">
            <v>-1E-3</v>
          </cell>
          <cell r="CR713">
            <v>0</v>
          </cell>
          <cell r="CS713">
            <v>-1E-3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-1E-3</v>
          </cell>
          <cell r="DD713">
            <v>-1E-3</v>
          </cell>
          <cell r="DE713">
            <v>0</v>
          </cell>
          <cell r="DF713">
            <v>-1E-3</v>
          </cell>
          <cell r="DG713">
            <v>-1E-3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-1E-3</v>
          </cell>
          <cell r="DQ713">
            <v>-1E-3</v>
          </cell>
          <cell r="DR713">
            <v>0</v>
          </cell>
          <cell r="DS713">
            <v>-1E-3</v>
          </cell>
          <cell r="DT713">
            <v>-1E-3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-1E-3</v>
          </cell>
          <cell r="EC713">
            <v>-1E-3</v>
          </cell>
          <cell r="ED713">
            <v>-1E-3</v>
          </cell>
        </row>
        <row r="714">
          <cell r="F714">
            <v>-1E-3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-1E-3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-1E-3</v>
          </cell>
          <cell r="R714">
            <v>-1E-3</v>
          </cell>
          <cell r="S714">
            <v>0</v>
          </cell>
          <cell r="T714">
            <v>-1E-3</v>
          </cell>
          <cell r="U714">
            <v>-1E-3</v>
          </cell>
          <cell r="V714">
            <v>0</v>
          </cell>
          <cell r="W714">
            <v>0</v>
          </cell>
          <cell r="X714">
            <v>-1E-3</v>
          </cell>
          <cell r="Y714">
            <v>-1E-3</v>
          </cell>
          <cell r="Z714">
            <v>-1E-3</v>
          </cell>
          <cell r="AA714">
            <v>-1E-3</v>
          </cell>
          <cell r="AB714">
            <v>-1E-3</v>
          </cell>
          <cell r="AC714">
            <v>-1E-3</v>
          </cell>
          <cell r="AD714">
            <v>-1E-3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-1E-3</v>
          </cell>
          <cell r="AO714">
            <v>-1E-3</v>
          </cell>
          <cell r="AP714">
            <v>0</v>
          </cell>
          <cell r="AQ714">
            <v>0</v>
          </cell>
          <cell r="AR714">
            <v>0</v>
          </cell>
          <cell r="AS714">
            <v>-1E-3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-1E-3</v>
          </cell>
          <cell r="BD714">
            <v>0</v>
          </cell>
          <cell r="BE714">
            <v>0</v>
          </cell>
          <cell r="BF714">
            <v>-1E-3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-1E-3</v>
          </cell>
          <cell r="BO714">
            <v>-1E-3</v>
          </cell>
          <cell r="BP714">
            <v>0</v>
          </cell>
          <cell r="BQ714">
            <v>-1E-3</v>
          </cell>
          <cell r="BR714">
            <v>0</v>
          </cell>
          <cell r="BS714">
            <v>-1E-3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-1E-3</v>
          </cell>
          <cell r="CB714">
            <v>0</v>
          </cell>
          <cell r="CC714">
            <v>-1E-3</v>
          </cell>
          <cell r="CD714">
            <v>-1E-3</v>
          </cell>
          <cell r="CE714">
            <v>-1E-3</v>
          </cell>
          <cell r="CF714">
            <v>0</v>
          </cell>
          <cell r="CG714">
            <v>-1E-3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-1E-3</v>
          </cell>
          <cell r="CM714">
            <v>-1E-3</v>
          </cell>
          <cell r="CN714">
            <v>-1E-3</v>
          </cell>
          <cell r="CO714">
            <v>-1E-3</v>
          </cell>
          <cell r="CP714">
            <v>-1E-3</v>
          </cell>
          <cell r="CQ714">
            <v>-1E-3</v>
          </cell>
          <cell r="CR714">
            <v>-1E-3</v>
          </cell>
          <cell r="CS714">
            <v>-1E-3</v>
          </cell>
          <cell r="CT714">
            <v>-1E-3</v>
          </cell>
          <cell r="CU714">
            <v>-1E-3</v>
          </cell>
          <cell r="CV714">
            <v>-1E-3</v>
          </cell>
          <cell r="CW714">
            <v>0</v>
          </cell>
          <cell r="CX714">
            <v>0</v>
          </cell>
          <cell r="CY714">
            <v>0</v>
          </cell>
          <cell r="CZ714">
            <v>-1E-3</v>
          </cell>
          <cell r="DA714">
            <v>0</v>
          </cell>
          <cell r="DB714">
            <v>-1E-3</v>
          </cell>
          <cell r="DC714">
            <v>-1E-3</v>
          </cell>
          <cell r="DD714">
            <v>-1E-3</v>
          </cell>
          <cell r="DE714">
            <v>-1E-3</v>
          </cell>
          <cell r="DF714">
            <v>0</v>
          </cell>
          <cell r="DG714">
            <v>0</v>
          </cell>
          <cell r="DH714">
            <v>-1E-3</v>
          </cell>
          <cell r="DI714">
            <v>-1E-3</v>
          </cell>
          <cell r="DJ714">
            <v>0</v>
          </cell>
          <cell r="DK714">
            <v>0</v>
          </cell>
          <cell r="DL714">
            <v>-1E-3</v>
          </cell>
          <cell r="DM714">
            <v>-1E-3</v>
          </cell>
          <cell r="DN714">
            <v>-1E-3</v>
          </cell>
          <cell r="DO714">
            <v>-1E-3</v>
          </cell>
          <cell r="DP714">
            <v>-1E-3</v>
          </cell>
          <cell r="DQ714">
            <v>-1E-3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-1E-3</v>
          </cell>
          <cell r="Q715">
            <v>0</v>
          </cell>
          <cell r="R715">
            <v>0</v>
          </cell>
          <cell r="S715">
            <v>-1E-3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-1E-3</v>
          </cell>
          <cell r="AE715">
            <v>-1E-3</v>
          </cell>
          <cell r="AF715">
            <v>-1E-3</v>
          </cell>
          <cell r="AG715">
            <v>0</v>
          </cell>
          <cell r="AH715">
            <v>-1E-3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-1E-3</v>
          </cell>
          <cell r="AN715">
            <v>0</v>
          </cell>
          <cell r="AO715">
            <v>-1E-3</v>
          </cell>
          <cell r="AP715">
            <v>-1E-3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-1E-3</v>
          </cell>
          <cell r="AZ715">
            <v>-1E-3</v>
          </cell>
          <cell r="BA715">
            <v>-1E-3</v>
          </cell>
          <cell r="BB715">
            <v>-1E-3</v>
          </cell>
          <cell r="BC715">
            <v>-1E-3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-1E-3</v>
          </cell>
          <cell r="BM715">
            <v>-1E-3</v>
          </cell>
          <cell r="BN715">
            <v>-1E-3</v>
          </cell>
          <cell r="BO715">
            <v>-1E-3</v>
          </cell>
          <cell r="BP715">
            <v>-1E-3</v>
          </cell>
          <cell r="BQ715">
            <v>0</v>
          </cell>
          <cell r="BR715">
            <v>-1E-3</v>
          </cell>
          <cell r="BS715">
            <v>0</v>
          </cell>
          <cell r="BT715">
            <v>-1E-3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-1E-3</v>
          </cell>
          <cell r="BZ715">
            <v>-1E-3</v>
          </cell>
          <cell r="CA715">
            <v>-1E-3</v>
          </cell>
          <cell r="CB715">
            <v>-1E-3</v>
          </cell>
          <cell r="CC715">
            <v>-1E-3</v>
          </cell>
          <cell r="CD715">
            <v>0</v>
          </cell>
          <cell r="CE715">
            <v>0</v>
          </cell>
          <cell r="CF715">
            <v>-1E-3</v>
          </cell>
          <cell r="CG715">
            <v>0</v>
          </cell>
          <cell r="CH715">
            <v>-1E-3</v>
          </cell>
          <cell r="CI715">
            <v>0</v>
          </cell>
          <cell r="CJ715">
            <v>0</v>
          </cell>
          <cell r="CK715">
            <v>-1E-3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-1E-3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-1E-3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-1E-3</v>
          </cell>
          <cell r="DP715">
            <v>-1E-3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-1E-3</v>
          </cell>
          <cell r="DZ715">
            <v>-1E-3</v>
          </cell>
          <cell r="EA715">
            <v>0</v>
          </cell>
          <cell r="EB715">
            <v>-1E-3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-1E-3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-1E-3</v>
          </cell>
          <cell r="W716">
            <v>0</v>
          </cell>
          <cell r="X716">
            <v>-2E-3</v>
          </cell>
          <cell r="Y716">
            <v>-1E-3</v>
          </cell>
          <cell r="Z716">
            <v>0</v>
          </cell>
          <cell r="AA716">
            <v>-1E-3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-1E-3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-1E-3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-1E-3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-1E-3</v>
          </cell>
          <cell r="DB716">
            <v>-1E-3</v>
          </cell>
          <cell r="DC716">
            <v>-1E-3</v>
          </cell>
          <cell r="DD716">
            <v>-1E-3</v>
          </cell>
          <cell r="DE716">
            <v>0</v>
          </cell>
          <cell r="DF716">
            <v>0</v>
          </cell>
          <cell r="DG716">
            <v>-1E-3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-1E-3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-1E-3</v>
          </cell>
          <cell r="DZ716">
            <v>-1E-3</v>
          </cell>
          <cell r="EA716">
            <v>0</v>
          </cell>
          <cell r="EB716">
            <v>-1E-3</v>
          </cell>
          <cell r="EC716">
            <v>0</v>
          </cell>
          <cell r="ED716">
            <v>-1E-3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-1E-3</v>
          </cell>
          <cell r="T719">
            <v>-1E-3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-1E-3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-1E-3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-8.9999999999999993E-3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-1E-3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-1E-3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-1E-3</v>
          </cell>
          <cell r="EA719">
            <v>-1E-3</v>
          </cell>
          <cell r="EB719">
            <v>0</v>
          </cell>
          <cell r="EC719">
            <v>0</v>
          </cell>
          <cell r="ED719">
            <v>-1E-3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-1E-3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-1E-3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-1E-3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-1E-3</v>
          </cell>
          <cell r="Z723">
            <v>-1E-3</v>
          </cell>
          <cell r="AA723">
            <v>0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1E-3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-1E-3</v>
          </cell>
          <cell r="BM723">
            <v>-1E-3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-1E-3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-1E-3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-1E-3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-1E-3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-1E-3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-1E-3</v>
          </cell>
          <cell r="BG725">
            <v>-1E-3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-1E-3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-1E-3</v>
          </cell>
          <cell r="CM725">
            <v>-1E-3</v>
          </cell>
          <cell r="CN725">
            <v>-1E-3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-1E-3</v>
          </cell>
          <cell r="CZ725">
            <v>-1E-3</v>
          </cell>
          <cell r="DA725">
            <v>-1E-3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1E-3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-1E-3</v>
          </cell>
          <cell r="DM725">
            <v>0</v>
          </cell>
          <cell r="DN725">
            <v>-1E-3</v>
          </cell>
          <cell r="DO725">
            <v>0</v>
          </cell>
          <cell r="DP725">
            <v>0</v>
          </cell>
          <cell r="DQ725">
            <v>-1E-3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-1E-3</v>
          </cell>
          <cell r="ED725">
            <v>-1E-3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-2E-3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-1E-3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-1E-3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-2E-3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-1E-3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2064.39</v>
          </cell>
          <cell r="G815">
            <v>1726.86</v>
          </cell>
          <cell r="H815">
            <v>2109.59</v>
          </cell>
          <cell r="I815">
            <v>1813.23</v>
          </cell>
          <cell r="J815">
            <v>1789.22</v>
          </cell>
          <cell r="K815">
            <v>2245.64</v>
          </cell>
          <cell r="L815">
            <v>2583.9</v>
          </cell>
          <cell r="M815">
            <v>2688.27</v>
          </cell>
          <cell r="N815">
            <v>2638.25</v>
          </cell>
          <cell r="O815">
            <v>2527.7199999999998</v>
          </cell>
          <cell r="P815">
            <v>2521.9</v>
          </cell>
          <cell r="Q815">
            <v>2481.9</v>
          </cell>
          <cell r="R815">
            <v>27190.870000000003</v>
          </cell>
          <cell r="S815">
            <v>2064.39</v>
          </cell>
          <cell r="T815">
            <v>1726.86</v>
          </cell>
          <cell r="U815">
            <v>2109.59</v>
          </cell>
          <cell r="V815">
            <v>1813.23</v>
          </cell>
          <cell r="W815">
            <v>1789.22</v>
          </cell>
          <cell r="X815">
            <v>2245.64</v>
          </cell>
          <cell r="Y815">
            <v>2583.9</v>
          </cell>
          <cell r="Z815">
            <v>2688.27</v>
          </cell>
          <cell r="AA815">
            <v>2638.25</v>
          </cell>
          <cell r="AB815">
            <v>2527.7199999999998</v>
          </cell>
          <cell r="AC815">
            <v>2521.9</v>
          </cell>
          <cell r="AD815">
            <v>2481.9</v>
          </cell>
          <cell r="AE815">
            <v>27270.980000000003</v>
          </cell>
          <cell r="AF815">
            <v>2064.39</v>
          </cell>
          <cell r="AG815">
            <v>1806.97</v>
          </cell>
          <cell r="AH815">
            <v>2109.59</v>
          </cell>
          <cell r="AI815">
            <v>1813.23</v>
          </cell>
          <cell r="AJ815">
            <v>1789.22</v>
          </cell>
          <cell r="AK815">
            <v>2245.64</v>
          </cell>
          <cell r="AL815">
            <v>2583.9</v>
          </cell>
          <cell r="AM815">
            <v>2688.27</v>
          </cell>
          <cell r="AN815">
            <v>2638.25</v>
          </cell>
          <cell r="AO815">
            <v>2527.7199999999998</v>
          </cell>
          <cell r="AP815">
            <v>2521.9</v>
          </cell>
          <cell r="AQ815">
            <v>2481.9</v>
          </cell>
          <cell r="AR815">
            <v>27190.870000000003</v>
          </cell>
          <cell r="AS815">
            <v>2064.39</v>
          </cell>
          <cell r="AT815">
            <v>1726.86</v>
          </cell>
          <cell r="AU815">
            <v>2109.59</v>
          </cell>
          <cell r="AV815">
            <v>1813.23</v>
          </cell>
          <cell r="AW815">
            <v>1789.22</v>
          </cell>
          <cell r="AX815">
            <v>2245.64</v>
          </cell>
          <cell r="AY815">
            <v>2583.9</v>
          </cell>
          <cell r="AZ815">
            <v>2688.27</v>
          </cell>
          <cell r="BA815">
            <v>2638.25</v>
          </cell>
          <cell r="BB815">
            <v>2527.7199999999998</v>
          </cell>
          <cell r="BC815">
            <v>2521.9</v>
          </cell>
          <cell r="BD815">
            <v>2481.9</v>
          </cell>
          <cell r="BE815">
            <v>27190.870000000003</v>
          </cell>
          <cell r="BF815">
            <v>2064.39</v>
          </cell>
          <cell r="BG815">
            <v>1726.86</v>
          </cell>
          <cell r="BH815">
            <v>2109.59</v>
          </cell>
          <cell r="BI815">
            <v>1813.23</v>
          </cell>
          <cell r="BJ815">
            <v>1789.22</v>
          </cell>
          <cell r="BK815">
            <v>2245.64</v>
          </cell>
          <cell r="BL815">
            <v>2583.9</v>
          </cell>
          <cell r="BM815">
            <v>2688.27</v>
          </cell>
          <cell r="BN815">
            <v>2638.25</v>
          </cell>
          <cell r="BO815">
            <v>2527.7199999999998</v>
          </cell>
          <cell r="BP815">
            <v>2521.9</v>
          </cell>
          <cell r="BQ815">
            <v>2481.9</v>
          </cell>
          <cell r="BR815">
            <v>27190.870000000003</v>
          </cell>
          <cell r="BS815">
            <v>2064.39</v>
          </cell>
          <cell r="BT815">
            <v>1726.86</v>
          </cell>
          <cell r="BU815">
            <v>2109.59</v>
          </cell>
          <cell r="BV815">
            <v>1813.23</v>
          </cell>
          <cell r="BW815">
            <v>1789.22</v>
          </cell>
          <cell r="BX815">
            <v>2245.64</v>
          </cell>
          <cell r="BY815">
            <v>2583.9</v>
          </cell>
          <cell r="BZ815">
            <v>2688.27</v>
          </cell>
          <cell r="CA815">
            <v>2638.25</v>
          </cell>
          <cell r="CB815">
            <v>2527.7199999999998</v>
          </cell>
          <cell r="CC815">
            <v>2521.9</v>
          </cell>
          <cell r="CD815">
            <v>2481.9</v>
          </cell>
          <cell r="CE815">
            <v>27270.980000000003</v>
          </cell>
          <cell r="CF815">
            <v>2064.39</v>
          </cell>
          <cell r="CG815">
            <v>1806.97</v>
          </cell>
          <cell r="CH815">
            <v>2109.59</v>
          </cell>
          <cell r="CI815">
            <v>1813.23</v>
          </cell>
          <cell r="CJ815">
            <v>1789.22</v>
          </cell>
          <cell r="CK815">
            <v>2245.64</v>
          </cell>
          <cell r="CL815">
            <v>2583.9</v>
          </cell>
          <cell r="CM815">
            <v>2688.27</v>
          </cell>
          <cell r="CN815">
            <v>2638.25</v>
          </cell>
          <cell r="CO815">
            <v>2527.7199999999998</v>
          </cell>
          <cell r="CP815">
            <v>2521.9</v>
          </cell>
          <cell r="CQ815">
            <v>2481.9</v>
          </cell>
          <cell r="CR815">
            <v>27190.870000000003</v>
          </cell>
          <cell r="CS815">
            <v>2064.39</v>
          </cell>
          <cell r="CT815">
            <v>1726.86</v>
          </cell>
          <cell r="CU815">
            <v>2109.59</v>
          </cell>
          <cell r="CV815">
            <v>1813.23</v>
          </cell>
          <cell r="CW815">
            <v>1789.22</v>
          </cell>
          <cell r="CX815">
            <v>2245.64</v>
          </cell>
          <cell r="CY815">
            <v>2583.9</v>
          </cell>
          <cell r="CZ815">
            <v>2688.27</v>
          </cell>
          <cell r="DA815">
            <v>2638.25</v>
          </cell>
          <cell r="DB815">
            <v>2527.7199999999998</v>
          </cell>
          <cell r="DC815">
            <v>2521.9</v>
          </cell>
          <cell r="DD815">
            <v>2481.9</v>
          </cell>
          <cell r="DE815">
            <v>27190.870000000003</v>
          </cell>
          <cell r="DF815">
            <v>2064.39</v>
          </cell>
          <cell r="DG815">
            <v>1726.86</v>
          </cell>
          <cell r="DH815">
            <v>2109.59</v>
          </cell>
          <cell r="DI815">
            <v>1813.23</v>
          </cell>
          <cell r="DJ815">
            <v>1789.22</v>
          </cell>
          <cell r="DK815">
            <v>2245.64</v>
          </cell>
          <cell r="DL815">
            <v>2583.9</v>
          </cell>
          <cell r="DM815">
            <v>2688.27</v>
          </cell>
          <cell r="DN815">
            <v>2638.25</v>
          </cell>
          <cell r="DO815">
            <v>2527.7199999999998</v>
          </cell>
          <cell r="DP815">
            <v>2521.9</v>
          </cell>
          <cell r="DQ815">
            <v>2481.9</v>
          </cell>
          <cell r="DR815">
            <v>27190.870000000003</v>
          </cell>
          <cell r="DS815">
            <v>2064.39</v>
          </cell>
          <cell r="DT815">
            <v>1726.86</v>
          </cell>
          <cell r="DU815">
            <v>2109.59</v>
          </cell>
          <cell r="DV815">
            <v>1813.23</v>
          </cell>
          <cell r="DW815">
            <v>1789.22</v>
          </cell>
          <cell r="DX815">
            <v>2245.64</v>
          </cell>
          <cell r="DY815">
            <v>2583.9</v>
          </cell>
          <cell r="DZ815">
            <v>2688.27</v>
          </cell>
          <cell r="EA815">
            <v>2638.25</v>
          </cell>
          <cell r="EB815">
            <v>2527.7199999999998</v>
          </cell>
          <cell r="EC815">
            <v>2521.9</v>
          </cell>
          <cell r="ED815">
            <v>2481.9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2064.3899999999994</v>
          </cell>
          <cell r="G827">
            <v>1726.8599999999997</v>
          </cell>
          <cell r="H827">
            <v>2109.59</v>
          </cell>
          <cell r="I827">
            <v>1813.2300000000014</v>
          </cell>
          <cell r="J827">
            <v>1789.2200000000012</v>
          </cell>
          <cell r="K827">
            <v>2245.6399999999994</v>
          </cell>
          <cell r="L827">
            <v>2583.9000000000087</v>
          </cell>
          <cell r="M827">
            <v>2688.2700000000041</v>
          </cell>
          <cell r="N827">
            <v>2638.2500000000073</v>
          </cell>
          <cell r="O827">
            <v>2527.7200000000012</v>
          </cell>
          <cell r="P827">
            <v>2521.8999999999978</v>
          </cell>
          <cell r="Q827">
            <v>2481.9000000000087</v>
          </cell>
          <cell r="R827">
            <v>27190.870000000112</v>
          </cell>
          <cell r="S827">
            <v>2064.390000000014</v>
          </cell>
          <cell r="T827">
            <v>1726.859999999986</v>
          </cell>
          <cell r="U827">
            <v>2109.5900000000256</v>
          </cell>
          <cell r="V827">
            <v>1813.2300000000105</v>
          </cell>
          <cell r="W827">
            <v>1789.2200000000012</v>
          </cell>
          <cell r="X827">
            <v>2245.640000000014</v>
          </cell>
          <cell r="Y827">
            <v>2583.9000000000233</v>
          </cell>
          <cell r="Z827">
            <v>2688.2700000000186</v>
          </cell>
          <cell r="AA827">
            <v>2638.25</v>
          </cell>
          <cell r="AB827">
            <v>2527.7200000000012</v>
          </cell>
          <cell r="AC827">
            <v>2521.8999999999942</v>
          </cell>
          <cell r="AD827">
            <v>2481.8999999999942</v>
          </cell>
          <cell r="AE827">
            <v>27270.979999999516</v>
          </cell>
          <cell r="AF827">
            <v>2064.390000000014</v>
          </cell>
          <cell r="AG827">
            <v>1806.9699999999721</v>
          </cell>
          <cell r="AH827">
            <v>2109.5900000000838</v>
          </cell>
          <cell r="AI827">
            <v>1813.2299999999814</v>
          </cell>
          <cell r="AJ827">
            <v>1789.2199999999721</v>
          </cell>
          <cell r="AK827">
            <v>2245.6399999998976</v>
          </cell>
          <cell r="AL827">
            <v>2583.8999999999069</v>
          </cell>
          <cell r="AM827">
            <v>2688.2700000000186</v>
          </cell>
          <cell r="AN827">
            <v>2638.25</v>
          </cell>
          <cell r="AO827">
            <v>2527.7199999999721</v>
          </cell>
          <cell r="AP827">
            <v>2521.9000000000233</v>
          </cell>
          <cell r="AQ827">
            <v>2481.9000000000233</v>
          </cell>
          <cell r="AR827">
            <v>27190.870000001043</v>
          </cell>
          <cell r="AS827">
            <v>2064.390000000014</v>
          </cell>
          <cell r="AT827">
            <v>1726.859999999986</v>
          </cell>
          <cell r="AU827">
            <v>2109.5900000000838</v>
          </cell>
          <cell r="AV827">
            <v>1813.2299999999814</v>
          </cell>
          <cell r="AW827">
            <v>1789.2200000000885</v>
          </cell>
          <cell r="AX827">
            <v>2245.640000000014</v>
          </cell>
          <cell r="AY827">
            <v>2583.9000000001397</v>
          </cell>
          <cell r="AZ827">
            <v>2688.2700000000186</v>
          </cell>
          <cell r="BA827">
            <v>2638.25</v>
          </cell>
          <cell r="BB827">
            <v>2527.7199999999721</v>
          </cell>
          <cell r="BC827">
            <v>2521.9000000000233</v>
          </cell>
          <cell r="BD827">
            <v>2481.8999999999942</v>
          </cell>
          <cell r="BE827">
            <v>27190.870000000112</v>
          </cell>
          <cell r="BF827">
            <v>2064.390000000014</v>
          </cell>
          <cell r="BG827">
            <v>1726.859999999986</v>
          </cell>
          <cell r="BH827">
            <v>2109.5900000000838</v>
          </cell>
          <cell r="BI827">
            <v>1813.2299999999814</v>
          </cell>
          <cell r="BJ827">
            <v>1789.2199999999721</v>
          </cell>
          <cell r="BK827">
            <v>2245.6400000001304</v>
          </cell>
          <cell r="BL827">
            <v>2583.8999999999069</v>
          </cell>
          <cell r="BM827">
            <v>2688.2700000000186</v>
          </cell>
          <cell r="BN827">
            <v>2638.25</v>
          </cell>
          <cell r="BO827">
            <v>2527.7199999999721</v>
          </cell>
          <cell r="BP827">
            <v>2521.9000000000233</v>
          </cell>
          <cell r="BQ827">
            <v>2481.9000000000233</v>
          </cell>
          <cell r="BR827">
            <v>27190.86999999918</v>
          </cell>
          <cell r="BS827">
            <v>2064.390000000014</v>
          </cell>
          <cell r="BT827">
            <v>1726.859999999986</v>
          </cell>
          <cell r="BU827">
            <v>2109.5900000000838</v>
          </cell>
          <cell r="BV827">
            <v>1813.2299999999814</v>
          </cell>
          <cell r="BW827">
            <v>1789.2199999999721</v>
          </cell>
          <cell r="BX827">
            <v>2245.6400000001304</v>
          </cell>
          <cell r="BY827">
            <v>2583.9000000001397</v>
          </cell>
          <cell r="BZ827">
            <v>2688.2700000000186</v>
          </cell>
          <cell r="CA827">
            <v>2638.25</v>
          </cell>
          <cell r="CB827">
            <v>2527.7199999999721</v>
          </cell>
          <cell r="CC827">
            <v>2521.9000000000233</v>
          </cell>
          <cell r="CD827">
            <v>2481.8999999999942</v>
          </cell>
          <cell r="CE827">
            <v>27270.979999998584</v>
          </cell>
          <cell r="CF827">
            <v>2064.390000000014</v>
          </cell>
          <cell r="CG827">
            <v>1806.9700000000303</v>
          </cell>
          <cell r="CH827">
            <v>2109.5900000000838</v>
          </cell>
          <cell r="CI827">
            <v>1813.2299999999814</v>
          </cell>
          <cell r="CJ827">
            <v>1789.2199999999721</v>
          </cell>
          <cell r="CK827">
            <v>2245.640000000014</v>
          </cell>
          <cell r="CL827">
            <v>2583.9000000000233</v>
          </cell>
          <cell r="CM827">
            <v>2688.2700000000186</v>
          </cell>
          <cell r="CN827">
            <v>2638.25</v>
          </cell>
          <cell r="CO827">
            <v>2527.7199999999721</v>
          </cell>
          <cell r="CP827">
            <v>2521.9000000000233</v>
          </cell>
          <cell r="CQ827">
            <v>2481.9000000000233</v>
          </cell>
          <cell r="CR827">
            <v>27190.86999999918</v>
          </cell>
          <cell r="CS827">
            <v>2064.390000000014</v>
          </cell>
          <cell r="CT827">
            <v>1726.859999999986</v>
          </cell>
          <cell r="CU827">
            <v>2109.5899999999674</v>
          </cell>
          <cell r="CV827">
            <v>1813.2299999999814</v>
          </cell>
          <cell r="CW827">
            <v>1789.2199999999721</v>
          </cell>
          <cell r="CX827">
            <v>2245.6400000001304</v>
          </cell>
          <cell r="CY827">
            <v>2583.8999999999069</v>
          </cell>
          <cell r="CZ827">
            <v>2688.2700000000186</v>
          </cell>
          <cell r="DA827">
            <v>2638.25</v>
          </cell>
          <cell r="DB827">
            <v>2527.7200000000885</v>
          </cell>
          <cell r="DC827">
            <v>2521.9000000000233</v>
          </cell>
          <cell r="DD827">
            <v>2481.8999999999942</v>
          </cell>
          <cell r="DE827">
            <v>27190.86999999918</v>
          </cell>
          <cell r="DF827">
            <v>2064.390000000014</v>
          </cell>
          <cell r="DG827">
            <v>1726.859999999986</v>
          </cell>
          <cell r="DH827">
            <v>2109.5899999999674</v>
          </cell>
          <cell r="DI827">
            <v>1813.2299999999814</v>
          </cell>
          <cell r="DJ827">
            <v>1789.2199999999721</v>
          </cell>
          <cell r="DK827">
            <v>2245.640000000014</v>
          </cell>
          <cell r="DL827">
            <v>2583.9000000001397</v>
          </cell>
          <cell r="DM827">
            <v>2688.2700000000186</v>
          </cell>
          <cell r="DN827">
            <v>2638.25</v>
          </cell>
          <cell r="DO827">
            <v>2527.7199999999721</v>
          </cell>
          <cell r="DP827">
            <v>2521.9000000000233</v>
          </cell>
          <cell r="DQ827">
            <v>2481.9000000000233</v>
          </cell>
          <cell r="DR827">
            <v>27190.86999999918</v>
          </cell>
          <cell r="DS827">
            <v>2064.390000000014</v>
          </cell>
          <cell r="DT827">
            <v>1726.8600000000442</v>
          </cell>
          <cell r="DU827">
            <v>2109.5899999999674</v>
          </cell>
          <cell r="DV827">
            <v>1813.2299999999814</v>
          </cell>
          <cell r="DW827">
            <v>1789.2199999999721</v>
          </cell>
          <cell r="DX827">
            <v>2245.640000000014</v>
          </cell>
          <cell r="DY827">
            <v>2583.9000000001397</v>
          </cell>
          <cell r="DZ827">
            <v>2688.2700000000186</v>
          </cell>
          <cell r="EA827">
            <v>2638.25</v>
          </cell>
          <cell r="EB827">
            <v>2527.7199999999721</v>
          </cell>
          <cell r="EC827">
            <v>2521.9000000000233</v>
          </cell>
          <cell r="ED827">
            <v>2481.8999999999942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1238.6339999999991</v>
          </cell>
          <cell r="G829">
            <v>1036.1159999999998</v>
          </cell>
          <cell r="H829">
            <v>1265.7540000000004</v>
          </cell>
          <cell r="I829">
            <v>1087.938000000001</v>
          </cell>
          <cell r="J829">
            <v>1073.5320000000011</v>
          </cell>
          <cell r="K829">
            <v>1347.384</v>
          </cell>
          <cell r="L829">
            <v>1550.3400000000038</v>
          </cell>
          <cell r="M829">
            <v>1612.9619999999995</v>
          </cell>
          <cell r="N829">
            <v>1582.9500000000044</v>
          </cell>
          <cell r="O829">
            <v>1516.6320000000014</v>
          </cell>
          <cell r="P829">
            <v>1513.1399999999985</v>
          </cell>
          <cell r="Q829">
            <v>1489.1400000000067</v>
          </cell>
          <cell r="R829">
            <v>16586.430700000143</v>
          </cell>
          <cell r="S829">
            <v>1259.2779000000082</v>
          </cell>
          <cell r="T829">
            <v>1053.3846000000049</v>
          </cell>
          <cell r="U829">
            <v>1286.8499000000156</v>
          </cell>
          <cell r="V829">
            <v>1106.0702999999921</v>
          </cell>
          <cell r="W829">
            <v>1091.4242000000086</v>
          </cell>
          <cell r="X829">
            <v>1369.8404000000155</v>
          </cell>
          <cell r="Y829">
            <v>1576.1790000000037</v>
          </cell>
          <cell r="Z829">
            <v>1639.844700000016</v>
          </cell>
          <cell r="AA829">
            <v>1609.3324999999895</v>
          </cell>
          <cell r="AB829">
            <v>1541.9091999999946</v>
          </cell>
          <cell r="AC829">
            <v>1538.3589999999967</v>
          </cell>
          <cell r="AD829">
            <v>1513.9590000000026</v>
          </cell>
          <cell r="AE829">
            <v>17180.717400000431</v>
          </cell>
          <cell r="AF829">
            <v>1300.5657000000065</v>
          </cell>
          <cell r="AG829">
            <v>1138.3910999999789</v>
          </cell>
          <cell r="AH829">
            <v>1329.0417000000598</v>
          </cell>
          <cell r="AI829">
            <v>1142.3349000000162</v>
          </cell>
          <cell r="AJ829">
            <v>1127.2086000000127</v>
          </cell>
          <cell r="AK829">
            <v>1414.7531999999192</v>
          </cell>
          <cell r="AL829">
            <v>1627.85699999996</v>
          </cell>
          <cell r="AM829">
            <v>1693.610100000049</v>
          </cell>
          <cell r="AN829">
            <v>1662.0974999999744</v>
          </cell>
          <cell r="AO829">
            <v>1592.4635999999591</v>
          </cell>
          <cell r="AP829">
            <v>1588.7970000000205</v>
          </cell>
          <cell r="AQ829">
            <v>1563.5970000000088</v>
          </cell>
          <cell r="AR829">
            <v>17402.156800000928</v>
          </cell>
          <cell r="AS829">
            <v>1321.2096000000311</v>
          </cell>
          <cell r="AT829">
            <v>1105.1903999999922</v>
          </cell>
          <cell r="AU829">
            <v>1350.1376000000164</v>
          </cell>
          <cell r="AV829">
            <v>1160.4671999999555</v>
          </cell>
          <cell r="AW829">
            <v>1145.1008000001311</v>
          </cell>
          <cell r="AX829">
            <v>1437.2096000000602</v>
          </cell>
          <cell r="AY829">
            <v>1653.6960000001127</v>
          </cell>
          <cell r="AZ829">
            <v>1720.4928000000073</v>
          </cell>
          <cell r="BA829">
            <v>1688.4799999999814</v>
          </cell>
          <cell r="BB829">
            <v>1617.7407999999705</v>
          </cell>
          <cell r="BC829">
            <v>1614.0160000000324</v>
          </cell>
          <cell r="BD829">
            <v>1588.4159999999974</v>
          </cell>
          <cell r="BE829">
            <v>17674.065500000492</v>
          </cell>
          <cell r="BF829">
            <v>1341.8534999999974</v>
          </cell>
          <cell r="BG829">
            <v>1122.4589999999735</v>
          </cell>
          <cell r="BH829">
            <v>1371.2335000000312</v>
          </cell>
          <cell r="BI829">
            <v>1178.599499999953</v>
          </cell>
          <cell r="BJ829">
            <v>1162.9930000000168</v>
          </cell>
          <cell r="BK829">
            <v>1459.6660000000848</v>
          </cell>
          <cell r="BL829">
            <v>1679.5350000000326</v>
          </cell>
          <cell r="BM829">
            <v>1747.3754999999655</v>
          </cell>
          <cell r="BN829">
            <v>1714.8624999999884</v>
          </cell>
          <cell r="BO829">
            <v>1643.0179999999818</v>
          </cell>
          <cell r="BP829">
            <v>1639.2350000000151</v>
          </cell>
          <cell r="BQ829">
            <v>1613.2350000000151</v>
          </cell>
          <cell r="BR829">
            <v>18217.882899999619</v>
          </cell>
          <cell r="BS829">
            <v>1383.1412999999884</v>
          </cell>
          <cell r="BT829">
            <v>1156.9961999999941</v>
          </cell>
          <cell r="BU829">
            <v>1413.4253000000608</v>
          </cell>
          <cell r="BV829">
            <v>1214.8641000000061</v>
          </cell>
          <cell r="BW829">
            <v>1198.7773999999044</v>
          </cell>
          <cell r="BX829">
            <v>1504.5788000000175</v>
          </cell>
          <cell r="BY829">
            <v>1731.2130000001052</v>
          </cell>
          <cell r="BZ829">
            <v>1801.1408999999985</v>
          </cell>
          <cell r="CA829">
            <v>1767.6275000000023</v>
          </cell>
          <cell r="CB829">
            <v>1693.5723999999464</v>
          </cell>
          <cell r="CC829">
            <v>1689.6730000000098</v>
          </cell>
          <cell r="CD829">
            <v>1662.8729999999923</v>
          </cell>
          <cell r="CE829">
            <v>18544.266399999149</v>
          </cell>
          <cell r="CF829">
            <v>1403.785200000013</v>
          </cell>
          <cell r="CG829">
            <v>1228.7396000000299</v>
          </cell>
          <cell r="CH829">
            <v>1434.5212000000756</v>
          </cell>
          <cell r="CI829">
            <v>1232.9964000000036</v>
          </cell>
          <cell r="CJ829">
            <v>1216.6696000000229</v>
          </cell>
          <cell r="CK829">
            <v>1527.0352000000421</v>
          </cell>
          <cell r="CL829">
            <v>1757.0520000000251</v>
          </cell>
          <cell r="CM829">
            <v>1828.0236000000732</v>
          </cell>
          <cell r="CN829">
            <v>1794.0100000000093</v>
          </cell>
          <cell r="CO829">
            <v>1718.8495999999577</v>
          </cell>
          <cell r="CP829">
            <v>1714.8919999999925</v>
          </cell>
          <cell r="CQ829">
            <v>1687.69200000001</v>
          </cell>
          <cell r="CR829">
            <v>19033.609000000171</v>
          </cell>
          <cell r="CS829">
            <v>1445.073000000004</v>
          </cell>
          <cell r="CT829">
            <v>1208.8020000000251</v>
          </cell>
          <cell r="CU829">
            <v>1476.7129999999888</v>
          </cell>
          <cell r="CV829">
            <v>1269.2609999999986</v>
          </cell>
          <cell r="CW829">
            <v>1252.4539999999106</v>
          </cell>
          <cell r="CX829">
            <v>1571.9480000000913</v>
          </cell>
          <cell r="CY829">
            <v>1808.7299999999814</v>
          </cell>
          <cell r="CZ829">
            <v>1881.7889999999898</v>
          </cell>
          <cell r="DA829">
            <v>1846.7750000000233</v>
          </cell>
          <cell r="DB829">
            <v>1769.4040000000386</v>
          </cell>
          <cell r="DC829">
            <v>1765.3300000000163</v>
          </cell>
          <cell r="DD829">
            <v>1737.3299999999872</v>
          </cell>
          <cell r="DE829">
            <v>19305.517699999735</v>
          </cell>
          <cell r="DF829">
            <v>1465.7168999999994</v>
          </cell>
          <cell r="DG829">
            <v>1226.0705999999773</v>
          </cell>
          <cell r="DH829">
            <v>1497.8089000000036</v>
          </cell>
          <cell r="DI829">
            <v>1287.3932999999961</v>
          </cell>
          <cell r="DJ829">
            <v>1270.3462000000291</v>
          </cell>
          <cell r="DK829">
            <v>1594.4043999999994</v>
          </cell>
          <cell r="DL829">
            <v>1834.5690000001341</v>
          </cell>
          <cell r="DM829">
            <v>1908.671699999948</v>
          </cell>
          <cell r="DN829">
            <v>1873.1574999999721</v>
          </cell>
          <cell r="DO829">
            <v>1794.6811999999336</v>
          </cell>
          <cell r="DP829">
            <v>1790.5490000000282</v>
          </cell>
          <cell r="DQ829">
            <v>1762.149000000034</v>
          </cell>
          <cell r="DR829">
            <v>19849.335099999793</v>
          </cell>
          <cell r="DS829">
            <v>1507.0047000000195</v>
          </cell>
          <cell r="DT829">
            <v>1260.6078000000562</v>
          </cell>
          <cell r="DU829">
            <v>1540.000699999975</v>
          </cell>
          <cell r="DV829">
            <v>1323.6578999999911</v>
          </cell>
          <cell r="DW829">
            <v>1306.1305999999167</v>
          </cell>
          <cell r="DX829">
            <v>1639.3172000000486</v>
          </cell>
          <cell r="DY829">
            <v>1886.2470000000903</v>
          </cell>
          <cell r="DZ829">
            <v>1962.437099999981</v>
          </cell>
          <cell r="EA829">
            <v>1925.9225000000442</v>
          </cell>
          <cell r="EB829">
            <v>1845.2355999999563</v>
          </cell>
          <cell r="EC829">
            <v>1840.9870000000228</v>
          </cell>
          <cell r="ED829">
            <v>1811.7870000000112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-1.9049290231087923E-3</v>
          </cell>
          <cell r="G845">
            <v>3.9702836996013957E-4</v>
          </cell>
          <cell r="H845">
            <v>-1.2315223219161453E-4</v>
          </cell>
          <cell r="I845">
            <v>0</v>
          </cell>
          <cell r="J845">
            <v>0</v>
          </cell>
          <cell r="K845">
            <v>0</v>
          </cell>
          <cell r="L845">
            <v>-6.8319450540883508E-3</v>
          </cell>
          <cell r="M845">
            <v>-2.8436320824241079E-3</v>
          </cell>
          <cell r="N845">
            <v>0</v>
          </cell>
          <cell r="O845">
            <v>-1.2509124782127401E-3</v>
          </cell>
          <cell r="P845">
            <v>5.1087000010596739E-4</v>
          </cell>
          <cell r="Q845">
            <v>2.8154094562182763E-3</v>
          </cell>
          <cell r="R845">
            <v>-3.6755269098485144E-3</v>
          </cell>
          <cell r="S845">
            <v>1.0074688502090368E-2</v>
          </cell>
          <cell r="T845">
            <v>3.0356890252427604E-3</v>
          </cell>
          <cell r="U845">
            <v>-4.7044068381325133E-2</v>
          </cell>
          <cell r="V845">
            <v>0</v>
          </cell>
          <cell r="W845">
            <v>0</v>
          </cell>
          <cell r="X845">
            <v>0</v>
          </cell>
          <cell r="Y845">
            <v>-1.0258558817955787E-2</v>
          </cell>
          <cell r="Z845">
            <v>-1.1281621137985809E-2</v>
          </cell>
          <cell r="AA845">
            <v>0</v>
          </cell>
          <cell r="AB845">
            <v>7.0654979076962832E-3</v>
          </cell>
          <cell r="AC845">
            <v>-5.4746756595704937E-3</v>
          </cell>
          <cell r="AD845">
            <v>9.7767256436149808E-3</v>
          </cell>
          <cell r="AE845">
            <v>1.7495362000534698E-3</v>
          </cell>
          <cell r="AF845">
            <v>3.1188005677812214E-2</v>
          </cell>
          <cell r="AG845">
            <v>-6.2038074070223104E-3</v>
          </cell>
          <cell r="AH845">
            <v>1.7800736259587779E-4</v>
          </cell>
          <cell r="AI845">
            <v>0</v>
          </cell>
          <cell r="AJ845">
            <v>0</v>
          </cell>
          <cell r="AK845">
            <v>0</v>
          </cell>
          <cell r="AL845">
            <v>-4.3052439923272345E-3</v>
          </cell>
          <cell r="AM845">
            <v>-2.4575008882052884E-3</v>
          </cell>
          <cell r="AN845">
            <v>0</v>
          </cell>
          <cell r="AO845">
            <v>-4.6729242480303412E-3</v>
          </cell>
          <cell r="AP845">
            <v>-2.1869609396745204E-3</v>
          </cell>
          <cell r="AQ845">
            <v>9.4548588354896879E-3</v>
          </cell>
          <cell r="AR845">
            <v>1.0087166965426775E-3</v>
          </cell>
          <cell r="AS845">
            <v>-4.650580444369723E-4</v>
          </cell>
          <cell r="AT845">
            <v>-1.6006245446575917E-3</v>
          </cell>
          <cell r="AU845">
            <v>2.1649429572043744E-3</v>
          </cell>
          <cell r="AV845">
            <v>0</v>
          </cell>
          <cell r="AW845">
            <v>0</v>
          </cell>
          <cell r="AX845">
            <v>0</v>
          </cell>
          <cell r="AY845">
            <v>1.331065824289368E-2</v>
          </cell>
          <cell r="AZ845">
            <v>-5.5735305041757499E-3</v>
          </cell>
          <cell r="BA845">
            <v>0</v>
          </cell>
          <cell r="BB845">
            <v>1.9672782738773265E-3</v>
          </cell>
          <cell r="BC845">
            <v>-1.3047016842975268E-3</v>
          </cell>
          <cell r="BD845">
            <v>3.6056356620974839E-3</v>
          </cell>
          <cell r="BE845">
            <v>-2.910003069720446E-4</v>
          </cell>
          <cell r="BF845">
            <v>-1.2057125558797566E-3</v>
          </cell>
          <cell r="BG845">
            <v>-7.1046718084630811E-3</v>
          </cell>
          <cell r="BH845">
            <v>-2.9594699045851769E-3</v>
          </cell>
          <cell r="BI845">
            <v>0</v>
          </cell>
          <cell r="BJ845">
            <v>0</v>
          </cell>
          <cell r="BK845">
            <v>0</v>
          </cell>
          <cell r="BL845">
            <v>9.0486426977776091E-3</v>
          </cell>
          <cell r="BM845">
            <v>-4.7191223265059534E-3</v>
          </cell>
          <cell r="BN845">
            <v>0</v>
          </cell>
          <cell r="BO845">
            <v>4.7232248634365703E-3</v>
          </cell>
          <cell r="BP845">
            <v>-1.2204322283260183E-3</v>
          </cell>
          <cell r="BQ845">
            <v>-5.4462421104517489E-5</v>
          </cell>
          <cell r="BR845">
            <v>2.9200017991541927E-3</v>
          </cell>
          <cell r="BS845">
            <v>-2.6260081157545301E-3</v>
          </cell>
          <cell r="BT845">
            <v>-9.0878049869616007E-3</v>
          </cell>
          <cell r="BU845">
            <v>2.3641661773794453E-3</v>
          </cell>
          <cell r="BV845">
            <v>0</v>
          </cell>
          <cell r="BW845">
            <v>0</v>
          </cell>
          <cell r="BX845">
            <v>0</v>
          </cell>
          <cell r="BY845">
            <v>-6.0326020856145135E-3</v>
          </cell>
          <cell r="BZ845">
            <v>-3.5942631407728243E-3</v>
          </cell>
          <cell r="CA845">
            <v>4.8942456162929915E-2</v>
          </cell>
          <cell r="CB845">
            <v>2.6157389611149995E-3</v>
          </cell>
          <cell r="CC845">
            <v>-4.3794107886796496E-4</v>
          </cell>
          <cell r="CD845">
            <v>2.8962796963973858E-3</v>
          </cell>
          <cell r="CE845">
            <v>5.2211558071579844E-3</v>
          </cell>
          <cell r="CF845">
            <v>2.1077110543963329E-3</v>
          </cell>
          <cell r="CG845">
            <v>-7.899334531433766E-3</v>
          </cell>
          <cell r="CH845">
            <v>1.6465647727805788E-3</v>
          </cell>
          <cell r="CI845">
            <v>-4.4738152772296758E-3</v>
          </cell>
          <cell r="CJ845">
            <v>9.8772052371671748E-3</v>
          </cell>
          <cell r="CK845">
            <v>1.4696291080188217E-2</v>
          </cell>
          <cell r="CL845">
            <v>6.1697422472377639E-3</v>
          </cell>
          <cell r="CM845">
            <v>-6.6940594051558833E-3</v>
          </cell>
          <cell r="CN845">
            <v>2.8699790471389264E-2</v>
          </cell>
          <cell r="CO845">
            <v>1.4525874180439047E-2</v>
          </cell>
          <cell r="CP845">
            <v>-7.087518901514045E-4</v>
          </cell>
          <cell r="CQ845">
            <v>4.7066517462539537E-3</v>
          </cell>
          <cell r="CR845">
            <v>9.5066989435466098E-3</v>
          </cell>
          <cell r="CS845">
            <v>6.8367035766030426E-3</v>
          </cell>
          <cell r="CT845">
            <v>4.629132024831506E-3</v>
          </cell>
          <cell r="CU845">
            <v>1.067728690227554E-2</v>
          </cell>
          <cell r="CV845">
            <v>-4.995460380726513E-3</v>
          </cell>
          <cell r="CW845">
            <v>8.9622650101084389E-3</v>
          </cell>
          <cell r="CX845">
            <v>1.9586937856942654E-2</v>
          </cell>
          <cell r="CY845">
            <v>-3.9629251528623399E-3</v>
          </cell>
          <cell r="CZ845">
            <v>-4.2486099478722394E-3</v>
          </cell>
          <cell r="DA845">
            <v>4.582885010138682E-2</v>
          </cell>
          <cell r="DB845">
            <v>2.1911494048197255E-2</v>
          </cell>
          <cell r="DC845">
            <v>3.9345449176835245E-3</v>
          </cell>
          <cell r="DD845">
            <v>4.9201683660022866E-3</v>
          </cell>
          <cell r="DE845">
            <v>4.9185061584195111E-2</v>
          </cell>
          <cell r="DF845">
            <v>1.845168073913328E-3</v>
          </cell>
          <cell r="DG845">
            <v>-1.0554049965154633E-2</v>
          </cell>
          <cell r="DH845">
            <v>-1.0138092626270634E-3</v>
          </cell>
          <cell r="DI845">
            <v>1.9073177106676553E-4</v>
          </cell>
          <cell r="DJ845">
            <v>1.2315572049544699E-2</v>
          </cell>
          <cell r="DK845">
            <v>0.50425300386947569</v>
          </cell>
          <cell r="DL845">
            <v>-1.2746417186246362E-2</v>
          </cell>
          <cell r="DM845">
            <v>-2.2568444543722421E-3</v>
          </cell>
          <cell r="DN845">
            <v>6.6316789908125173E-2</v>
          </cell>
          <cell r="DO845">
            <v>1.8934337411295132E-2</v>
          </cell>
          <cell r="DP845">
            <v>9.4405688269993959E-3</v>
          </cell>
          <cell r="DQ845">
            <v>3.4956879682823683E-3</v>
          </cell>
          <cell r="DR845">
            <v>4.8306600008487521E-3</v>
          </cell>
          <cell r="DS845">
            <v>2.3037303809054777E-3</v>
          </cell>
          <cell r="DT845">
            <v>-2.4454948677608002E-3</v>
          </cell>
          <cell r="DU845">
            <v>4.2131001934109236E-3</v>
          </cell>
          <cell r="DV845">
            <v>1.1032875652052354E-2</v>
          </cell>
          <cell r="DW845">
            <v>9.0153090006737102E-3</v>
          </cell>
          <cell r="DX845">
            <v>-9.9934192835959834E-4</v>
          </cell>
          <cell r="DY845">
            <v>-2.2640298114609436E-2</v>
          </cell>
          <cell r="DZ845">
            <v>-1.1784378867254475E-3</v>
          </cell>
          <cell r="EA845">
            <v>3.4788281940251409E-2</v>
          </cell>
          <cell r="EB845">
            <v>1.6269664711277443E-2</v>
          </cell>
          <cell r="EC845">
            <v>-1.319280986606941E-3</v>
          </cell>
          <cell r="ED845">
            <v>8.9278119156581681E-3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3.2292568574732172E-4</v>
          </cell>
          <cell r="G849">
            <v>5.2262669081670765E-4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-1.2285864963029525E-2</v>
          </cell>
          <cell r="N849">
            <v>-1.0201660684735714E-2</v>
          </cell>
          <cell r="O849">
            <v>0</v>
          </cell>
          <cell r="P849">
            <v>-1.2895686070077517E-2</v>
          </cell>
          <cell r="Q849">
            <v>-1.0044761260147084E-2</v>
          </cell>
          <cell r="R849">
            <v>-2.9940163006785953E-3</v>
          </cell>
          <cell r="S849">
            <v>-1.4127801569006948E-2</v>
          </cell>
          <cell r="T849">
            <v>-8.1138398232418751E-3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-1.3686554215894375E-2</v>
          </cell>
          <cell r="AE849">
            <v>-4.6509104091581044E-3</v>
          </cell>
          <cell r="AF849">
            <v>-7.8969556164132371E-3</v>
          </cell>
          <cell r="AG849">
            <v>7.3005974359006132E-3</v>
          </cell>
          <cell r="AH849">
            <v>-1.2538941685036775E-2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-4.8673799692018349E-3</v>
          </cell>
          <cell r="AN849">
            <v>-8.5914081507354467E-3</v>
          </cell>
          <cell r="AO849">
            <v>-8.6979730354848073E-3</v>
          </cell>
          <cell r="AP849">
            <v>-2.058596920205602E-2</v>
          </cell>
          <cell r="AQ849">
            <v>6.7105313132032052E-5</v>
          </cell>
          <cell r="AR849">
            <v>-2.7903972971650148E-3</v>
          </cell>
          <cell r="AS849">
            <v>-5.1293741207736332E-3</v>
          </cell>
          <cell r="AT849">
            <v>-1.1043529336802749E-2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-1.7797106488934844E-2</v>
          </cell>
          <cell r="BA849">
            <v>-1.7860683009555345E-2</v>
          </cell>
          <cell r="BB849">
            <v>0</v>
          </cell>
          <cell r="BC849">
            <v>-7.5741281815311368E-3</v>
          </cell>
          <cell r="BD849">
            <v>-2.7903972971650148E-3</v>
          </cell>
          <cell r="BE849">
            <v>-7.44543018655075E-3</v>
          </cell>
          <cell r="BF849">
            <v>-6.482764542695918E-3</v>
          </cell>
          <cell r="BG849">
            <v>-1.0839192077362725E-2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-5.0844571625994206E-3</v>
          </cell>
          <cell r="BM849">
            <v>-2.1091630547651619E-2</v>
          </cell>
          <cell r="BN849">
            <v>-2.1534340082691728E-2</v>
          </cell>
          <cell r="BO849">
            <v>0</v>
          </cell>
          <cell r="BP849">
            <v>-1.3666211794564731E-2</v>
          </cell>
          <cell r="BQ849">
            <v>-1.0646566031041971E-2</v>
          </cell>
          <cell r="BR849">
            <v>-9.7529398162627956E-3</v>
          </cell>
          <cell r="BS849">
            <v>-1.0420448423197115E-2</v>
          </cell>
          <cell r="BT849">
            <v>-1.5915265107480536E-2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-1.4302725989111309E-2</v>
          </cell>
          <cell r="BZ849">
            <v>-1.8445914984276612E-2</v>
          </cell>
          <cell r="CA849">
            <v>-2.2381571145515977E-2</v>
          </cell>
          <cell r="CB849">
            <v>-6.7732026523366073E-3</v>
          </cell>
          <cell r="CC849">
            <v>-1.9573456535674438E-2</v>
          </cell>
          <cell r="CD849">
            <v>-9.2226929575645045E-3</v>
          </cell>
          <cell r="CE849">
            <v>-4.5484964363140534E-3</v>
          </cell>
          <cell r="CF849">
            <v>-1.0320248884998051E-2</v>
          </cell>
          <cell r="CG849">
            <v>-9.8743323599386201E-3</v>
          </cell>
          <cell r="CH849">
            <v>-1.0725694532464303E-2</v>
          </cell>
          <cell r="CI849">
            <v>0</v>
          </cell>
          <cell r="CJ849">
            <v>0</v>
          </cell>
          <cell r="CK849">
            <v>0</v>
          </cell>
          <cell r="CL849">
            <v>5.4701855100702801E-3</v>
          </cell>
          <cell r="CM849">
            <v>2.5079963805048067E-3</v>
          </cell>
          <cell r="CN849">
            <v>-5.2039244260910777E-3</v>
          </cell>
          <cell r="CO849">
            <v>-9.3204648893774333E-3</v>
          </cell>
          <cell r="CP849">
            <v>-1.164491087694941E-2</v>
          </cell>
          <cell r="CQ849">
            <v>-5.4705631565177271E-3</v>
          </cell>
          <cell r="CR849">
            <v>-3.1712933619001404E-3</v>
          </cell>
          <cell r="CS849">
            <v>-5.9699043205441171E-3</v>
          </cell>
          <cell r="CT849">
            <v>-7.1336803138422056E-3</v>
          </cell>
          <cell r="CU849">
            <v>-6.9847846786856849E-3</v>
          </cell>
          <cell r="CV849">
            <v>0</v>
          </cell>
          <cell r="CW849">
            <v>0</v>
          </cell>
          <cell r="CX849">
            <v>0</v>
          </cell>
          <cell r="CY849">
            <v>9.6645463835365319E-3</v>
          </cell>
          <cell r="CZ849">
            <v>-4.51267007663958E-3</v>
          </cell>
          <cell r="DA849">
            <v>-7.7233569778556443E-3</v>
          </cell>
          <cell r="DB849">
            <v>-4.9623281813566678E-3</v>
          </cell>
          <cell r="DC849">
            <v>-5.9182447396288751E-3</v>
          </cell>
          <cell r="DD849">
            <v>-4.5150974378067588E-3</v>
          </cell>
          <cell r="DE849">
            <v>-4.6902216759132642E-3</v>
          </cell>
          <cell r="DF849">
            <v>-6.9785193431179948E-3</v>
          </cell>
          <cell r="DG849">
            <v>-9.4873306355651721E-3</v>
          </cell>
          <cell r="DH849">
            <v>-8.7053889212178603E-3</v>
          </cell>
          <cell r="DI849">
            <v>0</v>
          </cell>
          <cell r="DJ849">
            <v>0</v>
          </cell>
          <cell r="DK849">
            <v>0</v>
          </cell>
          <cell r="DL849">
            <v>3.2890221962453836E-3</v>
          </cell>
          <cell r="DM849">
            <v>-8.4624418994003747E-3</v>
          </cell>
          <cell r="DN849">
            <v>-1.0321111082518541E-3</v>
          </cell>
          <cell r="DO849">
            <v>-7.5026530830299976E-3</v>
          </cell>
          <cell r="DP849">
            <v>-9.0674348973287522E-3</v>
          </cell>
          <cell r="DQ849">
            <v>-8.3358024193174174E-3</v>
          </cell>
          <cell r="DR849">
            <v>-4.2698618424452661E-3</v>
          </cell>
          <cell r="DS849">
            <v>-6.3928319877391004E-3</v>
          </cell>
          <cell r="DT849">
            <v>-8.3490306220141974E-3</v>
          </cell>
          <cell r="DU849">
            <v>-1.0468302696445164E-2</v>
          </cell>
          <cell r="DV849">
            <v>0</v>
          </cell>
          <cell r="DW849">
            <v>0</v>
          </cell>
          <cell r="DX849">
            <v>0</v>
          </cell>
          <cell r="DY849">
            <v>1.4711967659962966E-2</v>
          </cell>
          <cell r="DZ849">
            <v>-1.1575311577381342E-2</v>
          </cell>
          <cell r="EA849">
            <v>-1.0139179866754944E-2</v>
          </cell>
          <cell r="EB849">
            <v>-9.4325739456451174E-3</v>
          </cell>
          <cell r="EC849">
            <v>-1.0116805608618051E-2</v>
          </cell>
          <cell r="ED849">
            <v>5.2372653530596835E-4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-4.6952109478041848E-2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-4.6952109478041848E-2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-4.6952109478041848E-2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-4.6952109478041848E-2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1238.6339999999909</v>
          </cell>
          <cell r="G860">
            <v>1036.1159999999945</v>
          </cell>
          <cell r="H860">
            <v>1265.7539999999863</v>
          </cell>
          <cell r="I860">
            <v>1087.9379999999946</v>
          </cell>
          <cell r="J860">
            <v>1073.5320000000065</v>
          </cell>
          <cell r="K860">
            <v>1347.3840000000055</v>
          </cell>
          <cell r="L860">
            <v>1550.3399999999965</v>
          </cell>
          <cell r="M860">
            <v>1612.9619999999995</v>
          </cell>
          <cell r="N860">
            <v>1582.9500000000116</v>
          </cell>
          <cell r="O860">
            <v>1516.6320000000123</v>
          </cell>
          <cell r="P860">
            <v>1513.140000000014</v>
          </cell>
          <cell r="Q860">
            <v>1489.1399999999849</v>
          </cell>
          <cell r="R860">
            <v>16586.430700000376</v>
          </cell>
          <cell r="S860">
            <v>1259.2779000000155</v>
          </cell>
          <cell r="T860">
            <v>1053.3846000000194</v>
          </cell>
          <cell r="U860">
            <v>1286.8499000000011</v>
          </cell>
          <cell r="V860">
            <v>1106.0702999999921</v>
          </cell>
          <cell r="W860">
            <v>1091.4242000000086</v>
          </cell>
          <cell r="X860">
            <v>1369.8403999999864</v>
          </cell>
          <cell r="Y860">
            <v>1576.1790000000037</v>
          </cell>
          <cell r="Z860">
            <v>1639.844700000016</v>
          </cell>
          <cell r="AA860">
            <v>1609.3324999999604</v>
          </cell>
          <cell r="AB860">
            <v>1541.9091999999946</v>
          </cell>
          <cell r="AC860">
            <v>1538.3589999999967</v>
          </cell>
          <cell r="AD860">
            <v>1513.9590000000317</v>
          </cell>
          <cell r="AE860">
            <v>17180.717400000431</v>
          </cell>
          <cell r="AF860">
            <v>1300.5656999999774</v>
          </cell>
          <cell r="AG860">
            <v>1138.391100000008</v>
          </cell>
          <cell r="AH860">
            <v>1329.0417000000598</v>
          </cell>
          <cell r="AI860">
            <v>1142.3349000000162</v>
          </cell>
          <cell r="AJ860">
            <v>1127.2086000000127</v>
          </cell>
          <cell r="AK860">
            <v>1414.7531999999192</v>
          </cell>
          <cell r="AL860">
            <v>1627.8569999998435</v>
          </cell>
          <cell r="AM860">
            <v>1693.610100000049</v>
          </cell>
          <cell r="AN860">
            <v>1662.0975000000326</v>
          </cell>
          <cell r="AO860">
            <v>1592.4635999999009</v>
          </cell>
          <cell r="AP860">
            <v>1588.7970000000205</v>
          </cell>
          <cell r="AQ860">
            <v>1563.5970000000671</v>
          </cell>
          <cell r="AR860">
            <v>17402.109847892076</v>
          </cell>
          <cell r="AS860">
            <v>1321.2095999999437</v>
          </cell>
          <cell r="AT860">
            <v>1105.1903999999631</v>
          </cell>
          <cell r="AU860">
            <v>1350.1376000000164</v>
          </cell>
          <cell r="AV860">
            <v>1160.4672000000719</v>
          </cell>
          <cell r="AW860">
            <v>1145.1008000001311</v>
          </cell>
          <cell r="AX860">
            <v>1437.2096000001766</v>
          </cell>
          <cell r="AY860">
            <v>1653.6960000001127</v>
          </cell>
          <cell r="AZ860">
            <v>1720.4928000000073</v>
          </cell>
          <cell r="BA860">
            <v>1688.4799999999814</v>
          </cell>
          <cell r="BB860">
            <v>1617.7408000000287</v>
          </cell>
          <cell r="BC860">
            <v>1614.0160000000615</v>
          </cell>
          <cell r="BD860">
            <v>1588.3690478905337</v>
          </cell>
          <cell r="BE860">
            <v>17674.065500000492</v>
          </cell>
          <cell r="BF860">
            <v>1341.8534999999683</v>
          </cell>
          <cell r="BG860">
            <v>1122.4589999999735</v>
          </cell>
          <cell r="BH860">
            <v>1371.233499999973</v>
          </cell>
          <cell r="BI860">
            <v>1178.5995000000112</v>
          </cell>
          <cell r="BJ860">
            <v>1162.9930000000168</v>
          </cell>
          <cell r="BK860">
            <v>1459.6660000002012</v>
          </cell>
          <cell r="BL860">
            <v>1679.5350000000326</v>
          </cell>
          <cell r="BM860">
            <v>1747.3754999998491</v>
          </cell>
          <cell r="BN860">
            <v>1714.8624999999302</v>
          </cell>
          <cell r="BO860">
            <v>1643.01800000004</v>
          </cell>
          <cell r="BP860">
            <v>1639.2350000000442</v>
          </cell>
          <cell r="BQ860">
            <v>1613.234999999986</v>
          </cell>
          <cell r="BR860">
            <v>18217.882899999619</v>
          </cell>
          <cell r="BS860">
            <v>1383.1413000000175</v>
          </cell>
          <cell r="BT860">
            <v>1156.9961999999941</v>
          </cell>
          <cell r="BU860">
            <v>1413.4253000000026</v>
          </cell>
          <cell r="BV860">
            <v>1214.8641000000061</v>
          </cell>
          <cell r="BW860">
            <v>1198.7773999999044</v>
          </cell>
          <cell r="BX860">
            <v>1504.5788000000175</v>
          </cell>
          <cell r="BY860">
            <v>1731.2130000001052</v>
          </cell>
          <cell r="BZ860">
            <v>1801.1408999999985</v>
          </cell>
          <cell r="CA860">
            <v>1767.6274999999441</v>
          </cell>
          <cell r="CB860">
            <v>1693.5723999999464</v>
          </cell>
          <cell r="CC860">
            <v>1689.6730000000098</v>
          </cell>
          <cell r="CD860">
            <v>1662.872999999905</v>
          </cell>
          <cell r="CE860">
            <v>18544.266399999149</v>
          </cell>
          <cell r="CF860">
            <v>1403.7852000000421</v>
          </cell>
          <cell r="CG860">
            <v>1228.7395999999717</v>
          </cell>
          <cell r="CH860">
            <v>1434.5212000000756</v>
          </cell>
          <cell r="CI860">
            <v>1232.9963999999454</v>
          </cell>
          <cell r="CJ860">
            <v>1216.6696000001393</v>
          </cell>
          <cell r="CK860">
            <v>1527.0352000000421</v>
          </cell>
          <cell r="CL860">
            <v>1757.0520000000251</v>
          </cell>
          <cell r="CM860">
            <v>1828.0235999999568</v>
          </cell>
          <cell r="CN860">
            <v>1794.0100000000093</v>
          </cell>
          <cell r="CO860">
            <v>1718.8495999998413</v>
          </cell>
          <cell r="CP860">
            <v>1714.8919999999925</v>
          </cell>
          <cell r="CQ860">
            <v>1687.6919999999227</v>
          </cell>
          <cell r="CR860">
            <v>19033.60899999924</v>
          </cell>
          <cell r="CS860">
            <v>1445.0729999999749</v>
          </cell>
          <cell r="CT860">
            <v>1208.8020000000251</v>
          </cell>
          <cell r="CU860">
            <v>1476.7129999999888</v>
          </cell>
          <cell r="CV860">
            <v>1269.2610000000568</v>
          </cell>
          <cell r="CW860">
            <v>1252.4539999999106</v>
          </cell>
          <cell r="CX860">
            <v>1571.9480000000913</v>
          </cell>
          <cell r="CY860">
            <v>1808.7299999999814</v>
          </cell>
          <cell r="CZ860">
            <v>1881.7889999999898</v>
          </cell>
          <cell r="DA860">
            <v>1846.7749999999069</v>
          </cell>
          <cell r="DB860">
            <v>1769.4039999999804</v>
          </cell>
          <cell r="DC860">
            <v>1765.3300000000163</v>
          </cell>
          <cell r="DD860">
            <v>1737.3299999999581</v>
          </cell>
          <cell r="DE860">
            <v>19305.517699999735</v>
          </cell>
          <cell r="DF860">
            <v>1465.7168999999994</v>
          </cell>
          <cell r="DG860">
            <v>1226.0705999999773</v>
          </cell>
          <cell r="DH860">
            <v>1497.8088999999454</v>
          </cell>
          <cell r="DI860">
            <v>1287.3932999998797</v>
          </cell>
          <cell r="DJ860">
            <v>1270.3462000000291</v>
          </cell>
          <cell r="DK860">
            <v>1594.4043999999994</v>
          </cell>
          <cell r="DL860">
            <v>1834.5690000001341</v>
          </cell>
          <cell r="DM860">
            <v>1908.6717000000644</v>
          </cell>
          <cell r="DN860">
            <v>1873.1574999999721</v>
          </cell>
          <cell r="DO860">
            <v>1794.6811999998754</v>
          </cell>
          <cell r="DP860">
            <v>1790.5490000000573</v>
          </cell>
          <cell r="DQ860">
            <v>1762.1489999999758</v>
          </cell>
          <cell r="DR860">
            <v>19849.335099998862</v>
          </cell>
          <cell r="DS860">
            <v>1507.0047000000486</v>
          </cell>
          <cell r="DT860">
            <v>1260.6078000001144</v>
          </cell>
          <cell r="DU860">
            <v>1540.000699999975</v>
          </cell>
          <cell r="DV860">
            <v>1323.6578999999911</v>
          </cell>
          <cell r="DW860">
            <v>1306.1305999999167</v>
          </cell>
          <cell r="DX860">
            <v>1639.317200000165</v>
          </cell>
          <cell r="DY860">
            <v>1886.2470000000903</v>
          </cell>
          <cell r="DZ860">
            <v>1962.437099999981</v>
          </cell>
          <cell r="EA860">
            <v>1925.922499999986</v>
          </cell>
          <cell r="EB860">
            <v>1845.2355999998981</v>
          </cell>
          <cell r="EC860">
            <v>1840.9870000000228</v>
          </cell>
          <cell r="ED860">
            <v>1811.7870000000112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-0.01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0.01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-0.01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-0.01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-0.01</v>
          </cell>
          <cell r="W902">
            <v>-0.02</v>
          </cell>
          <cell r="X902">
            <v>-0.01</v>
          </cell>
          <cell r="Y902">
            <v>0</v>
          </cell>
          <cell r="Z902">
            <v>0</v>
          </cell>
          <cell r="AA902">
            <v>-0.01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-0.01</v>
          </cell>
          <cell r="AK902">
            <v>-0.03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-0.02</v>
          </cell>
          <cell r="AY902">
            <v>0</v>
          </cell>
          <cell r="AZ902">
            <v>0</v>
          </cell>
          <cell r="BA902">
            <v>-0.01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-0.01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-0.01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-0.02</v>
          </cell>
          <cell r="Z903">
            <v>-0.01</v>
          </cell>
          <cell r="AA903">
            <v>-0.01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-0.01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-0.01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-0.01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-0.01</v>
          </cell>
          <cell r="BW903">
            <v>-0.01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-0.03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-0.01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-0.01</v>
          </cell>
          <cell r="CW903">
            <v>-0.01</v>
          </cell>
          <cell r="CX903">
            <v>-0.01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-0.01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-0.01</v>
          </cell>
          <cell r="DW903">
            <v>0</v>
          </cell>
          <cell r="DX903">
            <v>-0.01</v>
          </cell>
          <cell r="DY903">
            <v>-0.01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-0.01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-0.01</v>
          </cell>
          <cell r="AJ904">
            <v>-0.01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-0.01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-0.01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-0.01</v>
          </cell>
          <cell r="BK904">
            <v>-0.01</v>
          </cell>
          <cell r="BL904">
            <v>0</v>
          </cell>
          <cell r="BM904">
            <v>0</v>
          </cell>
          <cell r="BN904">
            <v>-0.01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-0.01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-0.01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0.01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-0.01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-0.01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0.13</v>
          </cell>
          <cell r="AF907">
            <v>0.01</v>
          </cell>
          <cell r="AG907">
            <v>0</v>
          </cell>
          <cell r="AH907">
            <v>0.15</v>
          </cell>
          <cell r="AI907">
            <v>0.27</v>
          </cell>
          <cell r="AJ907">
            <v>0.1</v>
          </cell>
          <cell r="AK907">
            <v>0.28000000000000003</v>
          </cell>
          <cell r="AL907">
            <v>0.16</v>
          </cell>
          <cell r="AM907">
            <v>0.35</v>
          </cell>
          <cell r="AN907">
            <v>0.32</v>
          </cell>
          <cell r="AO907">
            <v>0.14000000000000001</v>
          </cell>
          <cell r="AP907">
            <v>0.01</v>
          </cell>
          <cell r="AQ907">
            <v>0</v>
          </cell>
          <cell r="AR907">
            <v>0.17</v>
          </cell>
          <cell r="AS907">
            <v>0.04</v>
          </cell>
          <cell r="AT907">
            <v>0.09</v>
          </cell>
          <cell r="AU907">
            <v>0.22</v>
          </cell>
          <cell r="AV907">
            <v>0.32</v>
          </cell>
          <cell r="AW907">
            <v>0.37</v>
          </cell>
          <cell r="AX907">
            <v>0.56000000000000005</v>
          </cell>
          <cell r="AY907">
            <v>0.44</v>
          </cell>
          <cell r="AZ907">
            <v>1.02</v>
          </cell>
          <cell r="BA907">
            <v>0.7</v>
          </cell>
          <cell r="BB907">
            <v>0.18</v>
          </cell>
          <cell r="BC907">
            <v>0.05</v>
          </cell>
          <cell r="BD907">
            <v>0.01</v>
          </cell>
          <cell r="BE907">
            <v>0.2</v>
          </cell>
          <cell r="BF907">
            <v>0.02</v>
          </cell>
          <cell r="BG907">
            <v>0.08</v>
          </cell>
          <cell r="BH907">
            <v>0.27</v>
          </cell>
          <cell r="BI907">
            <v>0.36</v>
          </cell>
          <cell r="BJ907">
            <v>0.42</v>
          </cell>
          <cell r="BK907">
            <v>0.59</v>
          </cell>
          <cell r="BL907">
            <v>0.4</v>
          </cell>
          <cell r="BM907">
            <v>0.93</v>
          </cell>
          <cell r="BN907">
            <v>0.8</v>
          </cell>
          <cell r="BO907">
            <v>0.19</v>
          </cell>
          <cell r="BP907">
            <v>0.1</v>
          </cell>
          <cell r="BQ907">
            <v>0.04</v>
          </cell>
          <cell r="BR907">
            <v>0.09</v>
          </cell>
          <cell r="BS907">
            <v>0.05</v>
          </cell>
          <cell r="BT907">
            <v>7.0000000000000007E-2</v>
          </cell>
          <cell r="BU907">
            <v>0.26</v>
          </cell>
          <cell r="BV907">
            <v>0.38</v>
          </cell>
          <cell r="BW907">
            <v>0.39</v>
          </cell>
          <cell r="BX907">
            <v>0.67</v>
          </cell>
          <cell r="BY907">
            <v>0.41</v>
          </cell>
          <cell r="BZ907">
            <v>1.02</v>
          </cell>
          <cell r="CA907">
            <v>0.67</v>
          </cell>
          <cell r="CB907">
            <v>-1.1299999999999999</v>
          </cell>
          <cell r="CC907">
            <v>0.1</v>
          </cell>
          <cell r="CD907">
            <v>0.05</v>
          </cell>
          <cell r="CE907">
            <v>0.16</v>
          </cell>
          <cell r="CF907">
            <v>0.01</v>
          </cell>
          <cell r="CG907">
            <v>7.0000000000000007E-2</v>
          </cell>
          <cell r="CH907">
            <v>0.28999999999999998</v>
          </cell>
          <cell r="CI907">
            <v>0.42</v>
          </cell>
          <cell r="CJ907">
            <v>0.15</v>
          </cell>
          <cell r="CK907">
            <v>0.41</v>
          </cell>
          <cell r="CL907">
            <v>0.35</v>
          </cell>
          <cell r="CM907">
            <v>1.24</v>
          </cell>
          <cell r="CN907">
            <v>0.61</v>
          </cell>
          <cell r="CO907">
            <v>0.24</v>
          </cell>
          <cell r="CP907">
            <v>0.06</v>
          </cell>
          <cell r="CQ907">
            <v>0.01</v>
          </cell>
          <cell r="CR907">
            <v>0.16</v>
          </cell>
          <cell r="CS907">
            <v>0.03</v>
          </cell>
          <cell r="CT907">
            <v>0.04</v>
          </cell>
          <cell r="CU907">
            <v>0.3</v>
          </cell>
          <cell r="CV907">
            <v>0.31</v>
          </cell>
          <cell r="CW907">
            <v>0.2</v>
          </cell>
          <cell r="CX907">
            <v>0.48</v>
          </cell>
          <cell r="CY907">
            <v>0.28999999999999998</v>
          </cell>
          <cell r="CZ907">
            <v>0.9</v>
          </cell>
          <cell r="DA907">
            <v>0.8</v>
          </cell>
          <cell r="DB907">
            <v>0.21</v>
          </cell>
          <cell r="DC907">
            <v>0.06</v>
          </cell>
          <cell r="DD907">
            <v>0</v>
          </cell>
          <cell r="DE907">
            <v>0.19</v>
          </cell>
          <cell r="DF907">
            <v>0.03</v>
          </cell>
          <cell r="DG907">
            <v>0.1</v>
          </cell>
          <cell r="DH907">
            <v>0.32</v>
          </cell>
          <cell r="DI907">
            <v>0.34</v>
          </cell>
          <cell r="DJ907">
            <v>0.2</v>
          </cell>
          <cell r="DK907">
            <v>0.6</v>
          </cell>
          <cell r="DL907">
            <v>0.39</v>
          </cell>
          <cell r="DM907">
            <v>1.2</v>
          </cell>
          <cell r="DN907">
            <v>0.69</v>
          </cell>
          <cell r="DO907">
            <v>0.26</v>
          </cell>
          <cell r="DP907">
            <v>0.11</v>
          </cell>
          <cell r="DQ907">
            <v>0.01</v>
          </cell>
          <cell r="DR907">
            <v>0.18</v>
          </cell>
          <cell r="DS907">
            <v>0.03</v>
          </cell>
          <cell r="DT907">
            <v>0.12</v>
          </cell>
          <cell r="DU907">
            <v>0.3</v>
          </cell>
          <cell r="DV907">
            <v>0.32</v>
          </cell>
          <cell r="DW907">
            <v>0.12</v>
          </cell>
          <cell r="DX907">
            <v>0.63</v>
          </cell>
          <cell r="DY907">
            <v>0.33</v>
          </cell>
          <cell r="DZ907">
            <v>1.45</v>
          </cell>
          <cell r="EA907">
            <v>0.8</v>
          </cell>
          <cell r="EB907">
            <v>0.22</v>
          </cell>
          <cell r="EC907">
            <v>0.08</v>
          </cell>
          <cell r="ED907">
            <v>0.01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-0.01</v>
          </cell>
          <cell r="AK909">
            <v>-0.01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-0.01</v>
          </cell>
          <cell r="AY909">
            <v>-0.01</v>
          </cell>
          <cell r="AZ909">
            <v>-0.01</v>
          </cell>
          <cell r="BA909">
            <v>-0.01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-0.01</v>
          </cell>
          <cell r="BK909">
            <v>-0.01</v>
          </cell>
          <cell r="BL909">
            <v>-0.01</v>
          </cell>
          <cell r="BM909">
            <v>-0.01</v>
          </cell>
          <cell r="BN909">
            <v>-0.01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-0.01</v>
          </cell>
          <cell r="BX909">
            <v>-0.01</v>
          </cell>
          <cell r="BY909">
            <v>-0.01</v>
          </cell>
          <cell r="BZ909">
            <v>-0.01</v>
          </cell>
          <cell r="CA909">
            <v>0</v>
          </cell>
          <cell r="CB909">
            <v>0.01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-0.01</v>
          </cell>
          <cell r="CL909">
            <v>-0.01</v>
          </cell>
          <cell r="CM909">
            <v>-0.01</v>
          </cell>
          <cell r="CN909">
            <v>-0.01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-0.01</v>
          </cell>
          <cell r="CY909">
            <v>-0.01</v>
          </cell>
          <cell r="CZ909">
            <v>0</v>
          </cell>
          <cell r="DA909">
            <v>-0.01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-0.01</v>
          </cell>
          <cell r="DL909">
            <v>-0.01</v>
          </cell>
          <cell r="DM909">
            <v>-0.01</v>
          </cell>
          <cell r="DN909">
            <v>-0.01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-0.01</v>
          </cell>
          <cell r="DY909">
            <v>-0.01</v>
          </cell>
          <cell r="DZ909">
            <v>-0.01</v>
          </cell>
          <cell r="EA909">
            <v>-0.01</v>
          </cell>
          <cell r="EB909">
            <v>0</v>
          </cell>
          <cell r="EC909">
            <v>0</v>
          </cell>
          <cell r="ED909">
            <v>0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-0.01</v>
          </cell>
          <cell r="AK911">
            <v>-0.01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-0.01</v>
          </cell>
          <cell r="AY911">
            <v>-0.01</v>
          </cell>
          <cell r="AZ911">
            <v>-0.01</v>
          </cell>
          <cell r="BA911">
            <v>-0.01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-0.01</v>
          </cell>
          <cell r="BK911">
            <v>-0.01</v>
          </cell>
          <cell r="BL911">
            <v>-0.01</v>
          </cell>
          <cell r="BM911">
            <v>0</v>
          </cell>
          <cell r="BN911">
            <v>-0.01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-0.01</v>
          </cell>
          <cell r="BX911">
            <v>-0.01</v>
          </cell>
          <cell r="BY911">
            <v>-0.01</v>
          </cell>
          <cell r="BZ911">
            <v>-0.01</v>
          </cell>
          <cell r="CA911">
            <v>0</v>
          </cell>
          <cell r="CB911">
            <v>0.01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-0.01</v>
          </cell>
          <cell r="CL911">
            <v>-0.01</v>
          </cell>
          <cell r="CM911">
            <v>-0.01</v>
          </cell>
          <cell r="CN911">
            <v>-0.01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-0.01</v>
          </cell>
          <cell r="CY911">
            <v>-0.01</v>
          </cell>
          <cell r="CZ911">
            <v>0</v>
          </cell>
          <cell r="DA911">
            <v>-0.01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-0.01</v>
          </cell>
          <cell r="DL911">
            <v>-0.01</v>
          </cell>
          <cell r="DM911">
            <v>-0.01</v>
          </cell>
          <cell r="DN911">
            <v>-0.01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-0.01</v>
          </cell>
          <cell r="DY911">
            <v>-0.01</v>
          </cell>
          <cell r="DZ911">
            <v>-0.01</v>
          </cell>
          <cell r="EA911">
            <v>-0.01</v>
          </cell>
          <cell r="EB911">
            <v>0</v>
          </cell>
          <cell r="EC911">
            <v>0</v>
          </cell>
          <cell r="ED911">
            <v>0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465.19999999995343</v>
          </cell>
          <cell r="G32">
            <v>907.5</v>
          </cell>
          <cell r="H32">
            <v>0</v>
          </cell>
          <cell r="I32">
            <v>203</v>
          </cell>
          <cell r="J32">
            <v>901.69999999995343</v>
          </cell>
          <cell r="K32">
            <v>126.5</v>
          </cell>
          <cell r="L32">
            <v>1515</v>
          </cell>
          <cell r="M32">
            <v>713.40000000037253</v>
          </cell>
          <cell r="N32">
            <v>1013</v>
          </cell>
          <cell r="O32">
            <v>951.20000000018626</v>
          </cell>
          <cell r="P32">
            <v>529.20000000018626</v>
          </cell>
          <cell r="Q32">
            <v>1179</v>
          </cell>
          <cell r="R32">
            <v>13697</v>
          </cell>
          <cell r="S32">
            <v>427</v>
          </cell>
          <cell r="T32">
            <v>2415</v>
          </cell>
          <cell r="U32">
            <v>261.5</v>
          </cell>
          <cell r="V32">
            <v>11.599999999627471</v>
          </cell>
          <cell r="W32">
            <v>180.0999999998603</v>
          </cell>
          <cell r="X32">
            <v>1434.6999999999534</v>
          </cell>
          <cell r="Y32">
            <v>1060.7999999998137</v>
          </cell>
          <cell r="Z32">
            <v>1163</v>
          </cell>
          <cell r="AA32">
            <v>3345.2999999998137</v>
          </cell>
          <cell r="AB32">
            <v>1319.8000000000466</v>
          </cell>
          <cell r="AC32">
            <v>507.20000000018626</v>
          </cell>
          <cell r="AD32">
            <v>1571</v>
          </cell>
          <cell r="AE32">
            <v>17662.79999999702</v>
          </cell>
          <cell r="AF32">
            <v>142.79999999981374</v>
          </cell>
          <cell r="AG32">
            <v>2153</v>
          </cell>
          <cell r="AH32">
            <v>696</v>
          </cell>
          <cell r="AI32">
            <v>205</v>
          </cell>
          <cell r="AJ32">
            <v>656</v>
          </cell>
          <cell r="AK32">
            <v>2422.3999999999069</v>
          </cell>
          <cell r="AL32">
            <v>2577.5</v>
          </cell>
          <cell r="AM32">
            <v>2526.2999999998137</v>
          </cell>
          <cell r="AN32">
            <v>1315.5999999996275</v>
          </cell>
          <cell r="AO32">
            <v>1824.6000000000931</v>
          </cell>
          <cell r="AP32">
            <v>1102.4000000003725</v>
          </cell>
          <cell r="AQ32">
            <v>2041.2000000001863</v>
          </cell>
          <cell r="AR32">
            <v>8209.1999999955297</v>
          </cell>
          <cell r="AS32">
            <v>-924</v>
          </cell>
          <cell r="AT32">
            <v>550.79999999981374</v>
          </cell>
          <cell r="AU32">
            <v>186.5</v>
          </cell>
          <cell r="AV32">
            <v>89</v>
          </cell>
          <cell r="AW32">
            <v>-14.200000000186265</v>
          </cell>
          <cell r="AX32">
            <v>1732.3999999999069</v>
          </cell>
          <cell r="AY32">
            <v>4856.5</v>
          </cell>
          <cell r="AZ32">
            <v>452.20000000018626</v>
          </cell>
          <cell r="BA32">
            <v>2222.7000000001863</v>
          </cell>
          <cell r="BB32">
            <v>-323.20000000018626</v>
          </cell>
          <cell r="BC32">
            <v>324</v>
          </cell>
          <cell r="BD32">
            <v>-943.5</v>
          </cell>
          <cell r="BE32">
            <v>3426.3000000044703</v>
          </cell>
          <cell r="BF32">
            <v>5.2999999998137355</v>
          </cell>
          <cell r="BG32">
            <v>-692.70000000018626</v>
          </cell>
          <cell r="BH32">
            <v>519.20000000018626</v>
          </cell>
          <cell r="BI32">
            <v>404.29999999981374</v>
          </cell>
          <cell r="BJ32">
            <v>-145.5</v>
          </cell>
          <cell r="BK32">
            <v>991.40000000037253</v>
          </cell>
          <cell r="BL32">
            <v>23</v>
          </cell>
          <cell r="BM32">
            <v>804.20000000018626</v>
          </cell>
          <cell r="BN32">
            <v>1203.5999999996275</v>
          </cell>
          <cell r="BO32">
            <v>622.29999999981374</v>
          </cell>
          <cell r="BP32">
            <v>365.70000000018626</v>
          </cell>
          <cell r="BQ32">
            <v>-674.5</v>
          </cell>
          <cell r="BR32">
            <v>1978.3999999985099</v>
          </cell>
          <cell r="BS32">
            <v>-551.20000000018626</v>
          </cell>
          <cell r="BT32">
            <v>-79.799999999813735</v>
          </cell>
          <cell r="BU32">
            <v>464</v>
          </cell>
          <cell r="BV32">
            <v>113.70000000018626</v>
          </cell>
          <cell r="BW32">
            <v>-64</v>
          </cell>
          <cell r="BX32">
            <v>1727</v>
          </cell>
          <cell r="BY32">
            <v>350.5</v>
          </cell>
          <cell r="BZ32">
            <v>-885.40000000037253</v>
          </cell>
          <cell r="CA32">
            <v>2388</v>
          </cell>
          <cell r="CB32">
            <v>405.0999999998603</v>
          </cell>
          <cell r="CC32">
            <v>-769.29999999981374</v>
          </cell>
          <cell r="CD32">
            <v>-1120.2000000001863</v>
          </cell>
          <cell r="CE32">
            <v>-4269.8999999985099</v>
          </cell>
          <cell r="CF32">
            <v>-2686.1999999999534</v>
          </cell>
          <cell r="CG32">
            <v>231.20000000018626</v>
          </cell>
          <cell r="CH32">
            <v>597.5</v>
          </cell>
          <cell r="CI32">
            <v>469.70000000018626</v>
          </cell>
          <cell r="CJ32">
            <v>-2425.2000000001863</v>
          </cell>
          <cell r="CK32">
            <v>2180.2000000001863</v>
          </cell>
          <cell r="CL32">
            <v>788</v>
          </cell>
          <cell r="CM32">
            <v>-1117.7999999998137</v>
          </cell>
          <cell r="CN32">
            <v>904.70000000018626</v>
          </cell>
          <cell r="CO32">
            <v>-373.30000000004657</v>
          </cell>
          <cell r="CP32">
            <v>-147.5</v>
          </cell>
          <cell r="CQ32">
            <v>-2691.2000000001863</v>
          </cell>
          <cell r="CR32">
            <v>224.89999999850988</v>
          </cell>
          <cell r="CS32">
            <v>-957.20000000018626</v>
          </cell>
          <cell r="CT32">
            <v>-2076</v>
          </cell>
          <cell r="CU32">
            <v>-367.70000000018626</v>
          </cell>
          <cell r="CV32">
            <v>-553</v>
          </cell>
          <cell r="CW32">
            <v>197.10000000009313</v>
          </cell>
          <cell r="CX32">
            <v>871</v>
          </cell>
          <cell r="CY32">
            <v>928</v>
          </cell>
          <cell r="CZ32">
            <v>638</v>
          </cell>
          <cell r="DA32">
            <v>1296.7000000001863</v>
          </cell>
          <cell r="DB32">
            <v>654.5</v>
          </cell>
          <cell r="DC32">
            <v>1891.5</v>
          </cell>
          <cell r="DD32">
            <v>-2298</v>
          </cell>
          <cell r="DE32">
            <v>-12302.40000000596</v>
          </cell>
          <cell r="DF32">
            <v>-3713.7999999998137</v>
          </cell>
          <cell r="DG32">
            <v>-2691.2000000001863</v>
          </cell>
          <cell r="DH32">
            <v>44.700000000186265</v>
          </cell>
          <cell r="DI32">
            <v>-401</v>
          </cell>
          <cell r="DJ32">
            <v>178.30000000004657</v>
          </cell>
          <cell r="DK32">
            <v>-1789.7000000001863</v>
          </cell>
          <cell r="DL32">
            <v>304</v>
          </cell>
          <cell r="DM32">
            <v>-1307.7999999998137</v>
          </cell>
          <cell r="DN32">
            <v>-149.5</v>
          </cell>
          <cell r="DO32">
            <v>242.10000000009313</v>
          </cell>
          <cell r="DP32">
            <v>-569.70000000018626</v>
          </cell>
          <cell r="DQ32">
            <v>-2448.7999999998137</v>
          </cell>
          <cell r="DR32">
            <v>-12330.800000000745</v>
          </cell>
          <cell r="DS32">
            <v>-323.19999999995343</v>
          </cell>
          <cell r="DT32">
            <v>-2904.7999999998137</v>
          </cell>
          <cell r="DU32">
            <v>-1204.5999999996275</v>
          </cell>
          <cell r="DV32">
            <v>-1083.4000000003725</v>
          </cell>
          <cell r="DW32">
            <v>-357</v>
          </cell>
          <cell r="DX32">
            <v>-1684.1999999999534</v>
          </cell>
          <cell r="DY32">
            <v>271.40000000037253</v>
          </cell>
          <cell r="DZ32">
            <v>290.5</v>
          </cell>
          <cell r="EA32">
            <v>-462.20000000018626</v>
          </cell>
          <cell r="EB32">
            <v>-761.69999999995343</v>
          </cell>
          <cell r="EC32">
            <v>-3158</v>
          </cell>
          <cell r="ED32">
            <v>-953.59999999962747</v>
          </cell>
        </row>
        <row r="33">
          <cell r="F33">
            <v>1178.5</v>
          </cell>
          <cell r="G33">
            <v>1660.5</v>
          </cell>
          <cell r="H33">
            <v>1743</v>
          </cell>
          <cell r="I33">
            <v>5161</v>
          </cell>
          <cell r="J33">
            <v>10197.400000000373</v>
          </cell>
          <cell r="K33">
            <v>1778.2000000001863</v>
          </cell>
          <cell r="L33">
            <v>4043.5</v>
          </cell>
          <cell r="M33">
            <v>5812</v>
          </cell>
          <cell r="N33">
            <v>7466</v>
          </cell>
          <cell r="O33">
            <v>7477</v>
          </cell>
          <cell r="P33">
            <v>2840.5</v>
          </cell>
          <cell r="Q33">
            <v>3115</v>
          </cell>
          <cell r="R33">
            <v>54440.5</v>
          </cell>
          <cell r="S33">
            <v>1302.5</v>
          </cell>
          <cell r="T33">
            <v>2271</v>
          </cell>
          <cell r="U33">
            <v>2378</v>
          </cell>
          <cell r="V33">
            <v>5138.7000000001863</v>
          </cell>
          <cell r="W33">
            <v>2906.7999999998137</v>
          </cell>
          <cell r="X33">
            <v>4735</v>
          </cell>
          <cell r="Y33">
            <v>1695.5</v>
          </cell>
          <cell r="Z33">
            <v>6927</v>
          </cell>
          <cell r="AA33">
            <v>11547.5</v>
          </cell>
          <cell r="AB33">
            <v>6493</v>
          </cell>
          <cell r="AC33">
            <v>3801.5</v>
          </cell>
          <cell r="AD33">
            <v>5244</v>
          </cell>
          <cell r="AE33">
            <v>87746.09999999404</v>
          </cell>
          <cell r="AF33">
            <v>3104.5</v>
          </cell>
          <cell r="AG33">
            <v>6993.4000000003725</v>
          </cell>
          <cell r="AH33">
            <v>3724.5</v>
          </cell>
          <cell r="AI33">
            <v>4865</v>
          </cell>
          <cell r="AJ33">
            <v>3553.7999999998137</v>
          </cell>
          <cell r="AK33">
            <v>8616.2999999998137</v>
          </cell>
          <cell r="AL33">
            <v>6162.5</v>
          </cell>
          <cell r="AM33">
            <v>8859</v>
          </cell>
          <cell r="AN33">
            <v>19979</v>
          </cell>
          <cell r="AO33">
            <v>8772.5</v>
          </cell>
          <cell r="AP33">
            <v>9793</v>
          </cell>
          <cell r="AQ33">
            <v>3322.5999999996275</v>
          </cell>
          <cell r="AR33">
            <v>46173.59999999404</v>
          </cell>
          <cell r="AS33">
            <v>1633.5</v>
          </cell>
          <cell r="AT33">
            <v>1363</v>
          </cell>
          <cell r="AU33">
            <v>1816</v>
          </cell>
          <cell r="AV33">
            <v>5174.7000000001863</v>
          </cell>
          <cell r="AW33">
            <v>3509</v>
          </cell>
          <cell r="AX33">
            <v>6921.4000000003725</v>
          </cell>
          <cell r="AY33">
            <v>7080</v>
          </cell>
          <cell r="AZ33">
            <v>3394</v>
          </cell>
          <cell r="BA33">
            <v>6835.5</v>
          </cell>
          <cell r="BB33">
            <v>6550</v>
          </cell>
          <cell r="BC33">
            <v>1705</v>
          </cell>
          <cell r="BD33">
            <v>191.5</v>
          </cell>
          <cell r="BE33">
            <v>24271.000000007451</v>
          </cell>
          <cell r="BF33">
            <v>-1597</v>
          </cell>
          <cell r="BG33">
            <v>511.29999999981374</v>
          </cell>
          <cell r="BH33">
            <v>-229</v>
          </cell>
          <cell r="BI33">
            <v>2730.5</v>
          </cell>
          <cell r="BJ33">
            <v>3378.7999999998137</v>
          </cell>
          <cell r="BK33">
            <v>4674.7000000001863</v>
          </cell>
          <cell r="BL33">
            <v>6517</v>
          </cell>
          <cell r="BM33">
            <v>7179.5</v>
          </cell>
          <cell r="BN33">
            <v>6634</v>
          </cell>
          <cell r="BO33">
            <v>4570.5</v>
          </cell>
          <cell r="BP33">
            <v>-9613</v>
          </cell>
          <cell r="BQ33">
            <v>-486.29999999981374</v>
          </cell>
          <cell r="BR33">
            <v>55784.500000007451</v>
          </cell>
          <cell r="BS33">
            <v>-3605.7999999998137</v>
          </cell>
          <cell r="BT33">
            <v>-1835.4000000003725</v>
          </cell>
          <cell r="BU33">
            <v>1776</v>
          </cell>
          <cell r="BV33">
            <v>2761</v>
          </cell>
          <cell r="BW33">
            <v>2984.4000000003725</v>
          </cell>
          <cell r="BX33">
            <v>4848.2000000001863</v>
          </cell>
          <cell r="BY33">
            <v>17882.5</v>
          </cell>
          <cell r="BZ33">
            <v>17672</v>
          </cell>
          <cell r="CA33">
            <v>5293</v>
          </cell>
          <cell r="CB33">
            <v>7068.7000000001863</v>
          </cell>
          <cell r="CC33">
            <v>-860.5</v>
          </cell>
          <cell r="CD33">
            <v>1800.3999999999069</v>
          </cell>
          <cell r="CE33">
            <v>51913.399999991059</v>
          </cell>
          <cell r="CF33">
            <v>-1413.7999999998137</v>
          </cell>
          <cell r="CG33">
            <v>-3417</v>
          </cell>
          <cell r="CH33">
            <v>27.5</v>
          </cell>
          <cell r="CI33">
            <v>848.5</v>
          </cell>
          <cell r="CJ33">
            <v>2370.1000000000931</v>
          </cell>
          <cell r="CK33">
            <v>4607.4000000003725</v>
          </cell>
          <cell r="CL33">
            <v>22123.799999999814</v>
          </cell>
          <cell r="CM33">
            <v>11256</v>
          </cell>
          <cell r="CN33">
            <v>6845</v>
          </cell>
          <cell r="CO33">
            <v>7762.5999999996275</v>
          </cell>
          <cell r="CP33">
            <v>1281</v>
          </cell>
          <cell r="CQ33">
            <v>-377.70000000018626</v>
          </cell>
          <cell r="CR33">
            <v>59766.69999999553</v>
          </cell>
          <cell r="CS33">
            <v>-1247.4000000003725</v>
          </cell>
          <cell r="CT33">
            <v>-1985</v>
          </cell>
          <cell r="CU33">
            <v>-1229.4000000003725</v>
          </cell>
          <cell r="CV33">
            <v>-2607.6000000000931</v>
          </cell>
          <cell r="CW33">
            <v>2259.2000000001863</v>
          </cell>
          <cell r="CX33">
            <v>8548.2999999998137</v>
          </cell>
          <cell r="CY33">
            <v>16047.09999999986</v>
          </cell>
          <cell r="CZ33">
            <v>31041.200000000186</v>
          </cell>
          <cell r="DA33">
            <v>3095.7000000001863</v>
          </cell>
          <cell r="DB33">
            <v>5027.8999999999069</v>
          </cell>
          <cell r="DC33">
            <v>-241.20000000018626</v>
          </cell>
          <cell r="DD33">
            <v>1057.8999999999069</v>
          </cell>
          <cell r="DE33">
            <v>1385</v>
          </cell>
          <cell r="DF33">
            <v>-7136</v>
          </cell>
          <cell r="DG33">
            <v>-6430</v>
          </cell>
          <cell r="DH33">
            <v>-3958.4000000003725</v>
          </cell>
          <cell r="DI33">
            <v>-4181.2999999998137</v>
          </cell>
          <cell r="DJ33">
            <v>-132.5</v>
          </cell>
          <cell r="DK33">
            <v>1873.7000000001863</v>
          </cell>
          <cell r="DL33">
            <v>13871.799999999814</v>
          </cell>
          <cell r="DM33">
            <v>12981</v>
          </cell>
          <cell r="DN33">
            <v>-6115</v>
          </cell>
          <cell r="DO33">
            <v>-3424.7999999998137</v>
          </cell>
          <cell r="DP33">
            <v>-4318.4000000003725</v>
          </cell>
          <cell r="DQ33">
            <v>8354.9000000001397</v>
          </cell>
          <cell r="DR33">
            <v>-11088.700000000186</v>
          </cell>
          <cell r="DS33">
            <v>-288.09999999997672</v>
          </cell>
          <cell r="DT33">
            <v>-2563.9699999999721</v>
          </cell>
          <cell r="DU33">
            <v>-558</v>
          </cell>
          <cell r="DV33">
            <v>-1079.5</v>
          </cell>
          <cell r="DW33">
            <v>394.07999999998719</v>
          </cell>
          <cell r="DX33">
            <v>3.5199999999604188</v>
          </cell>
          <cell r="DY33">
            <v>-191.33000000000175</v>
          </cell>
          <cell r="DZ33">
            <v>194.55999999999767</v>
          </cell>
          <cell r="EA33">
            <v>-4533</v>
          </cell>
          <cell r="EB33">
            <v>-1257.1999999999534</v>
          </cell>
          <cell r="EC33">
            <v>-1552.5</v>
          </cell>
          <cell r="ED33">
            <v>342.73999999999069</v>
          </cell>
        </row>
        <row r="34">
          <cell r="F34">
            <v>354.29999999981374</v>
          </cell>
          <cell r="G34">
            <v>1303.5</v>
          </cell>
          <cell r="H34">
            <v>2416.5</v>
          </cell>
          <cell r="I34">
            <v>1340.2000000001863</v>
          </cell>
          <cell r="J34">
            <v>239.63999999989755</v>
          </cell>
          <cell r="K34">
            <v>1774.2999999998137</v>
          </cell>
          <cell r="L34">
            <v>8035</v>
          </cell>
          <cell r="M34">
            <v>5861</v>
          </cell>
          <cell r="N34">
            <v>1032.5</v>
          </cell>
          <cell r="O34">
            <v>2702</v>
          </cell>
          <cell r="P34">
            <v>958</v>
          </cell>
          <cell r="Q34">
            <v>1049.5999999996275</v>
          </cell>
          <cell r="R34">
            <v>46768.760000005364</v>
          </cell>
          <cell r="S34">
            <v>912.59999999962747</v>
          </cell>
          <cell r="T34">
            <v>1197</v>
          </cell>
          <cell r="U34">
            <v>3143.5</v>
          </cell>
          <cell r="V34">
            <v>2310.2999999998137</v>
          </cell>
          <cell r="W34">
            <v>150.1600000000326</v>
          </cell>
          <cell r="X34">
            <v>1147.1000000000931</v>
          </cell>
          <cell r="Y34">
            <v>12243.299999999814</v>
          </cell>
          <cell r="Z34">
            <v>12924</v>
          </cell>
          <cell r="AA34">
            <v>4294.5</v>
          </cell>
          <cell r="AB34">
            <v>3805</v>
          </cell>
          <cell r="AC34">
            <v>1038.5</v>
          </cell>
          <cell r="AD34">
            <v>3602.7999999998137</v>
          </cell>
          <cell r="AE34">
            <v>29102.159999988973</v>
          </cell>
          <cell r="AF34">
            <v>4007</v>
          </cell>
          <cell r="AG34">
            <v>3016</v>
          </cell>
          <cell r="AH34">
            <v>5850</v>
          </cell>
          <cell r="AI34">
            <v>1482</v>
          </cell>
          <cell r="AJ34">
            <v>754.55999999999767</v>
          </cell>
          <cell r="AK34">
            <v>865.60000000009313</v>
          </cell>
          <cell r="AL34">
            <v>-19041</v>
          </cell>
          <cell r="AM34">
            <v>13073.700000000186</v>
          </cell>
          <cell r="AN34">
            <v>5127</v>
          </cell>
          <cell r="AO34">
            <v>6970</v>
          </cell>
          <cell r="AP34">
            <v>2533</v>
          </cell>
          <cell r="AQ34">
            <v>4464.2999999998137</v>
          </cell>
          <cell r="AR34">
            <v>2702.3000000044703</v>
          </cell>
          <cell r="AS34">
            <v>381.70000000018626</v>
          </cell>
          <cell r="AT34">
            <v>-1053.7999999998137</v>
          </cell>
          <cell r="AU34">
            <v>1595</v>
          </cell>
          <cell r="AV34">
            <v>455.5</v>
          </cell>
          <cell r="AW34">
            <v>422.90000000002328</v>
          </cell>
          <cell r="AX34">
            <v>308.89999999990687</v>
          </cell>
          <cell r="AY34">
            <v>-10013</v>
          </cell>
          <cell r="AZ34">
            <v>8824.5999999996275</v>
          </cell>
          <cell r="BA34">
            <v>3663.5</v>
          </cell>
          <cell r="BB34">
            <v>1002.5</v>
          </cell>
          <cell r="BC34">
            <v>-1875.5</v>
          </cell>
          <cell r="BD34">
            <v>-1010</v>
          </cell>
          <cell r="BE34">
            <v>12810.999999992549</v>
          </cell>
          <cell r="BF34">
            <v>-1192.5</v>
          </cell>
          <cell r="BG34">
            <v>-409.70000000018626</v>
          </cell>
          <cell r="BH34">
            <v>1583.5</v>
          </cell>
          <cell r="BI34">
            <v>373.70000000018626</v>
          </cell>
          <cell r="BJ34">
            <v>169.69999999995343</v>
          </cell>
          <cell r="BK34">
            <v>433.5</v>
          </cell>
          <cell r="BL34">
            <v>-8777</v>
          </cell>
          <cell r="BM34">
            <v>8013</v>
          </cell>
          <cell r="BN34">
            <v>6309</v>
          </cell>
          <cell r="BO34">
            <v>4402.5</v>
          </cell>
          <cell r="BP34">
            <v>769</v>
          </cell>
          <cell r="BQ34">
            <v>1136.2999999998137</v>
          </cell>
          <cell r="BR34">
            <v>29873.780000001192</v>
          </cell>
          <cell r="BS34">
            <v>-2314.6999999999534</v>
          </cell>
          <cell r="BT34">
            <v>-277.5</v>
          </cell>
          <cell r="BU34">
            <v>3332</v>
          </cell>
          <cell r="BV34">
            <v>2105.5</v>
          </cell>
          <cell r="BW34">
            <v>161.78000000002794</v>
          </cell>
          <cell r="BX34">
            <v>1625.7999999998137</v>
          </cell>
          <cell r="BY34">
            <v>5733</v>
          </cell>
          <cell r="BZ34">
            <v>7389.2000000001863</v>
          </cell>
          <cell r="CA34">
            <v>10734.5</v>
          </cell>
          <cell r="CB34">
            <v>6351</v>
          </cell>
          <cell r="CC34">
            <v>1165</v>
          </cell>
          <cell r="CD34">
            <v>-6131.7999999998137</v>
          </cell>
          <cell r="CE34">
            <v>28663.30000000447</v>
          </cell>
          <cell r="CF34">
            <v>989.85999999998603</v>
          </cell>
          <cell r="CG34">
            <v>561.40000000037253</v>
          </cell>
          <cell r="CH34">
            <v>1892.2000000001863</v>
          </cell>
          <cell r="CI34">
            <v>-370</v>
          </cell>
          <cell r="CJ34">
            <v>241.14000000001397</v>
          </cell>
          <cell r="CK34">
            <v>663.29999999981374</v>
          </cell>
          <cell r="CL34">
            <v>2981</v>
          </cell>
          <cell r="CM34">
            <v>7907.6000000000931</v>
          </cell>
          <cell r="CN34">
            <v>13458.5</v>
          </cell>
          <cell r="CO34">
            <v>1992</v>
          </cell>
          <cell r="CP34">
            <v>2197.2999999998137</v>
          </cell>
          <cell r="CQ34">
            <v>-3851</v>
          </cell>
          <cell r="CR34">
            <v>18622.259999997914</v>
          </cell>
          <cell r="CS34">
            <v>-1728.8999999999069</v>
          </cell>
          <cell r="CT34">
            <v>2712.7999999998137</v>
          </cell>
          <cell r="CU34">
            <v>1372.7999999998137</v>
          </cell>
          <cell r="CV34">
            <v>-229.40000000037253</v>
          </cell>
          <cell r="CW34">
            <v>-576.3399999999674</v>
          </cell>
          <cell r="CX34">
            <v>-13.300000000046566</v>
          </cell>
          <cell r="CY34">
            <v>2105</v>
          </cell>
          <cell r="CZ34">
            <v>2729.4000000000233</v>
          </cell>
          <cell r="DA34">
            <v>12148</v>
          </cell>
          <cell r="DB34">
            <v>2511.7000000001863</v>
          </cell>
          <cell r="DC34">
            <v>848.5</v>
          </cell>
          <cell r="DD34">
            <v>-3258</v>
          </cell>
          <cell r="DE34">
            <v>-13322.95000000298</v>
          </cell>
          <cell r="DF34">
            <v>-3511.5</v>
          </cell>
          <cell r="DG34">
            <v>165.79999999981374</v>
          </cell>
          <cell r="DH34">
            <v>-1869.5</v>
          </cell>
          <cell r="DI34">
            <v>-3208</v>
          </cell>
          <cell r="DJ34">
            <v>-360.54999999998836</v>
          </cell>
          <cell r="DK34">
            <v>-778.60000000009313</v>
          </cell>
          <cell r="DL34">
            <v>-7969</v>
          </cell>
          <cell r="DM34">
            <v>-1059.8000000000466</v>
          </cell>
          <cell r="DN34">
            <v>7858.5</v>
          </cell>
          <cell r="DO34">
            <v>3662.7000000001863</v>
          </cell>
          <cell r="DP34">
            <v>-268</v>
          </cell>
          <cell r="DQ34">
            <v>-5985</v>
          </cell>
          <cell r="DR34">
            <v>-15582.883999998681</v>
          </cell>
          <cell r="DS34">
            <v>787.62999999997555</v>
          </cell>
          <cell r="DT34">
            <v>-3159.1999999999534</v>
          </cell>
          <cell r="DU34">
            <v>-2296.5999999998603</v>
          </cell>
          <cell r="DV34">
            <v>-3991.6999999999534</v>
          </cell>
          <cell r="DW34">
            <v>-757.88000000000466</v>
          </cell>
          <cell r="DX34">
            <v>-5578.9399999999441</v>
          </cell>
          <cell r="DY34">
            <v>-593.96400000000722</v>
          </cell>
          <cell r="DZ34">
            <v>295</v>
          </cell>
          <cell r="EA34">
            <v>1497.5999999998603</v>
          </cell>
          <cell r="EB34">
            <v>-1171.6000000000931</v>
          </cell>
          <cell r="EC34">
            <v>23.25</v>
          </cell>
          <cell r="ED34">
            <v>-636.48000000001048</v>
          </cell>
        </row>
        <row r="35">
          <cell r="F35">
            <v>1353</v>
          </cell>
          <cell r="G35">
            <v>16.5</v>
          </cell>
          <cell r="H35">
            <v>981.10000000009313</v>
          </cell>
          <cell r="I35">
            <v>1459.8999999999069</v>
          </cell>
          <cell r="J35">
            <v>3473.1000000000931</v>
          </cell>
          <cell r="K35">
            <v>633.8000000002794</v>
          </cell>
          <cell r="L35">
            <v>729.10000000009313</v>
          </cell>
          <cell r="M35">
            <v>-4498.5</v>
          </cell>
          <cell r="N35">
            <v>-2965.2999999998137</v>
          </cell>
          <cell r="O35">
            <v>2441.0999999996275</v>
          </cell>
          <cell r="P35">
            <v>2965</v>
          </cell>
          <cell r="Q35">
            <v>3219</v>
          </cell>
          <cell r="R35">
            <v>32941.559999987483</v>
          </cell>
          <cell r="S35">
            <v>2980.2999999998137</v>
          </cell>
          <cell r="T35">
            <v>729.89999999944121</v>
          </cell>
          <cell r="U35">
            <v>2913.7999999998137</v>
          </cell>
          <cell r="V35">
            <v>1407.3000000002794</v>
          </cell>
          <cell r="W35">
            <v>5666.3000000002794</v>
          </cell>
          <cell r="X35">
            <v>2188.9600000001956</v>
          </cell>
          <cell r="Y35">
            <v>-5.2000000001862645</v>
          </cell>
          <cell r="Z35">
            <v>1771.2000000001863</v>
          </cell>
          <cell r="AA35">
            <v>6824.2999999998137</v>
          </cell>
          <cell r="AB35">
            <v>2210.8999999994412</v>
          </cell>
          <cell r="AC35">
            <v>2448</v>
          </cell>
          <cell r="AD35">
            <v>3805.7999999998137</v>
          </cell>
          <cell r="AE35">
            <v>55594.90000000596</v>
          </cell>
          <cell r="AF35">
            <v>3737.8000000007451</v>
          </cell>
          <cell r="AG35">
            <v>8102.4000000003725</v>
          </cell>
          <cell r="AH35">
            <v>3028.2000000001863</v>
          </cell>
          <cell r="AI35">
            <v>2637.2999999998137</v>
          </cell>
          <cell r="AJ35">
            <v>3777.8999999999069</v>
          </cell>
          <cell r="AK35">
            <v>3470.8000000000466</v>
          </cell>
          <cell r="AL35">
            <v>4401.6000000000931</v>
          </cell>
          <cell r="AM35">
            <v>2135.5999999996275</v>
          </cell>
          <cell r="AN35">
            <v>6924.2000000001863</v>
          </cell>
          <cell r="AO35">
            <v>6558.3999999994412</v>
          </cell>
          <cell r="AP35">
            <v>6806.9000000003725</v>
          </cell>
          <cell r="AQ35">
            <v>4013.7999999998137</v>
          </cell>
          <cell r="AR35">
            <v>18324.330000013113</v>
          </cell>
          <cell r="AS35">
            <v>4099.0999999996275</v>
          </cell>
          <cell r="AT35">
            <v>-50.600000000093132</v>
          </cell>
          <cell r="AU35">
            <v>-1725.4000000003725</v>
          </cell>
          <cell r="AV35">
            <v>352.70000000018626</v>
          </cell>
          <cell r="AW35">
            <v>1249.3600000003353</v>
          </cell>
          <cell r="AX35">
            <v>2596.1700000003912</v>
          </cell>
          <cell r="AY35">
            <v>3490.1000000000931</v>
          </cell>
          <cell r="AZ35">
            <v>3924.7000000001863</v>
          </cell>
          <cell r="BA35">
            <v>1700.5</v>
          </cell>
          <cell r="BB35">
            <v>2801.6999999992549</v>
          </cell>
          <cell r="BC35">
            <v>540</v>
          </cell>
          <cell r="BD35">
            <v>-654</v>
          </cell>
          <cell r="BE35">
            <v>7272.5000000074506</v>
          </cell>
          <cell r="BF35">
            <v>-1018.5999999996275</v>
          </cell>
          <cell r="BG35">
            <v>-3074.2999999998137</v>
          </cell>
          <cell r="BH35">
            <v>-671.6999999997206</v>
          </cell>
          <cell r="BI35">
            <v>-312.40000000037253</v>
          </cell>
          <cell r="BJ35">
            <v>1888.2999999998137</v>
          </cell>
          <cell r="BK35">
            <v>2995.8000000002794</v>
          </cell>
          <cell r="BL35">
            <v>2769</v>
          </cell>
          <cell r="BM35">
            <v>3556</v>
          </cell>
          <cell r="BN35">
            <v>2075.7999999998137</v>
          </cell>
          <cell r="BO35">
            <v>1980.5999999996275</v>
          </cell>
          <cell r="BP35">
            <v>1265.7000000001863</v>
          </cell>
          <cell r="BQ35">
            <v>-4181.7000000001863</v>
          </cell>
          <cell r="BR35">
            <v>8908.1000000014901</v>
          </cell>
          <cell r="BS35">
            <v>-7433</v>
          </cell>
          <cell r="BT35">
            <v>-7124.4000000003725</v>
          </cell>
          <cell r="BU35">
            <v>107.36000000033528</v>
          </cell>
          <cell r="BV35">
            <v>304.09999999962747</v>
          </cell>
          <cell r="BW35">
            <v>3862.3500000005588</v>
          </cell>
          <cell r="BX35">
            <v>6266.0800000000745</v>
          </cell>
          <cell r="BY35">
            <v>5985.8900000001304</v>
          </cell>
          <cell r="BZ35">
            <v>8213.7000000001863</v>
          </cell>
          <cell r="CA35">
            <v>3704.7999999998137</v>
          </cell>
          <cell r="CB35">
            <v>3453.5999999996275</v>
          </cell>
          <cell r="CC35">
            <v>-142.09999999962747</v>
          </cell>
          <cell r="CD35">
            <v>-8290.2800000002608</v>
          </cell>
          <cell r="CE35">
            <v>6037.5399999916553</v>
          </cell>
          <cell r="CF35">
            <v>-7407.4799999999814</v>
          </cell>
          <cell r="CG35">
            <v>104.06000000005588</v>
          </cell>
          <cell r="CH35">
            <v>1409.8999999999069</v>
          </cell>
          <cell r="CI35">
            <v>1622.8999999999069</v>
          </cell>
          <cell r="CJ35">
            <v>1057.9600000001956</v>
          </cell>
          <cell r="CK35">
            <v>1843.4799999999814</v>
          </cell>
          <cell r="CL35">
            <v>-5501.4500000001863</v>
          </cell>
          <cell r="CM35">
            <v>1840.2000000001863</v>
          </cell>
          <cell r="CN35">
            <v>6658</v>
          </cell>
          <cell r="CO35">
            <v>4733.9000000003725</v>
          </cell>
          <cell r="CP35">
            <v>-3874.2999999998137</v>
          </cell>
          <cell r="CQ35">
            <v>3550.3700000001118</v>
          </cell>
          <cell r="CR35">
            <v>32956.390000000596</v>
          </cell>
          <cell r="CS35">
            <v>-487.06000000052154</v>
          </cell>
          <cell r="CT35">
            <v>-1403.9399999999441</v>
          </cell>
          <cell r="CU35">
            <v>-1599.5999999998603</v>
          </cell>
          <cell r="CV35">
            <v>42.519999999785796</v>
          </cell>
          <cell r="CW35">
            <v>2852.2399999999907</v>
          </cell>
          <cell r="CX35">
            <v>3979.5800000000745</v>
          </cell>
          <cell r="CY35">
            <v>8399.7999999998137</v>
          </cell>
          <cell r="CZ35">
            <v>12816.399999999441</v>
          </cell>
          <cell r="DA35">
            <v>5027.8000000007451</v>
          </cell>
          <cell r="DB35">
            <v>8617.1000000005588</v>
          </cell>
          <cell r="DC35">
            <v>-787.95000000018626</v>
          </cell>
          <cell r="DD35">
            <v>-4500.5000000004657</v>
          </cell>
          <cell r="DE35">
            <v>-19478.589999996126</v>
          </cell>
          <cell r="DF35">
            <v>1837.3000000002794</v>
          </cell>
          <cell r="DG35">
            <v>-2548.7999999998137</v>
          </cell>
          <cell r="DH35">
            <v>-3489.7999999998137</v>
          </cell>
          <cell r="DI35">
            <v>-2637.4499999999534</v>
          </cell>
          <cell r="DJ35">
            <v>1387.3000000000466</v>
          </cell>
          <cell r="DK35">
            <v>2210.6199999996461</v>
          </cell>
          <cell r="DL35">
            <v>1625.8000000002794</v>
          </cell>
          <cell r="DM35">
            <v>-3226.7000000001863</v>
          </cell>
          <cell r="DN35">
            <v>2516</v>
          </cell>
          <cell r="DO35">
            <v>-6921.7400000002235</v>
          </cell>
          <cell r="DP35">
            <v>-4175.1900000004098</v>
          </cell>
          <cell r="DQ35">
            <v>-6055.9300000001676</v>
          </cell>
          <cell r="DR35">
            <v>-10790.161999998614</v>
          </cell>
          <cell r="DS35">
            <v>-1920.2000000000698</v>
          </cell>
          <cell r="DT35">
            <v>-2956.9610000000102</v>
          </cell>
          <cell r="DU35">
            <v>-1920.9060000000754</v>
          </cell>
          <cell r="DV35">
            <v>-1657.5259999999544</v>
          </cell>
          <cell r="DW35">
            <v>-3598.515000000014</v>
          </cell>
          <cell r="DX35">
            <v>1964.6180000000168</v>
          </cell>
          <cell r="DY35">
            <v>-748.6820000000007</v>
          </cell>
          <cell r="DZ35">
            <v>2712.1000000000931</v>
          </cell>
          <cell r="EA35">
            <v>3462.8499999996275</v>
          </cell>
          <cell r="EB35">
            <v>1410.6500000001397</v>
          </cell>
          <cell r="EC35">
            <v>-3026.2900000000373</v>
          </cell>
          <cell r="ED35">
            <v>-4511.3000000002794</v>
          </cell>
        </row>
        <row r="36">
          <cell r="F36">
            <v>23.909999999974389</v>
          </cell>
          <cell r="G36">
            <v>0</v>
          </cell>
          <cell r="H36">
            <v>0</v>
          </cell>
          <cell r="I36">
            <v>0</v>
          </cell>
          <cell r="J36">
            <v>81.740000000048894</v>
          </cell>
          <cell r="K36">
            <v>110</v>
          </cell>
          <cell r="L36">
            <v>228.95999999996275</v>
          </cell>
          <cell r="M36">
            <v>62.460000000020955</v>
          </cell>
          <cell r="N36">
            <v>23.809999999997672</v>
          </cell>
          <cell r="O36">
            <v>405.12999999994645</v>
          </cell>
          <cell r="P36">
            <v>249.5</v>
          </cell>
          <cell r="Q36">
            <v>39.64000000001397</v>
          </cell>
          <cell r="R36">
            <v>2593.160000000149</v>
          </cell>
          <cell r="S36">
            <v>0</v>
          </cell>
          <cell r="T36">
            <v>0</v>
          </cell>
          <cell r="U36">
            <v>161.21999999997206</v>
          </cell>
          <cell r="V36">
            <v>11.630000000004657</v>
          </cell>
          <cell r="W36">
            <v>171.09999999997672</v>
          </cell>
          <cell r="X36">
            <v>357.22000000003027</v>
          </cell>
          <cell r="Y36">
            <v>462.78000000002794</v>
          </cell>
          <cell r="Z36">
            <v>429.32000000000698</v>
          </cell>
          <cell r="AA36">
            <v>0</v>
          </cell>
          <cell r="AB36">
            <v>502.24000000004889</v>
          </cell>
          <cell r="AC36">
            <v>29.950000000011642</v>
          </cell>
          <cell r="AD36">
            <v>467.70000000001164</v>
          </cell>
          <cell r="AE36">
            <v>3125.8799999994226</v>
          </cell>
          <cell r="AF36">
            <v>164.31000000005588</v>
          </cell>
          <cell r="AG36">
            <v>0</v>
          </cell>
          <cell r="AH36">
            <v>20.700000000011642</v>
          </cell>
          <cell r="AI36">
            <v>202.78000000002794</v>
          </cell>
          <cell r="AJ36">
            <v>130.46999999997206</v>
          </cell>
          <cell r="AK36">
            <v>580.78000000002794</v>
          </cell>
          <cell r="AL36">
            <v>634.73999999999069</v>
          </cell>
          <cell r="AM36">
            <v>382.59999999997672</v>
          </cell>
          <cell r="AN36">
            <v>131.0899999999674</v>
          </cell>
          <cell r="AO36">
            <v>541.52999999996973</v>
          </cell>
          <cell r="AP36">
            <v>0</v>
          </cell>
          <cell r="AQ36">
            <v>336.88000000000466</v>
          </cell>
          <cell r="AR36">
            <v>1420.0099999993108</v>
          </cell>
          <cell r="AS36">
            <v>-573.75</v>
          </cell>
          <cell r="AT36">
            <v>-81.599999999976717</v>
          </cell>
          <cell r="AU36">
            <v>0</v>
          </cell>
          <cell r="AV36">
            <v>-54.480000000039581</v>
          </cell>
          <cell r="AW36">
            <v>381.40000000002328</v>
          </cell>
          <cell r="AX36">
            <v>417.90999999997439</v>
          </cell>
          <cell r="AY36">
            <v>758.72000000003027</v>
          </cell>
          <cell r="AZ36">
            <v>128.5</v>
          </cell>
          <cell r="BA36">
            <v>135.65000000002328</v>
          </cell>
          <cell r="BB36">
            <v>95.279999999969732</v>
          </cell>
          <cell r="BC36">
            <v>102.40000000002328</v>
          </cell>
          <cell r="BD36">
            <v>109.97999999998137</v>
          </cell>
          <cell r="BE36">
            <v>1343.6499999994412</v>
          </cell>
          <cell r="BF36">
            <v>-63</v>
          </cell>
          <cell r="BG36">
            <v>167.51999999996042</v>
          </cell>
          <cell r="BH36">
            <v>68.409999999974389</v>
          </cell>
          <cell r="BI36">
            <v>312.47000000003027</v>
          </cell>
          <cell r="BJ36">
            <v>318.73999999999069</v>
          </cell>
          <cell r="BK36">
            <v>0</v>
          </cell>
          <cell r="BL36">
            <v>623.84999999997672</v>
          </cell>
          <cell r="BM36">
            <v>32.739999999990687</v>
          </cell>
          <cell r="BN36">
            <v>496.71999999997206</v>
          </cell>
          <cell r="BO36">
            <v>-165.67999999999302</v>
          </cell>
          <cell r="BP36">
            <v>0</v>
          </cell>
          <cell r="BQ36">
            <v>-448.12000000005355</v>
          </cell>
          <cell r="BR36">
            <v>1970.0100000007078</v>
          </cell>
          <cell r="BS36">
            <v>-401.39999999996508</v>
          </cell>
          <cell r="BT36">
            <v>-230.41000000000349</v>
          </cell>
          <cell r="BU36">
            <v>-152.18999999994412</v>
          </cell>
          <cell r="BV36">
            <v>23.75</v>
          </cell>
          <cell r="BW36">
            <v>417.90000000002328</v>
          </cell>
          <cell r="BX36">
            <v>206.9100000000326</v>
          </cell>
          <cell r="BY36">
            <v>367.09999999997672</v>
          </cell>
          <cell r="BZ36">
            <v>253.84000000002561</v>
          </cell>
          <cell r="CA36">
            <v>900.65999999997439</v>
          </cell>
          <cell r="CB36">
            <v>157.5</v>
          </cell>
          <cell r="CC36">
            <v>66.559999999997672</v>
          </cell>
          <cell r="CD36">
            <v>359.79000000000815</v>
          </cell>
          <cell r="CE36">
            <v>-353.29999999981374</v>
          </cell>
          <cell r="CF36">
            <v>-371.23999999999069</v>
          </cell>
          <cell r="CG36">
            <v>-132.69999999998254</v>
          </cell>
          <cell r="CH36">
            <v>-419</v>
          </cell>
          <cell r="CI36">
            <v>-152.09999999997672</v>
          </cell>
          <cell r="CJ36">
            <v>41.690000000002328</v>
          </cell>
          <cell r="CK36">
            <v>899.94000000000233</v>
          </cell>
          <cell r="CL36">
            <v>-349.48999999999069</v>
          </cell>
          <cell r="CM36">
            <v>-220.26000000000931</v>
          </cell>
          <cell r="CN36">
            <v>-301.70999999999185</v>
          </cell>
          <cell r="CO36">
            <v>178.87000000002445</v>
          </cell>
          <cell r="CP36">
            <v>50.529999999969732</v>
          </cell>
          <cell r="CQ36">
            <v>422.17000000001281</v>
          </cell>
          <cell r="CR36">
            <v>2204.675999999512</v>
          </cell>
          <cell r="CS36">
            <v>-232.57999999998719</v>
          </cell>
          <cell r="CT36">
            <v>-237.80999999999767</v>
          </cell>
          <cell r="CU36">
            <v>315.4199999999837</v>
          </cell>
          <cell r="CV36">
            <v>-332.38999999998487</v>
          </cell>
          <cell r="CW36">
            <v>219.52999999999884</v>
          </cell>
          <cell r="CX36">
            <v>335.36999999999534</v>
          </cell>
          <cell r="CY36">
            <v>1042.2359999999899</v>
          </cell>
          <cell r="CZ36">
            <v>110.48000000001048</v>
          </cell>
          <cell r="DA36">
            <v>455.22000000000116</v>
          </cell>
          <cell r="DB36">
            <v>484.51999999998952</v>
          </cell>
          <cell r="DC36">
            <v>-203.53999999997905</v>
          </cell>
          <cell r="DD36">
            <v>248.21999999997206</v>
          </cell>
          <cell r="DE36">
            <v>-2059.2400000002235</v>
          </cell>
          <cell r="DF36">
            <v>185.91000000000349</v>
          </cell>
          <cell r="DG36">
            <v>-1049.4399999999732</v>
          </cell>
          <cell r="DH36">
            <v>-259.77999999999884</v>
          </cell>
          <cell r="DI36">
            <v>-548.5</v>
          </cell>
          <cell r="DJ36">
            <v>-254.76999999998952</v>
          </cell>
          <cell r="DK36">
            <v>-106.52000000001863</v>
          </cell>
          <cell r="DL36">
            <v>1027.1100000000151</v>
          </cell>
          <cell r="DM36">
            <v>554.72000000000116</v>
          </cell>
          <cell r="DN36">
            <v>-360.48000000001048</v>
          </cell>
          <cell r="DO36">
            <v>-162.55999999999767</v>
          </cell>
          <cell r="DP36">
            <v>-603.06000000005588</v>
          </cell>
          <cell r="DQ36">
            <v>-481.87000000002445</v>
          </cell>
          <cell r="DR36">
            <v>-1505.8869999998715</v>
          </cell>
          <cell r="DS36">
            <v>6.5899999999965075</v>
          </cell>
          <cell r="DT36">
            <v>321.69000000000233</v>
          </cell>
          <cell r="DU36">
            <v>-139.89999999999418</v>
          </cell>
          <cell r="DV36">
            <v>127.43000000000757</v>
          </cell>
          <cell r="DW36">
            <v>-9.5400000000008731</v>
          </cell>
          <cell r="DX36">
            <v>66.880000000004657</v>
          </cell>
          <cell r="DY36">
            <v>0</v>
          </cell>
          <cell r="DZ36">
            <v>373.02999999999884</v>
          </cell>
          <cell r="EA36">
            <v>-556.85700000000361</v>
          </cell>
          <cell r="EB36">
            <v>-28.845000000001164</v>
          </cell>
          <cell r="EC36">
            <v>-1125.6199999999953</v>
          </cell>
          <cell r="ED36">
            <v>-540.74499999999534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-32.019000000087544</v>
          </cell>
          <cell r="G38">
            <v>-64.90500000002794</v>
          </cell>
          <cell r="H38">
            <v>0</v>
          </cell>
          <cell r="I38">
            <v>-12.71999999997206</v>
          </cell>
          <cell r="J38">
            <v>-98.529000000096858</v>
          </cell>
          <cell r="K38">
            <v>52.59480999992229</v>
          </cell>
          <cell r="L38">
            <v>-155.36909999977797</v>
          </cell>
          <cell r="M38">
            <v>-74.800999999977648</v>
          </cell>
          <cell r="N38">
            <v>-156.19133999990299</v>
          </cell>
          <cell r="O38">
            <v>-71.4419999999227</v>
          </cell>
          <cell r="P38">
            <v>-33.549000000057276</v>
          </cell>
          <cell r="Q38">
            <v>-73.949999999953434</v>
          </cell>
          <cell r="R38">
            <v>-1513.6304699983448</v>
          </cell>
          <cell r="S38">
            <v>-30.313179999939166</v>
          </cell>
          <cell r="T38">
            <v>-163.84897000005003</v>
          </cell>
          <cell r="U38">
            <v>-22.564499999920372</v>
          </cell>
          <cell r="V38">
            <v>-0.92099999997299165</v>
          </cell>
          <cell r="W38">
            <v>-15.736819999990985</v>
          </cell>
          <cell r="X38">
            <v>-292.07880000001751</v>
          </cell>
          <cell r="Y38">
            <v>-113.51924999989569</v>
          </cell>
          <cell r="Z38">
            <v>-131.91749999998137</v>
          </cell>
          <cell r="AA38">
            <v>-499.84739999985322</v>
          </cell>
          <cell r="AB38">
            <v>-101.21789999993052</v>
          </cell>
          <cell r="AC38">
            <v>-35.467709999997169</v>
          </cell>
          <cell r="AD38">
            <v>-106.1974400000181</v>
          </cell>
          <cell r="AE38">
            <v>-1825.9821400027722</v>
          </cell>
          <cell r="AF38">
            <v>-8.848519999999553</v>
          </cell>
          <cell r="AG38">
            <v>-143.64243999996688</v>
          </cell>
          <cell r="AH38">
            <v>-49.015400000032969</v>
          </cell>
          <cell r="AI38">
            <v>-11.884900000004563</v>
          </cell>
          <cell r="AJ38">
            <v>-67.949599999934435</v>
          </cell>
          <cell r="AK38">
            <v>-480.46389000001363</v>
          </cell>
          <cell r="AL38">
            <v>-291.89270000020042</v>
          </cell>
          <cell r="AM38">
            <v>-276.55829999991693</v>
          </cell>
          <cell r="AN38">
            <v>-165.47375000012107</v>
          </cell>
          <cell r="AO38">
            <v>-130.14986000000499</v>
          </cell>
          <cell r="AP38">
            <v>-67.425220000033733</v>
          </cell>
          <cell r="AQ38">
            <v>-132.67756000009831</v>
          </cell>
          <cell r="AR38">
            <v>-1147.109999999404</v>
          </cell>
          <cell r="AS38">
            <v>52.650220000068657</v>
          </cell>
          <cell r="AT38">
            <v>-35.999599999981001</v>
          </cell>
          <cell r="AU38">
            <v>-11.157300000020768</v>
          </cell>
          <cell r="AV38">
            <v>-12.248880000028294</v>
          </cell>
          <cell r="AW38">
            <v>5.2582600001478568</v>
          </cell>
          <cell r="AX38">
            <v>-326.18342999997549</v>
          </cell>
          <cell r="AY38">
            <v>-524.26211999985389</v>
          </cell>
          <cell r="AZ38">
            <v>-63.384199999738485</v>
          </cell>
          <cell r="BA38">
            <v>-292.43164999992587</v>
          </cell>
          <cell r="BB38">
            <v>22.562540000071749</v>
          </cell>
          <cell r="BC38">
            <v>-19.960780000081286</v>
          </cell>
          <cell r="BD38">
            <v>58.046940000029281</v>
          </cell>
          <cell r="BE38">
            <v>-503.23673999868333</v>
          </cell>
          <cell r="BF38">
            <v>2.4750000000931323</v>
          </cell>
          <cell r="BG38">
            <v>40.326000000000931</v>
          </cell>
          <cell r="BH38">
            <v>-30.558000000019092</v>
          </cell>
          <cell r="BI38">
            <v>-27.093000000051688</v>
          </cell>
          <cell r="BJ38">
            <v>12.645600000047125</v>
          </cell>
          <cell r="BK38">
            <v>-209.98436000011861</v>
          </cell>
          <cell r="BL38">
            <v>-19.945279999868944</v>
          </cell>
          <cell r="BM38">
            <v>-92.002000000327826</v>
          </cell>
          <cell r="BN38">
            <v>-148.05099999997765</v>
          </cell>
          <cell r="BO38">
            <v>-42.586500000092201</v>
          </cell>
          <cell r="BP38">
            <v>-29.462400000076741</v>
          </cell>
          <cell r="BQ38">
            <v>40.999200000078417</v>
          </cell>
          <cell r="BR38">
            <v>-440.22884000092745</v>
          </cell>
          <cell r="BS38">
            <v>31.528640000033192</v>
          </cell>
          <cell r="BT38">
            <v>-2.8662400000030175</v>
          </cell>
          <cell r="BU38">
            <v>-24.842999999877065</v>
          </cell>
          <cell r="BV38">
            <v>-11.897599999851082</v>
          </cell>
          <cell r="BW38">
            <v>4.8097400000551715</v>
          </cell>
          <cell r="BX38">
            <v>-305.45715000014752</v>
          </cell>
          <cell r="BY38">
            <v>-38.194200000027195</v>
          </cell>
          <cell r="BZ38">
            <v>82.606209999881685</v>
          </cell>
          <cell r="CA38">
            <v>-271.47460000007413</v>
          </cell>
          <cell r="CB38">
            <v>-26.184859999921173</v>
          </cell>
          <cell r="CC38">
            <v>43.149080000002868</v>
          </cell>
          <cell r="CD38">
            <v>78.595140000106767</v>
          </cell>
          <cell r="CE38">
            <v>98.24622000195086</v>
          </cell>
          <cell r="CF38">
            <v>148.65889999992214</v>
          </cell>
          <cell r="CG38">
            <v>0.74390000000130385</v>
          </cell>
          <cell r="CH38">
            <v>-30.517200000002049</v>
          </cell>
          <cell r="CI38">
            <v>-24.410299999988638</v>
          </cell>
          <cell r="CJ38">
            <v>230.9723000000231</v>
          </cell>
          <cell r="CK38">
            <v>-373.0269500000868</v>
          </cell>
          <cell r="CL38">
            <v>-85.834749999921769</v>
          </cell>
          <cell r="CM38">
            <v>127.52967999991961</v>
          </cell>
          <cell r="CN38">
            <v>-108.93270000000484</v>
          </cell>
          <cell r="CO38">
            <v>24.316879999940284</v>
          </cell>
          <cell r="CP38">
            <v>12.123840000014752</v>
          </cell>
          <cell r="CQ38">
            <v>176.62261999992188</v>
          </cell>
          <cell r="CR38">
            <v>-330.53244000114501</v>
          </cell>
          <cell r="CS38">
            <v>54.091200000024401</v>
          </cell>
          <cell r="CT38">
            <v>133.2314400000032</v>
          </cell>
          <cell r="CU38">
            <v>19.986840000026859</v>
          </cell>
          <cell r="CV38">
            <v>43.832280000089668</v>
          </cell>
          <cell r="CW38">
            <v>-24.670260000042617</v>
          </cell>
          <cell r="CX38">
            <v>-217.32975000026636</v>
          </cell>
          <cell r="CY38">
            <v>-98.347499999916181</v>
          </cell>
          <cell r="CZ38">
            <v>-66.244499999796972</v>
          </cell>
          <cell r="DA38">
            <v>-161.23725000000559</v>
          </cell>
          <cell r="DB38">
            <v>-41.258700000005774</v>
          </cell>
          <cell r="DC38">
            <v>-105.67608000000473</v>
          </cell>
          <cell r="DD38">
            <v>133.08984000014607</v>
          </cell>
          <cell r="DE38">
            <v>846.87212999910116</v>
          </cell>
          <cell r="DF38">
            <v>196.95654000004288</v>
          </cell>
          <cell r="DG38">
            <v>171.07826999993995</v>
          </cell>
          <cell r="DH38">
            <v>-2.2723800000967458</v>
          </cell>
          <cell r="DI38">
            <v>26.912820000085048</v>
          </cell>
          <cell r="DJ38">
            <v>-9.7646999999415129</v>
          </cell>
          <cell r="DK38">
            <v>207.94953999994323</v>
          </cell>
          <cell r="DL38">
            <v>-32.656660000095144</v>
          </cell>
          <cell r="DM38">
            <v>122.8805299999658</v>
          </cell>
          <cell r="DN38">
            <v>13.066810000222176</v>
          </cell>
          <cell r="DO38">
            <v>-11.98625999991782</v>
          </cell>
          <cell r="DP38">
            <v>34.180079999845475</v>
          </cell>
          <cell r="DQ38">
            <v>130.52754000003915</v>
          </cell>
          <cell r="DR38">
            <v>725.95307999849319</v>
          </cell>
          <cell r="DS38">
            <v>13.950000000069849</v>
          </cell>
          <cell r="DT38">
            <v>143.94167999993078</v>
          </cell>
          <cell r="DU38">
            <v>70.914359999937005</v>
          </cell>
          <cell r="DV38">
            <v>59.155440000002272</v>
          </cell>
          <cell r="DW38">
            <v>21.84011999994982</v>
          </cell>
          <cell r="DX38">
            <v>154.32984000002034</v>
          </cell>
          <cell r="DY38">
            <v>-26.174759999848902</v>
          </cell>
          <cell r="DZ38">
            <v>-32.284800000023097</v>
          </cell>
          <cell r="EA38">
            <v>52.887599999783561</v>
          </cell>
          <cell r="EB38">
            <v>45.570000000065193</v>
          </cell>
          <cell r="EC38">
            <v>173.9323199999053</v>
          </cell>
          <cell r="ED38">
            <v>47.891279999981634</v>
          </cell>
        </row>
        <row r="39">
          <cell r="F39">
            <v>466.99219999997877</v>
          </cell>
          <cell r="G39">
            <v>3027.0080000000307</v>
          </cell>
          <cell r="H39">
            <v>8292.1070000003092</v>
          </cell>
          <cell r="I39">
            <v>3630.9020000002347</v>
          </cell>
          <cell r="J39">
            <v>860.20899999979883</v>
          </cell>
          <cell r="K39">
            <v>2716.640699999989</v>
          </cell>
          <cell r="L39">
            <v>705.27939999999944</v>
          </cell>
          <cell r="M39">
            <v>1704.863400000002</v>
          </cell>
          <cell r="N39">
            <v>-8003.4161000002641</v>
          </cell>
          <cell r="O39">
            <v>1886.9479999999749</v>
          </cell>
          <cell r="P39">
            <v>1923.953700000071</v>
          </cell>
          <cell r="Q39">
            <v>2777.2462999999989</v>
          </cell>
          <cell r="R39">
            <v>23468.7742000008</v>
          </cell>
          <cell r="S39">
            <v>136.45356000000174</v>
          </cell>
          <cell r="T39">
            <v>852.30099999994854</v>
          </cell>
          <cell r="U39">
            <v>7962.4640000001527</v>
          </cell>
          <cell r="V39">
            <v>3556.7460000000428</v>
          </cell>
          <cell r="W39">
            <v>574.04899999999907</v>
          </cell>
          <cell r="X39">
            <v>1438.2140000000363</v>
          </cell>
          <cell r="Y39">
            <v>189.14247999999498</v>
          </cell>
          <cell r="Z39">
            <v>766.86800000001676</v>
          </cell>
          <cell r="AA39">
            <v>3801.2420000000857</v>
          </cell>
          <cell r="AB39">
            <v>2308.5325600000797</v>
          </cell>
          <cell r="AC39">
            <v>1882.7615999999689</v>
          </cell>
          <cell r="AD39">
            <v>0</v>
          </cell>
          <cell r="AE39">
            <v>16634.704319999553</v>
          </cell>
          <cell r="AF39">
            <v>0</v>
          </cell>
          <cell r="AG39">
            <v>97.065090000000055</v>
          </cell>
          <cell r="AH39">
            <v>5300.1999999997206</v>
          </cell>
          <cell r="AI39">
            <v>3215.9699999999721</v>
          </cell>
          <cell r="AJ39">
            <v>1181.8410000000149</v>
          </cell>
          <cell r="AK39">
            <v>896.16229999996722</v>
          </cell>
          <cell r="AL39">
            <v>91.497000000003027</v>
          </cell>
          <cell r="AM39">
            <v>694.96080000000075</v>
          </cell>
          <cell r="AN39">
            <v>4105.2800000000279</v>
          </cell>
          <cell r="AO39">
            <v>951.21430000000692</v>
          </cell>
          <cell r="AP39">
            <v>100.51383000000004</v>
          </cell>
          <cell r="AQ39">
            <v>0</v>
          </cell>
          <cell r="AR39">
            <v>-22702.982159999665</v>
          </cell>
          <cell r="AS39">
            <v>0</v>
          </cell>
          <cell r="AT39">
            <v>-450.91900000000169</v>
          </cell>
          <cell r="AU39">
            <v>-4584.7999999998137</v>
          </cell>
          <cell r="AV39">
            <v>-6054.3910000000615</v>
          </cell>
          <cell r="AW39">
            <v>-3524.2559999999357</v>
          </cell>
          <cell r="AX39">
            <v>-2780.7429999999003</v>
          </cell>
          <cell r="AY39">
            <v>37.82093999999779</v>
          </cell>
          <cell r="AZ39">
            <v>-590.57499999999709</v>
          </cell>
          <cell r="BA39">
            <v>-2913.3540000000503</v>
          </cell>
          <cell r="BB39">
            <v>-1841.7651000000187</v>
          </cell>
          <cell r="BC39">
            <v>0</v>
          </cell>
          <cell r="BD39">
            <v>0</v>
          </cell>
          <cell r="BE39">
            <v>-22354.865260000341</v>
          </cell>
          <cell r="BF39">
            <v>0</v>
          </cell>
          <cell r="BG39">
            <v>0</v>
          </cell>
          <cell r="BH39">
            <v>-4774.5090000000782</v>
          </cell>
          <cell r="BI39">
            <v>-6043.3380000001052</v>
          </cell>
          <cell r="BJ39">
            <v>-4653.8067099999171</v>
          </cell>
          <cell r="BK39">
            <v>-2263.7780000000494</v>
          </cell>
          <cell r="BL39">
            <v>0</v>
          </cell>
          <cell r="BM39">
            <v>-142.45100000000093</v>
          </cell>
          <cell r="BN39">
            <v>-2998.774000000034</v>
          </cell>
          <cell r="BO39">
            <v>-1165.9040000000386</v>
          </cell>
          <cell r="BP39">
            <v>-312.30454999999984</v>
          </cell>
          <cell r="BQ39">
            <v>0</v>
          </cell>
          <cell r="BR39">
            <v>-13415.842399999965</v>
          </cell>
          <cell r="BS39">
            <v>0</v>
          </cell>
          <cell r="BT39">
            <v>-147.25220000000002</v>
          </cell>
          <cell r="BU39">
            <v>-2860.8229999999749</v>
          </cell>
          <cell r="BV39">
            <v>-4391.5739999999059</v>
          </cell>
          <cell r="BW39">
            <v>-1626.9691999999923</v>
          </cell>
          <cell r="BX39">
            <v>-1243.2330000000075</v>
          </cell>
          <cell r="BY39">
            <v>-1496.9600000001956</v>
          </cell>
          <cell r="BZ39">
            <v>0</v>
          </cell>
          <cell r="CA39">
            <v>-1649.0310000000027</v>
          </cell>
          <cell r="CB39">
            <v>0</v>
          </cell>
          <cell r="CC39">
            <v>0</v>
          </cell>
          <cell r="CD39">
            <v>0</v>
          </cell>
          <cell r="CE39">
            <v>-1220.5939999998081</v>
          </cell>
          <cell r="CF39">
            <v>0</v>
          </cell>
          <cell r="CG39">
            <v>0</v>
          </cell>
          <cell r="CH39">
            <v>-954.48999999998341</v>
          </cell>
          <cell r="CI39">
            <v>-266.10399999999936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-15631.100000000093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-15631.100000000093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-117982.48869999964</v>
          </cell>
          <cell r="DF39">
            <v>-8861.7799999999988</v>
          </cell>
          <cell r="DG39">
            <v>-19913.579999999987</v>
          </cell>
          <cell r="DH39">
            <v>-24038.840000000026</v>
          </cell>
          <cell r="DI39">
            <v>-17715.01999999999</v>
          </cell>
          <cell r="DJ39">
            <v>-4766.4799999999959</v>
          </cell>
          <cell r="DK39">
            <v>0</v>
          </cell>
          <cell r="DL39">
            <v>-660.52799999993294</v>
          </cell>
          <cell r="DM39">
            <v>0</v>
          </cell>
          <cell r="DN39">
            <v>-1301.0506999999998</v>
          </cell>
          <cell r="DO39">
            <v>-12210.559999999998</v>
          </cell>
          <cell r="DP39">
            <v>-14119.059999999998</v>
          </cell>
          <cell r="DQ39">
            <v>-14395.590000000026</v>
          </cell>
          <cell r="DR39">
            <v>-121134.50199999986</v>
          </cell>
          <cell r="DS39">
            <v>-10158.309999999998</v>
          </cell>
          <cell r="DT39">
            <v>-17191.220000000016</v>
          </cell>
          <cell r="DU39">
            <v>-24782.179999999993</v>
          </cell>
          <cell r="DV39">
            <v>-19222.25</v>
          </cell>
          <cell r="DW39">
            <v>-4151.5599999999977</v>
          </cell>
          <cell r="DX39">
            <v>0</v>
          </cell>
          <cell r="DY39">
            <v>0</v>
          </cell>
          <cell r="DZ39">
            <v>0</v>
          </cell>
          <cell r="EA39">
            <v>-3350.5820000000012</v>
          </cell>
          <cell r="EB39">
            <v>-13530.510000000009</v>
          </cell>
          <cell r="EC39">
            <v>-15334.959999999992</v>
          </cell>
          <cell r="ED39">
            <v>-13412.929999999993</v>
          </cell>
        </row>
        <row r="41">
          <cell r="F41">
            <v>3809.8831999972463</v>
          </cell>
          <cell r="G41">
            <v>6850.1030000001192</v>
          </cell>
          <cell r="H41">
            <v>13432.70699999854</v>
          </cell>
          <cell r="I41">
            <v>11782.281999999657</v>
          </cell>
          <cell r="J41">
            <v>15655.259999999776</v>
          </cell>
          <cell r="K41">
            <v>7192.0355099998415</v>
          </cell>
          <cell r="L41">
            <v>15101.470300003886</v>
          </cell>
          <cell r="M41">
            <v>9580.4223999939859</v>
          </cell>
          <cell r="N41">
            <v>-1589.597440008074</v>
          </cell>
          <cell r="O41">
            <v>15791.936000000685</v>
          </cell>
          <cell r="P41">
            <v>9432.604699999094</v>
          </cell>
          <cell r="Q41">
            <v>11305.536299999803</v>
          </cell>
          <cell r="R41">
            <v>172396.12372997403</v>
          </cell>
          <cell r="S41">
            <v>5728.5403800010681</v>
          </cell>
          <cell r="T41">
            <v>7301.3520300015807</v>
          </cell>
          <cell r="U41">
            <v>16797.91949999705</v>
          </cell>
          <cell r="V41">
            <v>12435.354999998584</v>
          </cell>
          <cell r="W41">
            <v>9632.7721800003201</v>
          </cell>
          <cell r="X41">
            <v>11009.115199999884</v>
          </cell>
          <cell r="Y41">
            <v>15532.803229995072</v>
          </cell>
          <cell r="Z41">
            <v>23849.470499999821</v>
          </cell>
          <cell r="AA41">
            <v>29312.994599997997</v>
          </cell>
          <cell r="AB41">
            <v>16538.254659995437</v>
          </cell>
          <cell r="AC41">
            <v>9672.4438899978995</v>
          </cell>
          <cell r="AD41">
            <v>14585.102560002357</v>
          </cell>
          <cell r="AE41">
            <v>208040.56218001246</v>
          </cell>
          <cell r="AF41">
            <v>11147.561480000615</v>
          </cell>
          <cell r="AG41">
            <v>20218.222650000826</v>
          </cell>
          <cell r="AH41">
            <v>18570.584599997848</v>
          </cell>
          <cell r="AI41">
            <v>12596.165099997073</v>
          </cell>
          <cell r="AJ41">
            <v>9986.6213999986649</v>
          </cell>
          <cell r="AK41">
            <v>16371.578409999609</v>
          </cell>
          <cell r="AL41">
            <v>-5465.0556999929249</v>
          </cell>
          <cell r="AM41">
            <v>27395.602500006557</v>
          </cell>
          <cell r="AN41">
            <v>37416.696250002831</v>
          </cell>
          <cell r="AO41">
            <v>25488.094440001994</v>
          </cell>
          <cell r="AP41">
            <v>20268.388609994203</v>
          </cell>
          <cell r="AQ41">
            <v>14046.10243999958</v>
          </cell>
          <cell r="AR41">
            <v>52979.34784001112</v>
          </cell>
          <cell r="AS41">
            <v>4669.2002199999988</v>
          </cell>
          <cell r="AT41">
            <v>240.88140000030398</v>
          </cell>
          <cell r="AU41">
            <v>-2723.8573000021279</v>
          </cell>
          <cell r="AV41">
            <v>-49.219879999756813</v>
          </cell>
          <cell r="AW41">
            <v>2029.4622600004077</v>
          </cell>
          <cell r="AX41">
            <v>8869.8535699993372</v>
          </cell>
          <cell r="AY41">
            <v>5685.8788199983537</v>
          </cell>
          <cell r="AZ41">
            <v>16070.040800001472</v>
          </cell>
          <cell r="BA41">
            <v>11352.064350001514</v>
          </cell>
          <cell r="BB41">
            <v>8307.0774399973452</v>
          </cell>
          <cell r="BC41">
            <v>775.93921999633312</v>
          </cell>
          <cell r="BD41">
            <v>-2247.9730599988252</v>
          </cell>
          <cell r="BE41">
            <v>26266.348000019789</v>
          </cell>
          <cell r="BF41">
            <v>-3863.3250000011176</v>
          </cell>
          <cell r="BG41">
            <v>-3457.5539999976754</v>
          </cell>
          <cell r="BH41">
            <v>-3534.6570000015199</v>
          </cell>
          <cell r="BI41">
            <v>-2561.8609999995679</v>
          </cell>
          <cell r="BJ41">
            <v>968.87888999842107</v>
          </cell>
          <cell r="BK41">
            <v>6621.6376400031149</v>
          </cell>
          <cell r="BL41">
            <v>1135.9047199971974</v>
          </cell>
          <cell r="BM41">
            <v>19350.986999999732</v>
          </cell>
          <cell r="BN41">
            <v>13572.295000001788</v>
          </cell>
          <cell r="BO41">
            <v>10201.729499999434</v>
          </cell>
          <cell r="BP41">
            <v>-7554.3669499978423</v>
          </cell>
          <cell r="BQ41">
            <v>-4613.320799998939</v>
          </cell>
          <cell r="BR41">
            <v>84658.718759983778</v>
          </cell>
          <cell r="BS41">
            <v>-14274.571359999478</v>
          </cell>
          <cell r="BT41">
            <v>-9697.6284399982542</v>
          </cell>
          <cell r="BU41">
            <v>2641.5039999969304</v>
          </cell>
          <cell r="BV41">
            <v>904.57840000279248</v>
          </cell>
          <cell r="BW41">
            <v>5740.2705400027335</v>
          </cell>
          <cell r="BX41">
            <v>13125.299850000069</v>
          </cell>
          <cell r="BY41">
            <v>28783.835799999535</v>
          </cell>
          <cell r="BZ41">
            <v>32725.946210000664</v>
          </cell>
          <cell r="CA41">
            <v>21100.454400002956</v>
          </cell>
          <cell r="CB41">
            <v>17409.715139999986</v>
          </cell>
          <cell r="CC41">
            <v>-497.1909200027585</v>
          </cell>
          <cell r="CD41">
            <v>-13303.494860000908</v>
          </cell>
          <cell r="CE41">
            <v>80868.692220032215</v>
          </cell>
          <cell r="CF41">
            <v>-10740.201099998318</v>
          </cell>
          <cell r="CG41">
            <v>-2652.2960999999195</v>
          </cell>
          <cell r="CH41">
            <v>2523.0927999988198</v>
          </cell>
          <cell r="CI41">
            <v>2128.4856999982148</v>
          </cell>
          <cell r="CJ41">
            <v>1516.6622999999672</v>
          </cell>
          <cell r="CK41">
            <v>9821.2930499985814</v>
          </cell>
          <cell r="CL41">
            <v>19956.025250002742</v>
          </cell>
          <cell r="CM41">
            <v>19793.269680000842</v>
          </cell>
          <cell r="CN41">
            <v>27455.557299997658</v>
          </cell>
          <cell r="CO41">
            <v>14318.386880001053</v>
          </cell>
          <cell r="CP41">
            <v>-480.84615999646485</v>
          </cell>
          <cell r="CQ41">
            <v>-2770.7373799998313</v>
          </cell>
          <cell r="CR41">
            <v>97813.293559998274</v>
          </cell>
          <cell r="CS41">
            <v>-4599.0488000009209</v>
          </cell>
          <cell r="CT41">
            <v>-2856.7185599990189</v>
          </cell>
          <cell r="CU41">
            <v>-1488.4931600000709</v>
          </cell>
          <cell r="CV41">
            <v>-3636.0377200040966</v>
          </cell>
          <cell r="CW41">
            <v>4927.0597400004044</v>
          </cell>
          <cell r="CX41">
            <v>13503.62025000155</v>
          </cell>
          <cell r="CY41">
            <v>12792.688499994576</v>
          </cell>
          <cell r="CZ41">
            <v>47269.235500000417</v>
          </cell>
          <cell r="DA41">
            <v>21862.182749997824</v>
          </cell>
          <cell r="DB41">
            <v>17254.461299998686</v>
          </cell>
          <cell r="DC41">
            <v>1401.6339200027287</v>
          </cell>
          <cell r="DD41">
            <v>-8617.2901600021869</v>
          </cell>
          <cell r="DE41">
            <v>-162913.79657000303</v>
          </cell>
          <cell r="DF41">
            <v>-21002.913459995762</v>
          </cell>
          <cell r="DG41">
            <v>-32296.141729997471</v>
          </cell>
          <cell r="DH41">
            <v>-33573.892379999161</v>
          </cell>
          <cell r="DI41">
            <v>-28664.357180001214</v>
          </cell>
          <cell r="DJ41">
            <v>-3958.464699998498</v>
          </cell>
          <cell r="DK41">
            <v>1617.4495399985462</v>
          </cell>
          <cell r="DL41">
            <v>8166.5253399945796</v>
          </cell>
          <cell r="DM41">
            <v>8064.3005300015211</v>
          </cell>
          <cell r="DN41">
            <v>2461.5361099988222</v>
          </cell>
          <cell r="DO41">
            <v>-18826.84626000002</v>
          </cell>
          <cell r="DP41">
            <v>-24019.229919997975</v>
          </cell>
          <cell r="DQ41">
            <v>-20881.762460000813</v>
          </cell>
          <cell r="DR41">
            <v>-171706.98191998899</v>
          </cell>
          <cell r="DS41">
            <v>-11881.640000000596</v>
          </cell>
          <cell r="DT41">
            <v>-28310.519319999963</v>
          </cell>
          <cell r="DU41">
            <v>-30831.271639999002</v>
          </cell>
          <cell r="DV41">
            <v>-26847.790560000576</v>
          </cell>
          <cell r="DW41">
            <v>-8458.5748799997382</v>
          </cell>
          <cell r="DX41">
            <v>-5073.7921599987894</v>
          </cell>
          <cell r="DY41">
            <v>-1288.7507599983364</v>
          </cell>
          <cell r="DZ41">
            <v>3832.905199999921</v>
          </cell>
          <cell r="EA41">
            <v>-3889.3014000002295</v>
          </cell>
          <cell r="EB41">
            <v>-15293.634999999776</v>
          </cell>
          <cell r="EC41">
            <v>-24000.187679998577</v>
          </cell>
          <cell r="ED41">
            <v>-19664.42371999938</v>
          </cell>
        </row>
        <row r="43">
          <cell r="F43">
            <v>3809.8831999972463</v>
          </cell>
          <cell r="G43">
            <v>6850.1030000001192</v>
          </cell>
          <cell r="H43">
            <v>13432.70699999854</v>
          </cell>
          <cell r="I43">
            <v>11782.281999999657</v>
          </cell>
          <cell r="J43">
            <v>15655.259999999776</v>
          </cell>
          <cell r="K43">
            <v>7192.0355099998415</v>
          </cell>
          <cell r="L43">
            <v>15101.470300003886</v>
          </cell>
          <cell r="M43">
            <v>9580.4223999939859</v>
          </cell>
          <cell r="N43">
            <v>-1589.597440008074</v>
          </cell>
          <cell r="O43">
            <v>15791.936000000685</v>
          </cell>
          <cell r="P43">
            <v>9432.604699999094</v>
          </cell>
          <cell r="Q43">
            <v>11305.536299999803</v>
          </cell>
          <cell r="R43">
            <v>172396.12372997403</v>
          </cell>
          <cell r="S43">
            <v>5728.5403800010681</v>
          </cell>
          <cell r="T43">
            <v>7301.3520300015807</v>
          </cell>
          <cell r="U43">
            <v>16797.91949999705</v>
          </cell>
          <cell r="V43">
            <v>12435.354999998584</v>
          </cell>
          <cell r="W43">
            <v>9632.7721800003201</v>
          </cell>
          <cell r="X43">
            <v>11009.115199999884</v>
          </cell>
          <cell r="Y43">
            <v>15532.803229995072</v>
          </cell>
          <cell r="Z43">
            <v>23849.470499999821</v>
          </cell>
          <cell r="AA43">
            <v>29312.994599997997</v>
          </cell>
          <cell r="AB43">
            <v>16538.254659995437</v>
          </cell>
          <cell r="AC43">
            <v>9672.4438899978995</v>
          </cell>
          <cell r="AD43">
            <v>14585.102560002357</v>
          </cell>
          <cell r="AE43">
            <v>208040.56218001246</v>
          </cell>
          <cell r="AF43">
            <v>11147.561480000615</v>
          </cell>
          <cell r="AG43">
            <v>20218.222650000826</v>
          </cell>
          <cell r="AH43">
            <v>18570.584599997848</v>
          </cell>
          <cell r="AI43">
            <v>12596.165099997073</v>
          </cell>
          <cell r="AJ43">
            <v>9986.6213999986649</v>
          </cell>
          <cell r="AK43">
            <v>16371.578409999609</v>
          </cell>
          <cell r="AL43">
            <v>-5465.0556999929249</v>
          </cell>
          <cell r="AM43">
            <v>27395.602500006557</v>
          </cell>
          <cell r="AN43">
            <v>37416.696250002831</v>
          </cell>
          <cell r="AO43">
            <v>25488.094440001994</v>
          </cell>
          <cell r="AP43">
            <v>20268.388609994203</v>
          </cell>
          <cell r="AQ43">
            <v>14046.10243999958</v>
          </cell>
          <cell r="AR43">
            <v>52979.34784001112</v>
          </cell>
          <cell r="AS43">
            <v>4669.2002199999988</v>
          </cell>
          <cell r="AT43">
            <v>240.88140000030398</v>
          </cell>
          <cell r="AU43">
            <v>-2723.8573000021279</v>
          </cell>
          <cell r="AV43">
            <v>-49.219879999756813</v>
          </cell>
          <cell r="AW43">
            <v>2029.4622600004077</v>
          </cell>
          <cell r="AX43">
            <v>8869.8535699993372</v>
          </cell>
          <cell r="AY43">
            <v>5685.8788199983537</v>
          </cell>
          <cell r="AZ43">
            <v>16070.040800001472</v>
          </cell>
          <cell r="BA43">
            <v>11352.064350001514</v>
          </cell>
          <cell r="BB43">
            <v>8307.0774399973452</v>
          </cell>
          <cell r="BC43">
            <v>775.93921999633312</v>
          </cell>
          <cell r="BD43">
            <v>-2247.9730599988252</v>
          </cell>
          <cell r="BE43">
            <v>26266.348000019789</v>
          </cell>
          <cell r="BF43">
            <v>-3863.3250000011176</v>
          </cell>
          <cell r="BG43">
            <v>-3457.5539999976754</v>
          </cell>
          <cell r="BH43">
            <v>-3534.6570000015199</v>
          </cell>
          <cell r="BI43">
            <v>-2561.8609999995679</v>
          </cell>
          <cell r="BJ43">
            <v>968.87888999842107</v>
          </cell>
          <cell r="BK43">
            <v>6621.6376400031149</v>
          </cell>
          <cell r="BL43">
            <v>1135.9047199971974</v>
          </cell>
          <cell r="BM43">
            <v>19350.986999999732</v>
          </cell>
          <cell r="BN43">
            <v>13572.295000001788</v>
          </cell>
          <cell r="BO43">
            <v>10201.729499999434</v>
          </cell>
          <cell r="BP43">
            <v>-7554.3669499978423</v>
          </cell>
          <cell r="BQ43">
            <v>-4613.320799998939</v>
          </cell>
          <cell r="BR43">
            <v>84658.718759983778</v>
          </cell>
          <cell r="BS43">
            <v>-14274.571359999478</v>
          </cell>
          <cell r="BT43">
            <v>-9697.6284399982542</v>
          </cell>
          <cell r="BU43">
            <v>2641.5039999969304</v>
          </cell>
          <cell r="BV43">
            <v>904.57840000279248</v>
          </cell>
          <cell r="BW43">
            <v>5740.2705400027335</v>
          </cell>
          <cell r="BX43">
            <v>13125.299850000069</v>
          </cell>
          <cell r="BY43">
            <v>28783.835799999535</v>
          </cell>
          <cell r="BZ43">
            <v>32725.946210000664</v>
          </cell>
          <cell r="CA43">
            <v>21100.454400002956</v>
          </cell>
          <cell r="CB43">
            <v>17409.715139999986</v>
          </cell>
          <cell r="CC43">
            <v>-497.1909200027585</v>
          </cell>
          <cell r="CD43">
            <v>-13303.494860000908</v>
          </cell>
          <cell r="CE43">
            <v>80868.692220032215</v>
          </cell>
          <cell r="CF43">
            <v>-10740.201099998318</v>
          </cell>
          <cell r="CG43">
            <v>-2652.2960999999195</v>
          </cell>
          <cell r="CH43">
            <v>2523.0927999988198</v>
          </cell>
          <cell r="CI43">
            <v>2128.4856999982148</v>
          </cell>
          <cell r="CJ43">
            <v>1516.6622999999672</v>
          </cell>
          <cell r="CK43">
            <v>9821.2930499985814</v>
          </cell>
          <cell r="CL43">
            <v>19956.025250002742</v>
          </cell>
          <cell r="CM43">
            <v>19793.269680000842</v>
          </cell>
          <cell r="CN43">
            <v>27455.557299997658</v>
          </cell>
          <cell r="CO43">
            <v>14318.386880001053</v>
          </cell>
          <cell r="CP43">
            <v>-480.84615999646485</v>
          </cell>
          <cell r="CQ43">
            <v>-2770.7373799998313</v>
          </cell>
          <cell r="CR43">
            <v>97813.293559998274</v>
          </cell>
          <cell r="CS43">
            <v>-4599.0488000009209</v>
          </cell>
          <cell r="CT43">
            <v>-2856.7185599990189</v>
          </cell>
          <cell r="CU43">
            <v>-1488.4931600000709</v>
          </cell>
          <cell r="CV43">
            <v>-3636.0377200040966</v>
          </cell>
          <cell r="CW43">
            <v>4927.0597400004044</v>
          </cell>
          <cell r="CX43">
            <v>13503.62025000155</v>
          </cell>
          <cell r="CY43">
            <v>12792.688499994576</v>
          </cell>
          <cell r="CZ43">
            <v>47269.235500000417</v>
          </cell>
          <cell r="DA43">
            <v>21862.182749997824</v>
          </cell>
          <cell r="DB43">
            <v>17254.461299998686</v>
          </cell>
          <cell r="DC43">
            <v>1401.6339200027287</v>
          </cell>
          <cell r="DD43">
            <v>-8617.2901600021869</v>
          </cell>
          <cell r="DE43">
            <v>-162913.79657000303</v>
          </cell>
          <cell r="DF43">
            <v>-21002.913459995762</v>
          </cell>
          <cell r="DG43">
            <v>-32296.141729997471</v>
          </cell>
          <cell r="DH43">
            <v>-33573.892379999161</v>
          </cell>
          <cell r="DI43">
            <v>-28664.357180001214</v>
          </cell>
          <cell r="DJ43">
            <v>-3958.464699998498</v>
          </cell>
          <cell r="DK43">
            <v>1617.4495399985462</v>
          </cell>
          <cell r="DL43">
            <v>8166.5253399945796</v>
          </cell>
          <cell r="DM43">
            <v>8064.3005300015211</v>
          </cell>
          <cell r="DN43">
            <v>2461.5361099988222</v>
          </cell>
          <cell r="DO43">
            <v>-18826.84626000002</v>
          </cell>
          <cell r="DP43">
            <v>-24019.229919997975</v>
          </cell>
          <cell r="DQ43">
            <v>-20881.762460000813</v>
          </cell>
          <cell r="DR43">
            <v>-171706.98191998899</v>
          </cell>
          <cell r="DS43">
            <v>-11881.640000000596</v>
          </cell>
          <cell r="DT43">
            <v>-28310.519319999963</v>
          </cell>
          <cell r="DU43">
            <v>-30831.271639999002</v>
          </cell>
          <cell r="DV43">
            <v>-26847.790560000576</v>
          </cell>
          <cell r="DW43">
            <v>-8458.5748799997382</v>
          </cell>
          <cell r="DX43">
            <v>-5073.7921599987894</v>
          </cell>
          <cell r="DY43">
            <v>-1288.7507599983364</v>
          </cell>
          <cell r="DZ43">
            <v>3832.905199999921</v>
          </cell>
          <cell r="EA43">
            <v>-3889.3014000002295</v>
          </cell>
          <cell r="EB43">
            <v>-15293.634999999776</v>
          </cell>
          <cell r="EC43">
            <v>-24000.187679998577</v>
          </cell>
          <cell r="ED43">
            <v>-19664.42371999938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-98.21999999997206</v>
          </cell>
          <cell r="G176">
            <v>-3841.3100000000559</v>
          </cell>
          <cell r="H176">
            <v>-1639.2590000000055</v>
          </cell>
          <cell r="I176">
            <v>-1338.6469999999972</v>
          </cell>
          <cell r="J176">
            <v>-1447.6900000000605</v>
          </cell>
          <cell r="K176">
            <v>-3555.5700000000652</v>
          </cell>
          <cell r="L176">
            <v>-1694.7600000000093</v>
          </cell>
          <cell r="M176">
            <v>-649.18000000005122</v>
          </cell>
          <cell r="N176">
            <v>-2045.9700000000303</v>
          </cell>
          <cell r="O176">
            <v>-902.5</v>
          </cell>
          <cell r="P176">
            <v>-1160.5600000000559</v>
          </cell>
          <cell r="Q176">
            <v>-2505.0999999999767</v>
          </cell>
          <cell r="R176">
            <v>-31562.336600001901</v>
          </cell>
          <cell r="S176">
            <v>-1132.4510000000009</v>
          </cell>
          <cell r="T176">
            <v>-3188.9720000000671</v>
          </cell>
          <cell r="U176">
            <v>-1607.6150000000052</v>
          </cell>
          <cell r="V176">
            <v>-1838.1749999999884</v>
          </cell>
          <cell r="W176">
            <v>-1512.4699999999721</v>
          </cell>
          <cell r="X176">
            <v>-1503.3200000000652</v>
          </cell>
          <cell r="Y176">
            <v>-3932.2299999999814</v>
          </cell>
          <cell r="Z176">
            <v>-2244.5976000000956</v>
          </cell>
          <cell r="AA176">
            <v>-2788.5310000000172</v>
          </cell>
          <cell r="AB176">
            <v>-2344.6080000000075</v>
          </cell>
          <cell r="AC176">
            <v>-3902.5060000000522</v>
          </cell>
          <cell r="AD176">
            <v>-5566.8610000000335</v>
          </cell>
          <cell r="AE176">
            <v>-34869.656999997795</v>
          </cell>
          <cell r="AF176">
            <v>-2373.3299999999581</v>
          </cell>
          <cell r="AG176">
            <v>-6041.6000000000931</v>
          </cell>
          <cell r="AH176">
            <v>-2490.6500000000233</v>
          </cell>
          <cell r="AI176">
            <v>-2851.0960000000196</v>
          </cell>
          <cell r="AJ176">
            <v>-1801.3100000000559</v>
          </cell>
          <cell r="AK176">
            <v>-1511.4199999996927</v>
          </cell>
          <cell r="AL176">
            <v>-3957.8800000001211</v>
          </cell>
          <cell r="AM176">
            <v>-2133.3800000000047</v>
          </cell>
          <cell r="AN176">
            <v>-1880.8040000000619</v>
          </cell>
          <cell r="AO176">
            <v>-2036.0860000001267</v>
          </cell>
          <cell r="AP176">
            <v>-1956.9100000000326</v>
          </cell>
          <cell r="AQ176">
            <v>-5835.191000000108</v>
          </cell>
          <cell r="AR176">
            <v>-14055.380999997258</v>
          </cell>
          <cell r="AS176">
            <v>-43.959999999962747</v>
          </cell>
          <cell r="AT176">
            <v>-1400.589999999851</v>
          </cell>
          <cell r="AU176">
            <v>-1183.4700000000303</v>
          </cell>
          <cell r="AV176">
            <v>-2333.6499999999651</v>
          </cell>
          <cell r="AW176">
            <v>-638.05999999982305</v>
          </cell>
          <cell r="AX176">
            <v>-751.06000000005588</v>
          </cell>
          <cell r="AY176">
            <v>-2168.6400000001304</v>
          </cell>
          <cell r="AZ176">
            <v>-1075.5299999997951</v>
          </cell>
          <cell r="BA176">
            <v>-2147.6900000000605</v>
          </cell>
          <cell r="BB176">
            <v>-3068.0180000001565</v>
          </cell>
          <cell r="BC176">
            <v>-1556.2899999998044</v>
          </cell>
          <cell r="BD176">
            <v>2311.5770000002813</v>
          </cell>
          <cell r="BE176">
            <v>-15861.890000000596</v>
          </cell>
          <cell r="BF176">
            <v>639.72000000020489</v>
          </cell>
          <cell r="BG176">
            <v>-3341</v>
          </cell>
          <cell r="BH176">
            <v>-324.04000000003725</v>
          </cell>
          <cell r="BI176">
            <v>-1950.3239999999641</v>
          </cell>
          <cell r="BJ176">
            <v>120.80000000004657</v>
          </cell>
          <cell r="BK176">
            <v>-532.91999999992549</v>
          </cell>
          <cell r="BL176">
            <v>-6677.8999999999069</v>
          </cell>
          <cell r="BM176">
            <v>-1270.179999999702</v>
          </cell>
          <cell r="BN176">
            <v>-1972.6140000000014</v>
          </cell>
          <cell r="BO176">
            <v>-1826.752000000095</v>
          </cell>
          <cell r="BP176">
            <v>-1463.839999999851</v>
          </cell>
          <cell r="BQ176">
            <v>2737.1599999996834</v>
          </cell>
          <cell r="BR176">
            <v>-9808.8900000043213</v>
          </cell>
          <cell r="BS176">
            <v>2115.8000000002794</v>
          </cell>
          <cell r="BT176">
            <v>-958.64000000013039</v>
          </cell>
          <cell r="BU176">
            <v>-2152.7199999999721</v>
          </cell>
          <cell r="BV176">
            <v>-2497.9899999997579</v>
          </cell>
          <cell r="BW176">
            <v>152.5</v>
          </cell>
          <cell r="BX176">
            <v>182.50000000023283</v>
          </cell>
          <cell r="BY176">
            <v>-3090.5000000002328</v>
          </cell>
          <cell r="BZ176">
            <v>319.71999999973923</v>
          </cell>
          <cell r="CA176">
            <v>-5760.7999999999302</v>
          </cell>
          <cell r="CB176">
            <v>-2105.4899999997579</v>
          </cell>
          <cell r="CC176">
            <v>-1565.0700000000652</v>
          </cell>
          <cell r="CD176">
            <v>5551.7999999998137</v>
          </cell>
          <cell r="CE176">
            <v>-6930.2500000074506</v>
          </cell>
          <cell r="CF176">
            <v>5515.2000000001863</v>
          </cell>
          <cell r="CG176">
            <v>-171.60000000009313</v>
          </cell>
          <cell r="CH176">
            <v>-1783.9099999999162</v>
          </cell>
          <cell r="CI176">
            <v>-2022.5699999998324</v>
          </cell>
          <cell r="CJ176">
            <v>-3347.5</v>
          </cell>
          <cell r="CK176">
            <v>-1463.0499999998137</v>
          </cell>
          <cell r="CL176">
            <v>-2442.3000000007451</v>
          </cell>
          <cell r="CM176">
            <v>-729.58000000007451</v>
          </cell>
          <cell r="CN176">
            <v>-4334.7600000001257</v>
          </cell>
          <cell r="CO176">
            <v>-1541.25</v>
          </cell>
          <cell r="CP176">
            <v>465.22999999998137</v>
          </cell>
          <cell r="CQ176">
            <v>4925.839999999851</v>
          </cell>
          <cell r="CR176">
            <v>-5291.6600000038743</v>
          </cell>
          <cell r="CS176">
            <v>3032.7999999998137</v>
          </cell>
          <cell r="CT176">
            <v>-1927</v>
          </cell>
          <cell r="CU176">
            <v>-1451.5</v>
          </cell>
          <cell r="CV176">
            <v>-724.93999999994412</v>
          </cell>
          <cell r="CW176">
            <v>455.19999999925494</v>
          </cell>
          <cell r="CX176">
            <v>-71.100000000093132</v>
          </cell>
          <cell r="CY176">
            <v>58.259999999776483</v>
          </cell>
          <cell r="CZ176">
            <v>-784.75</v>
          </cell>
          <cell r="DA176">
            <v>-3754.6999999997206</v>
          </cell>
          <cell r="DB176">
            <v>-3068.7400000002235</v>
          </cell>
          <cell r="DC176">
            <v>-801.70000000018626</v>
          </cell>
          <cell r="DD176">
            <v>3746.5100000007078</v>
          </cell>
          <cell r="DE176">
            <v>34126.010000005364</v>
          </cell>
          <cell r="DF176">
            <v>5964.7999999998137</v>
          </cell>
          <cell r="DG176">
            <v>5480</v>
          </cell>
          <cell r="DH176">
            <v>1275.9199999999255</v>
          </cell>
          <cell r="DI176">
            <v>3659.25</v>
          </cell>
          <cell r="DJ176">
            <v>7415.7999999998137</v>
          </cell>
          <cell r="DK176">
            <v>2013</v>
          </cell>
          <cell r="DL176">
            <v>-2656.7600000002421</v>
          </cell>
          <cell r="DM176">
            <v>1368.7000000001863</v>
          </cell>
          <cell r="DN176">
            <v>-521.5</v>
          </cell>
          <cell r="DO176">
            <v>946.79999999981374</v>
          </cell>
          <cell r="DP176">
            <v>3334.8999999999069</v>
          </cell>
          <cell r="DQ176">
            <v>5845.0999999996275</v>
          </cell>
          <cell r="DR176">
            <v>39933.050000011921</v>
          </cell>
          <cell r="DS176">
            <v>8488</v>
          </cell>
          <cell r="DT176">
            <v>3655.7999999998137</v>
          </cell>
          <cell r="DU176">
            <v>2913.7999999998137</v>
          </cell>
          <cell r="DV176">
            <v>3822.2999999998137</v>
          </cell>
          <cell r="DW176">
            <v>4269.7000000001863</v>
          </cell>
          <cell r="DX176">
            <v>2231.7999999998137</v>
          </cell>
          <cell r="DY176">
            <v>199.10000000149012</v>
          </cell>
          <cell r="DZ176">
            <v>0</v>
          </cell>
          <cell r="EA176">
            <v>281.04999999981374</v>
          </cell>
          <cell r="EB176">
            <v>971.89999999850988</v>
          </cell>
          <cell r="EC176">
            <v>7186.7000000001863</v>
          </cell>
          <cell r="ED176">
            <v>5912.9000000003725</v>
          </cell>
        </row>
        <row r="177">
          <cell r="F177">
            <v>-1606.0999999999767</v>
          </cell>
          <cell r="G177">
            <v>-3910.75</v>
          </cell>
          <cell r="H177">
            <v>-4310.7399999999907</v>
          </cell>
          <cell r="I177">
            <v>-6295.9000000000233</v>
          </cell>
          <cell r="J177">
            <v>-631.94999999995343</v>
          </cell>
          <cell r="K177">
            <v>-1018.0400000000081</v>
          </cell>
          <cell r="L177">
            <v>-3627.6599999999744</v>
          </cell>
          <cell r="M177">
            <v>-7418.2000000000116</v>
          </cell>
          <cell r="N177">
            <v>-8673.5</v>
          </cell>
          <cell r="O177">
            <v>-6356</v>
          </cell>
          <cell r="P177">
            <v>-2535.3399999999674</v>
          </cell>
          <cell r="Q177">
            <v>-2457.6000000000931</v>
          </cell>
          <cell r="R177">
            <v>-97672.609999999404</v>
          </cell>
          <cell r="S177">
            <v>-2420.5</v>
          </cell>
          <cell r="T177">
            <v>-5128.0999999999767</v>
          </cell>
          <cell r="U177">
            <v>-4390.5</v>
          </cell>
          <cell r="V177">
            <v>-9347.5999999998603</v>
          </cell>
          <cell r="W177">
            <v>-8834.0999999998603</v>
          </cell>
          <cell r="X177">
            <v>-13336.299999999814</v>
          </cell>
          <cell r="Y177">
            <v>-10516.300000000047</v>
          </cell>
          <cell r="Z177">
            <v>-7052.3100000000559</v>
          </cell>
          <cell r="AA177">
            <v>-10134.799999999814</v>
          </cell>
          <cell r="AB177">
            <v>-10839</v>
          </cell>
          <cell r="AC177">
            <v>-5953.8999999999069</v>
          </cell>
          <cell r="AD177">
            <v>-9719.2000000001863</v>
          </cell>
          <cell r="AE177">
            <v>-130789.19999999553</v>
          </cell>
          <cell r="AF177">
            <v>-6735.7000000001863</v>
          </cell>
          <cell r="AG177">
            <v>-12635.5</v>
          </cell>
          <cell r="AH177">
            <v>-11063</v>
          </cell>
          <cell r="AI177">
            <v>-11201.400000000373</v>
          </cell>
          <cell r="AJ177">
            <v>-10345.09999999986</v>
          </cell>
          <cell r="AK177">
            <v>-8345.7000000001863</v>
          </cell>
          <cell r="AL177">
            <v>-9500.7000000001863</v>
          </cell>
          <cell r="AM177">
            <v>-11975.399999999907</v>
          </cell>
          <cell r="AN177">
            <v>-10112.5</v>
          </cell>
          <cell r="AO177">
            <v>-15378.700000000186</v>
          </cell>
          <cell r="AP177">
            <v>-10428.5</v>
          </cell>
          <cell r="AQ177">
            <v>-13067</v>
          </cell>
          <cell r="AR177">
            <v>-57444.899999991059</v>
          </cell>
          <cell r="AS177">
            <v>8547</v>
          </cell>
          <cell r="AT177">
            <v>-1489.7000000001863</v>
          </cell>
          <cell r="AU177">
            <v>-3252.7000000001863</v>
          </cell>
          <cell r="AV177">
            <v>-117</v>
          </cell>
          <cell r="AW177">
            <v>-6954.7000000001863</v>
          </cell>
          <cell r="AX177">
            <v>-8234.3000000000466</v>
          </cell>
          <cell r="AY177">
            <v>-3317.4000000003725</v>
          </cell>
          <cell r="AZ177">
            <v>-10187.800000000047</v>
          </cell>
          <cell r="BA177">
            <v>-17279.299999999814</v>
          </cell>
          <cell r="BB177">
            <v>-9065.5</v>
          </cell>
          <cell r="BC177">
            <v>258</v>
          </cell>
          <cell r="BD177">
            <v>-6351.5</v>
          </cell>
          <cell r="BE177">
            <v>-63542.59999999404</v>
          </cell>
          <cell r="BF177">
            <v>6645.4000000003725</v>
          </cell>
          <cell r="BG177">
            <v>323</v>
          </cell>
          <cell r="BH177">
            <v>-3860.2999999998137</v>
          </cell>
          <cell r="BI177">
            <v>-4610.2000000001863</v>
          </cell>
          <cell r="BJ177">
            <v>-7351.5</v>
          </cell>
          <cell r="BK177">
            <v>-4277.3999999999069</v>
          </cell>
          <cell r="BL177">
            <v>-5880</v>
          </cell>
          <cell r="BM177">
            <v>-6358.5999999996275</v>
          </cell>
          <cell r="BN177">
            <v>-18383</v>
          </cell>
          <cell r="BO177">
            <v>-7561</v>
          </cell>
          <cell r="BP177">
            <v>-11890.5</v>
          </cell>
          <cell r="BQ177">
            <v>-338.5</v>
          </cell>
          <cell r="BR177">
            <v>-53048.29999999702</v>
          </cell>
          <cell r="BS177">
            <v>7088.5</v>
          </cell>
          <cell r="BT177">
            <v>4272.5</v>
          </cell>
          <cell r="BU177">
            <v>-1288.5</v>
          </cell>
          <cell r="BV177">
            <v>-4169</v>
          </cell>
          <cell r="BW177">
            <v>-6020.5</v>
          </cell>
          <cell r="BX177">
            <v>-6704.7999999998137</v>
          </cell>
          <cell r="BY177">
            <v>-8531</v>
          </cell>
          <cell r="BZ177">
            <v>-5724.5</v>
          </cell>
          <cell r="CA177">
            <v>-15227</v>
          </cell>
          <cell r="CB177">
            <v>-9070</v>
          </cell>
          <cell r="CC177">
            <v>-4963</v>
          </cell>
          <cell r="CD177">
            <v>-2711</v>
          </cell>
          <cell r="CE177">
            <v>-55915</v>
          </cell>
          <cell r="CF177">
            <v>7754</v>
          </cell>
          <cell r="CG177">
            <v>7406</v>
          </cell>
          <cell r="CH177">
            <v>-952</v>
          </cell>
          <cell r="CI177">
            <v>-5749</v>
          </cell>
          <cell r="CJ177">
            <v>-6948.5</v>
          </cell>
          <cell r="CK177">
            <v>-7332.5</v>
          </cell>
          <cell r="CL177">
            <v>-1708.5</v>
          </cell>
          <cell r="CM177">
            <v>-19381</v>
          </cell>
          <cell r="CN177">
            <v>-21436.5</v>
          </cell>
          <cell r="CO177">
            <v>-7464</v>
          </cell>
          <cell r="CP177">
            <v>-1662</v>
          </cell>
          <cell r="CQ177">
            <v>1559</v>
          </cell>
          <cell r="CR177">
            <v>-50757</v>
          </cell>
          <cell r="CS177">
            <v>11087</v>
          </cell>
          <cell r="CT177">
            <v>5987</v>
          </cell>
          <cell r="CU177">
            <v>1458</v>
          </cell>
          <cell r="CV177">
            <v>-2425</v>
          </cell>
          <cell r="CW177">
            <v>-3889</v>
          </cell>
          <cell r="CX177">
            <v>-8042</v>
          </cell>
          <cell r="CY177">
            <v>-23594</v>
          </cell>
          <cell r="CZ177">
            <v>-12125</v>
          </cell>
          <cell r="DA177">
            <v>-18999</v>
          </cell>
          <cell r="DB177">
            <v>-2788</v>
          </cell>
          <cell r="DC177">
            <v>108</v>
          </cell>
          <cell r="DD177">
            <v>2465</v>
          </cell>
          <cell r="DE177">
            <v>60598.5</v>
          </cell>
          <cell r="DF177">
            <v>30344</v>
          </cell>
          <cell r="DG177">
            <v>22046</v>
          </cell>
          <cell r="DH177">
            <v>11265</v>
          </cell>
          <cell r="DI177">
            <v>7758</v>
          </cell>
          <cell r="DJ177">
            <v>5358</v>
          </cell>
          <cell r="DK177">
            <v>4107.5</v>
          </cell>
          <cell r="DL177">
            <v>-23670</v>
          </cell>
          <cell r="DM177">
            <v>-30828</v>
          </cell>
          <cell r="DN177">
            <v>-8907</v>
          </cell>
          <cell r="DO177">
            <v>3000</v>
          </cell>
          <cell r="DP177">
            <v>17917</v>
          </cell>
          <cell r="DQ177">
            <v>22208</v>
          </cell>
          <cell r="DR177">
            <v>51216</v>
          </cell>
          <cell r="DS177">
            <v>4778</v>
          </cell>
          <cell r="DT177">
            <v>10380</v>
          </cell>
          <cell r="DU177">
            <v>13310</v>
          </cell>
          <cell r="DV177">
            <v>15126</v>
          </cell>
          <cell r="DW177">
            <v>6340</v>
          </cell>
          <cell r="DX177">
            <v>-11798</v>
          </cell>
          <cell r="DY177">
            <v>-4690</v>
          </cell>
          <cell r="DZ177">
            <v>1806</v>
          </cell>
          <cell r="EA177">
            <v>8746</v>
          </cell>
          <cell r="EB177">
            <v>-458</v>
          </cell>
          <cell r="EC177">
            <v>3674</v>
          </cell>
          <cell r="ED177">
            <v>4002</v>
          </cell>
        </row>
        <row r="178">
          <cell r="F178">
            <v>-6439.6000000000931</v>
          </cell>
          <cell r="G178">
            <v>-1175.6999999999534</v>
          </cell>
          <cell r="H178">
            <v>-5705</v>
          </cell>
          <cell r="I178">
            <v>-5657</v>
          </cell>
          <cell r="J178">
            <v>-8592</v>
          </cell>
          <cell r="K178">
            <v>-12219.5</v>
          </cell>
          <cell r="L178">
            <v>-17725</v>
          </cell>
          <cell r="M178">
            <v>-15398.5</v>
          </cell>
          <cell r="N178">
            <v>-5319.2999999998137</v>
          </cell>
          <cell r="O178">
            <v>-6029</v>
          </cell>
          <cell r="P178">
            <v>-2237.9000000000233</v>
          </cell>
          <cell r="Q178">
            <v>-5063.1000000000931</v>
          </cell>
          <cell r="R178">
            <v>-147675</v>
          </cell>
          <cell r="S178">
            <v>-10430.299999999814</v>
          </cell>
          <cell r="T178">
            <v>-4180.5999999996275</v>
          </cell>
          <cell r="U178">
            <v>-7950.7000000001863</v>
          </cell>
          <cell r="V178">
            <v>-6704.5</v>
          </cell>
          <cell r="W178">
            <v>-11376</v>
          </cell>
          <cell r="X178">
            <v>-9879</v>
          </cell>
          <cell r="Y178">
            <v>-24485</v>
          </cell>
          <cell r="Z178">
            <v>-23795.5</v>
          </cell>
          <cell r="AA178">
            <v>-9059.5</v>
          </cell>
          <cell r="AB178">
            <v>-12339</v>
          </cell>
          <cell r="AC178">
            <v>-6804.8999999999069</v>
          </cell>
          <cell r="AD178">
            <v>-20670</v>
          </cell>
          <cell r="AE178">
            <v>-222366.5</v>
          </cell>
          <cell r="AF178">
            <v>-26094</v>
          </cell>
          <cell r="AG178">
            <v>-11037.5</v>
          </cell>
          <cell r="AH178">
            <v>-12422.5</v>
          </cell>
          <cell r="AI178">
            <v>-9426.5</v>
          </cell>
          <cell r="AJ178">
            <v>-11827</v>
          </cell>
          <cell r="AK178">
            <v>-10480</v>
          </cell>
          <cell r="AL178">
            <v>-19624</v>
          </cell>
          <cell r="AM178">
            <v>-38167</v>
          </cell>
          <cell r="AN178">
            <v>-14066</v>
          </cell>
          <cell r="AO178">
            <v>-16173.5</v>
          </cell>
          <cell r="AP178">
            <v>-15084.5</v>
          </cell>
          <cell r="AQ178">
            <v>-37964</v>
          </cell>
          <cell r="AR178">
            <v>-47046</v>
          </cell>
          <cell r="AS178">
            <v>7855</v>
          </cell>
          <cell r="AT178">
            <v>5451</v>
          </cell>
          <cell r="AU178">
            <v>1401.5</v>
          </cell>
          <cell r="AV178">
            <v>-1613</v>
          </cell>
          <cell r="AW178">
            <v>-6416</v>
          </cell>
          <cell r="AX178">
            <v>-4411</v>
          </cell>
          <cell r="AY178">
            <v>-20507</v>
          </cell>
          <cell r="AZ178">
            <v>-29298</v>
          </cell>
          <cell r="BA178">
            <v>-10858.5</v>
          </cell>
          <cell r="BB178">
            <v>-3072.5</v>
          </cell>
          <cell r="BC178">
            <v>8165.5</v>
          </cell>
          <cell r="BD178">
            <v>6257</v>
          </cell>
          <cell r="BE178">
            <v>-80389.5</v>
          </cell>
          <cell r="BF178">
            <v>4570</v>
          </cell>
          <cell r="BG178">
            <v>7734</v>
          </cell>
          <cell r="BH178">
            <v>632</v>
          </cell>
          <cell r="BI178">
            <v>-1310</v>
          </cell>
          <cell r="BJ178">
            <v>-6506</v>
          </cell>
          <cell r="BK178">
            <v>-7350</v>
          </cell>
          <cell r="BL178">
            <v>-22981</v>
          </cell>
          <cell r="BM178">
            <v>-34024</v>
          </cell>
          <cell r="BN178">
            <v>-12671</v>
          </cell>
          <cell r="BO178">
            <v>-9483</v>
          </cell>
          <cell r="BP178">
            <v>5251.5</v>
          </cell>
          <cell r="BQ178">
            <v>-4252</v>
          </cell>
          <cell r="BR178">
            <v>-67838</v>
          </cell>
          <cell r="BS178">
            <v>6980</v>
          </cell>
          <cell r="BT178">
            <v>-2000</v>
          </cell>
          <cell r="BU178">
            <v>-3282</v>
          </cell>
          <cell r="BV178">
            <v>-3902</v>
          </cell>
          <cell r="BW178">
            <v>-4470</v>
          </cell>
          <cell r="BX178">
            <v>-7088</v>
          </cell>
          <cell r="BY178">
            <v>-15066</v>
          </cell>
          <cell r="BZ178">
            <v>-23664</v>
          </cell>
          <cell r="CA178">
            <v>-14892</v>
          </cell>
          <cell r="CB178">
            <v>-16371</v>
          </cell>
          <cell r="CC178">
            <v>4443</v>
          </cell>
          <cell r="CD178">
            <v>11474</v>
          </cell>
          <cell r="CE178">
            <v>-84756</v>
          </cell>
          <cell r="CF178">
            <v>7300</v>
          </cell>
          <cell r="CG178">
            <v>-1578</v>
          </cell>
          <cell r="CH178">
            <v>-5952</v>
          </cell>
          <cell r="CI178">
            <v>-8485</v>
          </cell>
          <cell r="CJ178">
            <v>-4708</v>
          </cell>
          <cell r="CK178">
            <v>-8499</v>
          </cell>
          <cell r="CL178">
            <v>-15929</v>
          </cell>
          <cell r="CM178">
            <v>-22350</v>
          </cell>
          <cell r="CN178">
            <v>-8666</v>
          </cell>
          <cell r="CO178">
            <v>-21188</v>
          </cell>
          <cell r="CP178">
            <v>-1851</v>
          </cell>
          <cell r="CQ178">
            <v>7150</v>
          </cell>
          <cell r="CR178">
            <v>-83972</v>
          </cell>
          <cell r="CS178">
            <v>9560</v>
          </cell>
          <cell r="CT178">
            <v>3576</v>
          </cell>
          <cell r="CU178">
            <v>-6502</v>
          </cell>
          <cell r="CV178">
            <v>-4675</v>
          </cell>
          <cell r="CW178">
            <v>-1890</v>
          </cell>
          <cell r="CX178">
            <v>-4958</v>
          </cell>
          <cell r="CY178">
            <v>-11331</v>
          </cell>
          <cell r="CZ178">
            <v>-20824</v>
          </cell>
          <cell r="DA178">
            <v>-21966</v>
          </cell>
          <cell r="DB178">
            <v>-27984</v>
          </cell>
          <cell r="DC178">
            <v>-2372</v>
          </cell>
          <cell r="DD178">
            <v>5394</v>
          </cell>
          <cell r="DE178">
            <v>95316</v>
          </cell>
          <cell r="DF178">
            <v>23468</v>
          </cell>
          <cell r="DG178">
            <v>13420</v>
          </cell>
          <cell r="DH178">
            <v>11708</v>
          </cell>
          <cell r="DI178">
            <v>9078</v>
          </cell>
          <cell r="DJ178">
            <v>14308</v>
          </cell>
          <cell r="DK178">
            <v>5292</v>
          </cell>
          <cell r="DL178">
            <v>-4754</v>
          </cell>
          <cell r="DM178">
            <v>-9680</v>
          </cell>
          <cell r="DN178">
            <v>-8984</v>
          </cell>
          <cell r="DO178">
            <v>-4760</v>
          </cell>
          <cell r="DP178">
            <v>23304</v>
          </cell>
          <cell r="DQ178">
            <v>22916</v>
          </cell>
          <cell r="DR178">
            <v>164858</v>
          </cell>
          <cell r="DS178">
            <v>20480</v>
          </cell>
          <cell r="DT178">
            <v>23068</v>
          </cell>
          <cell r="DU178">
            <v>10620</v>
          </cell>
          <cell r="DV178">
            <v>16914</v>
          </cell>
          <cell r="DW178">
            <v>19716</v>
          </cell>
          <cell r="DX178">
            <v>18446</v>
          </cell>
          <cell r="DY178">
            <v>11532</v>
          </cell>
          <cell r="DZ178">
            <v>1372</v>
          </cell>
          <cell r="EA178">
            <v>-4326</v>
          </cell>
          <cell r="EB178">
            <v>-1936</v>
          </cell>
          <cell r="EC178">
            <v>28996</v>
          </cell>
          <cell r="ED178">
            <v>19976</v>
          </cell>
        </row>
        <row r="179">
          <cell r="F179">
            <v>-3488.3499999999767</v>
          </cell>
          <cell r="G179">
            <v>-1961.6200000001118</v>
          </cell>
          <cell r="H179">
            <v>-2894.2399999999907</v>
          </cell>
          <cell r="I179">
            <v>-4121.6600000000326</v>
          </cell>
          <cell r="J179">
            <v>-219.05000000004657</v>
          </cell>
          <cell r="K179">
            <v>-3680.7800000000279</v>
          </cell>
          <cell r="L179">
            <v>-893.1600000000326</v>
          </cell>
          <cell r="M179">
            <v>-839.19599999999627</v>
          </cell>
          <cell r="N179">
            <v>-9177.2999999999302</v>
          </cell>
          <cell r="O179">
            <v>-6527.6399999998976</v>
          </cell>
          <cell r="P179">
            <v>-3712.5600000000559</v>
          </cell>
          <cell r="Q179">
            <v>-3067.435097400099</v>
          </cell>
          <cell r="R179">
            <v>-41423.445599999279</v>
          </cell>
          <cell r="S179">
            <v>-3427.3000000000466</v>
          </cell>
          <cell r="T179">
            <v>-4067.3000000000466</v>
          </cell>
          <cell r="U179">
            <v>-4518.9600000000792</v>
          </cell>
          <cell r="V179">
            <v>-2883.4670999997761</v>
          </cell>
          <cell r="W179">
            <v>55.899999999906868</v>
          </cell>
          <cell r="X179">
            <v>-4533.6805000000168</v>
          </cell>
          <cell r="Y179">
            <v>-2694.0799999999581</v>
          </cell>
          <cell r="Z179">
            <v>-138.19000000000233</v>
          </cell>
          <cell r="AA179">
            <v>-6546.6450000000186</v>
          </cell>
          <cell r="AB179">
            <v>-3969.1000000000931</v>
          </cell>
          <cell r="AC179">
            <v>-3971.7999999998137</v>
          </cell>
          <cell r="AD179">
            <v>-4728.8230000003241</v>
          </cell>
          <cell r="AE179">
            <v>-57190.362999998033</v>
          </cell>
          <cell r="AF179">
            <v>-7417.2999999998137</v>
          </cell>
          <cell r="AG179">
            <v>-630.5</v>
          </cell>
          <cell r="AH179">
            <v>-5603.5</v>
          </cell>
          <cell r="AI179">
            <v>-2951.285000000149</v>
          </cell>
          <cell r="AJ179">
            <v>-4701.9000000001397</v>
          </cell>
          <cell r="AK179">
            <v>-5613.1000000000931</v>
          </cell>
          <cell r="AL179">
            <v>-6037.814000000013</v>
          </cell>
          <cell r="AM179">
            <v>613.21999999997206</v>
          </cell>
          <cell r="AN179">
            <v>-3301.8690000001807</v>
          </cell>
          <cell r="AO179">
            <v>-6059.0999999998603</v>
          </cell>
          <cell r="AP179">
            <v>-7881.6129999998957</v>
          </cell>
          <cell r="AQ179">
            <v>-7605.6019999999553</v>
          </cell>
          <cell r="AR179">
            <v>-23956.24299999699</v>
          </cell>
          <cell r="AS179">
            <v>5428.3620000001974</v>
          </cell>
          <cell r="AT179">
            <v>-76.09000000031665</v>
          </cell>
          <cell r="AU179">
            <v>-3099.5999999996275</v>
          </cell>
          <cell r="AV179">
            <v>-461.69999999995343</v>
          </cell>
          <cell r="AW179">
            <v>-1223.0520000001416</v>
          </cell>
          <cell r="AX179">
            <v>-5049.9180000000633</v>
          </cell>
          <cell r="AY179">
            <v>-3237.9879999998957</v>
          </cell>
          <cell r="AZ179">
            <v>-2447.3000000000466</v>
          </cell>
          <cell r="BA179">
            <v>-4568.7000000001863</v>
          </cell>
          <cell r="BB179">
            <v>-5208</v>
          </cell>
          <cell r="BC179">
            <v>-3180.1120000001974</v>
          </cell>
          <cell r="BD179">
            <v>-832.14499999955297</v>
          </cell>
          <cell r="BE179">
            <v>-32249.326299998909</v>
          </cell>
          <cell r="BF179">
            <v>472.60800000000745</v>
          </cell>
          <cell r="BG179">
            <v>-5491.0400000005029</v>
          </cell>
          <cell r="BH179">
            <v>-2118.7000000001863</v>
          </cell>
          <cell r="BI179">
            <v>-1684.158000000054</v>
          </cell>
          <cell r="BJ179">
            <v>-944</v>
          </cell>
          <cell r="BK179">
            <v>-7034.5807000000495</v>
          </cell>
          <cell r="BL179">
            <v>-4196.3150000004098</v>
          </cell>
          <cell r="BM179">
            <v>-143.08259999996517</v>
          </cell>
          <cell r="BN179">
            <v>-3669.2869999995455</v>
          </cell>
          <cell r="BO179">
            <v>-3657.7999999998137</v>
          </cell>
          <cell r="BP179">
            <v>-101.14399999985471</v>
          </cell>
          <cell r="BQ179">
            <v>-3681.8270000005141</v>
          </cell>
          <cell r="BR179">
            <v>-22881.632999993861</v>
          </cell>
          <cell r="BS179">
            <v>-4428.7879999997094</v>
          </cell>
          <cell r="BT179">
            <v>-1730.8670000005513</v>
          </cell>
          <cell r="BU179">
            <v>-175</v>
          </cell>
          <cell r="BV179">
            <v>-228.63699999963865</v>
          </cell>
          <cell r="BW179">
            <v>-2187.8220000001602</v>
          </cell>
          <cell r="BX179">
            <v>-4086.5</v>
          </cell>
          <cell r="BY179">
            <v>6431.9310000000987</v>
          </cell>
          <cell r="BZ179">
            <v>-4985.2000000001863</v>
          </cell>
          <cell r="CA179">
            <v>-1005.1159999994561</v>
          </cell>
          <cell r="CB179">
            <v>350.76500000013039</v>
          </cell>
          <cell r="CC179">
            <v>-1896.35899999924</v>
          </cell>
          <cell r="CD179">
            <v>-8940.0400000000373</v>
          </cell>
          <cell r="CE179">
            <v>-30830.440999984741</v>
          </cell>
          <cell r="CF179">
            <v>-2429.160000000149</v>
          </cell>
          <cell r="CG179">
            <v>2691.6840000003576</v>
          </cell>
          <cell r="CH179">
            <v>32</v>
          </cell>
          <cell r="CI179">
            <v>2142.6000000000931</v>
          </cell>
          <cell r="CJ179">
            <v>-694.59400000004098</v>
          </cell>
          <cell r="CK179">
            <v>-5457.1000000000931</v>
          </cell>
          <cell r="CL179">
            <v>-8201.7399999999907</v>
          </cell>
          <cell r="CM179">
            <v>-12601.766999999527</v>
          </cell>
          <cell r="CN179">
            <v>-1901.4830000004731</v>
          </cell>
          <cell r="CO179">
            <v>-2507.8660000003874</v>
          </cell>
          <cell r="CP179">
            <v>-494.49500000011176</v>
          </cell>
          <cell r="CQ179">
            <v>-1408.519999999553</v>
          </cell>
          <cell r="CR179">
            <v>-19872.752999991179</v>
          </cell>
          <cell r="CS179">
            <v>3063.9689999995753</v>
          </cell>
          <cell r="CT179">
            <v>1579.9560000002384</v>
          </cell>
          <cell r="CU179">
            <v>2851.160000000149</v>
          </cell>
          <cell r="CV179">
            <v>2345.429999999702</v>
          </cell>
          <cell r="CW179">
            <v>713.05399999953806</v>
          </cell>
          <cell r="CX179">
            <v>-6751.9680000003427</v>
          </cell>
          <cell r="CY179">
            <v>-12734.729999999981</v>
          </cell>
          <cell r="CZ179">
            <v>-6927.0700000007637</v>
          </cell>
          <cell r="DA179">
            <v>-3388.8640000000596</v>
          </cell>
          <cell r="DB179">
            <v>4052.589999999851</v>
          </cell>
          <cell r="DC179">
            <v>590</v>
          </cell>
          <cell r="DD179">
            <v>-5266.2800000002608</v>
          </cell>
          <cell r="DE179">
            <v>38067.625000014901</v>
          </cell>
          <cell r="DF179">
            <v>9941.2760000005364</v>
          </cell>
          <cell r="DG179">
            <v>2850.4500000001863</v>
          </cell>
          <cell r="DH179">
            <v>9530.9400000004098</v>
          </cell>
          <cell r="DI179">
            <v>4057.0200000004843</v>
          </cell>
          <cell r="DJ179">
            <v>1048.6500000003725</v>
          </cell>
          <cell r="DK179">
            <v>608.50499999988824</v>
          </cell>
          <cell r="DL179">
            <v>9156.8799999998882</v>
          </cell>
          <cell r="DM179">
            <v>6579.5299999993294</v>
          </cell>
          <cell r="DN179">
            <v>-1709.9400000004098</v>
          </cell>
          <cell r="DO179">
            <v>-4077.2000000001863</v>
          </cell>
          <cell r="DP179">
            <v>3825.4040000000969</v>
          </cell>
          <cell r="DQ179">
            <v>-3743.890000000596</v>
          </cell>
          <cell r="DR179">
            <v>-16808.080000013113</v>
          </cell>
          <cell r="DS179">
            <v>1653.5299999993294</v>
          </cell>
          <cell r="DT179">
            <v>3247.9499999992549</v>
          </cell>
          <cell r="DU179">
            <v>611</v>
          </cell>
          <cell r="DV179">
            <v>-304.10999999940395</v>
          </cell>
          <cell r="DW179">
            <v>-1309.7099999999627</v>
          </cell>
          <cell r="DX179">
            <v>2451.519999999553</v>
          </cell>
          <cell r="DY179">
            <v>-4273.589999999851</v>
          </cell>
          <cell r="DZ179">
            <v>-23865</v>
          </cell>
          <cell r="EA179">
            <v>-73.600000000558794</v>
          </cell>
          <cell r="EB179">
            <v>2957.2799999993294</v>
          </cell>
          <cell r="EC179">
            <v>1049.589999999851</v>
          </cell>
          <cell r="ED179">
            <v>1047.0599999986589</v>
          </cell>
        </row>
        <row r="180">
          <cell r="F180">
            <v>-21.030300000000352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-23.318999999999505</v>
          </cell>
          <cell r="M180">
            <v>-269.39500000000044</v>
          </cell>
          <cell r="N180">
            <v>-27.53099999999904</v>
          </cell>
          <cell r="O180">
            <v>-162.33399999999892</v>
          </cell>
          <cell r="P180">
            <v>-143.86190000000011</v>
          </cell>
          <cell r="Q180">
            <v>0</v>
          </cell>
          <cell r="R180">
            <v>-1583.8550000000105</v>
          </cell>
          <cell r="S180">
            <v>-42.449299999999766</v>
          </cell>
          <cell r="T180">
            <v>0</v>
          </cell>
          <cell r="U180">
            <v>-77.230999999999767</v>
          </cell>
          <cell r="V180">
            <v>-154.48799999999937</v>
          </cell>
          <cell r="W180">
            <v>0</v>
          </cell>
          <cell r="X180">
            <v>0</v>
          </cell>
          <cell r="Y180">
            <v>-233.53900000000431</v>
          </cell>
          <cell r="Z180">
            <v>-72.263999999999214</v>
          </cell>
          <cell r="AA180">
            <v>0</v>
          </cell>
          <cell r="AB180">
            <v>-218.2589999999982</v>
          </cell>
          <cell r="AC180">
            <v>-12.054699999999684</v>
          </cell>
          <cell r="AD180">
            <v>-773.56999999999971</v>
          </cell>
          <cell r="AE180">
            <v>-1516.8960000000079</v>
          </cell>
          <cell r="AF180">
            <v>0</v>
          </cell>
          <cell r="AG180">
            <v>-214.53899999999703</v>
          </cell>
          <cell r="AH180">
            <v>0</v>
          </cell>
          <cell r="AI180">
            <v>-147.31200000000172</v>
          </cell>
          <cell r="AJ180">
            <v>-113.70099999999729</v>
          </cell>
          <cell r="AK180">
            <v>-167.11800000000221</v>
          </cell>
          <cell r="AL180">
            <v>0</v>
          </cell>
          <cell r="AM180">
            <v>-249.64600000000064</v>
          </cell>
          <cell r="AN180">
            <v>0</v>
          </cell>
          <cell r="AO180">
            <v>-546.29599999999482</v>
          </cell>
          <cell r="AP180">
            <v>-26.880000000001019</v>
          </cell>
          <cell r="AQ180">
            <v>-51.40400000000227</v>
          </cell>
          <cell r="AR180">
            <v>-1478.9110000000219</v>
          </cell>
          <cell r="AS180">
            <v>0</v>
          </cell>
          <cell r="AT180">
            <v>0</v>
          </cell>
          <cell r="AU180">
            <v>67.371999999999389</v>
          </cell>
          <cell r="AV180">
            <v>-175.13699999999881</v>
          </cell>
          <cell r="AW180">
            <v>-3.1449999999967986</v>
          </cell>
          <cell r="AX180">
            <v>0</v>
          </cell>
          <cell r="AY180">
            <v>-177.79500000001281</v>
          </cell>
          <cell r="AZ180">
            <v>-460.42399999999907</v>
          </cell>
          <cell r="BA180">
            <v>4.0350000000034925</v>
          </cell>
          <cell r="BB180">
            <v>0</v>
          </cell>
          <cell r="BC180">
            <v>-343.40199999999822</v>
          </cell>
          <cell r="BD180">
            <v>-390.41500000000087</v>
          </cell>
          <cell r="BE180">
            <v>-713.52800000004936</v>
          </cell>
          <cell r="BF180">
            <v>0</v>
          </cell>
          <cell r="BG180">
            <v>-258.66800000000512</v>
          </cell>
          <cell r="BH180">
            <v>0</v>
          </cell>
          <cell r="BI180">
            <v>-190.23500000000058</v>
          </cell>
          <cell r="BJ180">
            <v>-109.75199999999677</v>
          </cell>
          <cell r="BK180">
            <v>-165.66200000000026</v>
          </cell>
          <cell r="BL180">
            <v>-154.22000000000116</v>
          </cell>
          <cell r="BM180">
            <v>0</v>
          </cell>
          <cell r="BN180">
            <v>-74.885999999998603</v>
          </cell>
          <cell r="BO180">
            <v>133.59000000000378</v>
          </cell>
          <cell r="BP180">
            <v>12.125</v>
          </cell>
          <cell r="BQ180">
            <v>94.180000000007567</v>
          </cell>
          <cell r="BR180">
            <v>-989.79100000008475</v>
          </cell>
          <cell r="BS180">
            <v>24.180000000007567</v>
          </cell>
          <cell r="BT180">
            <v>131.1299999999901</v>
          </cell>
          <cell r="BU180">
            <v>92.393000000003667</v>
          </cell>
          <cell r="BV180">
            <v>-88.423999999999069</v>
          </cell>
          <cell r="BW180">
            <v>16.190999999998894</v>
          </cell>
          <cell r="BX180">
            <v>-207.96100000000297</v>
          </cell>
          <cell r="BY180">
            <v>-425.61500000000524</v>
          </cell>
          <cell r="BZ180">
            <v>-211.98500000000058</v>
          </cell>
          <cell r="CA180">
            <v>-230.5</v>
          </cell>
          <cell r="CB180">
            <v>-21.260000000009313</v>
          </cell>
          <cell r="CC180">
            <v>0</v>
          </cell>
          <cell r="CD180">
            <v>-67.940000000002328</v>
          </cell>
          <cell r="CE180">
            <v>743.63799999980256</v>
          </cell>
          <cell r="CF180">
            <v>208.10999999998603</v>
          </cell>
          <cell r="CG180">
            <v>-228.7039999999979</v>
          </cell>
          <cell r="CH180">
            <v>122.32200000000012</v>
          </cell>
          <cell r="CI180">
            <v>0</v>
          </cell>
          <cell r="CJ180">
            <v>-18.256999999997788</v>
          </cell>
          <cell r="CK180">
            <v>97.707000000002154</v>
          </cell>
          <cell r="CL180">
            <v>463.6699999999837</v>
          </cell>
          <cell r="CM180">
            <v>-189.36000000001513</v>
          </cell>
          <cell r="CN180">
            <v>-217.94000000000233</v>
          </cell>
          <cell r="CO180">
            <v>481.25</v>
          </cell>
          <cell r="CP180">
            <v>0</v>
          </cell>
          <cell r="CQ180">
            <v>24.840000000025611</v>
          </cell>
          <cell r="CR180">
            <v>104.61100000026636</v>
          </cell>
          <cell r="CS180">
            <v>211.82999999998719</v>
          </cell>
          <cell r="CT180">
            <v>-135.97000000000116</v>
          </cell>
          <cell r="CU180">
            <v>97.410000000003492</v>
          </cell>
          <cell r="CV180">
            <v>181.39400000000023</v>
          </cell>
          <cell r="CW180">
            <v>93.970000000001164</v>
          </cell>
          <cell r="CX180">
            <v>-153.56699999999546</v>
          </cell>
          <cell r="CY180">
            <v>-421.11999999999534</v>
          </cell>
          <cell r="CZ180">
            <v>-416.70000000001164</v>
          </cell>
          <cell r="DA180">
            <v>173.13999999998487</v>
          </cell>
          <cell r="DB180">
            <v>105.04999999998836</v>
          </cell>
          <cell r="DC180">
            <v>247.15400000000955</v>
          </cell>
          <cell r="DD180">
            <v>122.01999999998952</v>
          </cell>
          <cell r="DE180">
            <v>-620.79799999948591</v>
          </cell>
          <cell r="DF180">
            <v>-237.45999999999185</v>
          </cell>
          <cell r="DG180">
            <v>32.300000000017462</v>
          </cell>
          <cell r="DH180">
            <v>147.67000000001281</v>
          </cell>
          <cell r="DI180">
            <v>34.885999999998603</v>
          </cell>
          <cell r="DJ180">
            <v>65.055999999996857</v>
          </cell>
          <cell r="DK180">
            <v>-21.349999999991269</v>
          </cell>
          <cell r="DL180">
            <v>-492.5800000000163</v>
          </cell>
          <cell r="DM180">
            <v>-76.679999999993015</v>
          </cell>
          <cell r="DN180">
            <v>434.72999999998137</v>
          </cell>
          <cell r="DO180">
            <v>-259.39999999999418</v>
          </cell>
          <cell r="DP180">
            <v>-247.97000000000116</v>
          </cell>
          <cell r="DQ180">
            <v>0</v>
          </cell>
          <cell r="DR180">
            <v>-202.76000000024214</v>
          </cell>
          <cell r="DS180">
            <v>36.600000000005821</v>
          </cell>
          <cell r="DT180">
            <v>0</v>
          </cell>
          <cell r="DU180">
            <v>0</v>
          </cell>
          <cell r="DV180">
            <v>-221.47000000000116</v>
          </cell>
          <cell r="DW180">
            <v>378.08999999999651</v>
          </cell>
          <cell r="DX180">
            <v>-446.53999999997905</v>
          </cell>
          <cell r="DY180">
            <v>0</v>
          </cell>
          <cell r="DZ180">
            <v>-190.59999999997672</v>
          </cell>
          <cell r="EA180">
            <v>119.54000000000815</v>
          </cell>
          <cell r="EB180">
            <v>-118.36000000001513</v>
          </cell>
          <cell r="EC180">
            <v>239.98000000001048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-11653.300300000701</v>
          </cell>
          <cell r="G185">
            <v>-10889.380000000354</v>
          </cell>
          <cell r="H185">
            <v>-14549.238999999594</v>
          </cell>
          <cell r="I185">
            <v>-17413.207000000402</v>
          </cell>
          <cell r="J185">
            <v>-10890.690000001341</v>
          </cell>
          <cell r="K185">
            <v>-20473.890000000596</v>
          </cell>
          <cell r="L185">
            <v>-23963.899000000209</v>
          </cell>
          <cell r="M185">
            <v>-24574.470999999903</v>
          </cell>
          <cell r="N185">
            <v>-25243.601000000723</v>
          </cell>
          <cell r="O185">
            <v>-19977.473999999464</v>
          </cell>
          <cell r="P185">
            <v>-9790.2218999997713</v>
          </cell>
          <cell r="Q185">
            <v>-13093.235097399913</v>
          </cell>
          <cell r="R185">
            <v>-319917.24720002711</v>
          </cell>
          <cell r="S185">
            <v>-17453.000300000422</v>
          </cell>
          <cell r="T185">
            <v>-16564.972000000067</v>
          </cell>
          <cell r="U185">
            <v>-18545.005999999121</v>
          </cell>
          <cell r="V185">
            <v>-20928.230100000277</v>
          </cell>
          <cell r="W185">
            <v>-21666.669999999925</v>
          </cell>
          <cell r="X185">
            <v>-29252.300499999896</v>
          </cell>
          <cell r="Y185">
            <v>-41861.148999998346</v>
          </cell>
          <cell r="Z185">
            <v>-33302.861600000411</v>
          </cell>
          <cell r="AA185">
            <v>-28529.475999999791</v>
          </cell>
          <cell r="AB185">
            <v>-29709.966999998316</v>
          </cell>
          <cell r="AC185">
            <v>-20645.160700000823</v>
          </cell>
          <cell r="AD185">
            <v>-41458.453999999911</v>
          </cell>
          <cell r="AE185">
            <v>-446732.61600002646</v>
          </cell>
          <cell r="AF185">
            <v>-42620.330000001937</v>
          </cell>
          <cell r="AG185">
            <v>-30559.638999998569</v>
          </cell>
          <cell r="AH185">
            <v>-31579.650000000373</v>
          </cell>
          <cell r="AI185">
            <v>-26577.593000002205</v>
          </cell>
          <cell r="AJ185">
            <v>-28789.010999996215</v>
          </cell>
          <cell r="AK185">
            <v>-26117.337999997661</v>
          </cell>
          <cell r="AL185">
            <v>-39120.394000001252</v>
          </cell>
          <cell r="AM185">
            <v>-51912.206000000238</v>
          </cell>
          <cell r="AN185">
            <v>-29361.172999998555</v>
          </cell>
          <cell r="AO185">
            <v>-40193.68200000003</v>
          </cell>
          <cell r="AP185">
            <v>-35378.403000000864</v>
          </cell>
          <cell r="AQ185">
            <v>-64523.197000000626</v>
          </cell>
          <cell r="AR185">
            <v>-143981.43500000238</v>
          </cell>
          <cell r="AS185">
            <v>21786.402000002563</v>
          </cell>
          <cell r="AT185">
            <v>2484.6199999973178</v>
          </cell>
          <cell r="AU185">
            <v>-6066.8980000000447</v>
          </cell>
          <cell r="AV185">
            <v>-4700.4870000015944</v>
          </cell>
          <cell r="AW185">
            <v>-15234.95700000599</v>
          </cell>
          <cell r="AX185">
            <v>-18446.277999999002</v>
          </cell>
          <cell r="AY185">
            <v>-29408.82300000079</v>
          </cell>
          <cell r="AZ185">
            <v>-43469.054000001401</v>
          </cell>
          <cell r="BA185">
            <v>-34850.154999999329</v>
          </cell>
          <cell r="BB185">
            <v>-20414.017999999225</v>
          </cell>
          <cell r="BC185">
            <v>3343.6960000004619</v>
          </cell>
          <cell r="BD185">
            <v>994.51700000092387</v>
          </cell>
          <cell r="BE185">
            <v>-192756.84429997206</v>
          </cell>
          <cell r="BF185">
            <v>12327.728000000119</v>
          </cell>
          <cell r="BG185">
            <v>-1033.7080000042915</v>
          </cell>
          <cell r="BH185">
            <v>-5671.0400000009686</v>
          </cell>
          <cell r="BI185">
            <v>-9744.9170000012964</v>
          </cell>
          <cell r="BJ185">
            <v>-14790.451999999583</v>
          </cell>
          <cell r="BK185">
            <v>-19360.56269999966</v>
          </cell>
          <cell r="BL185">
            <v>-39889.434999996796</v>
          </cell>
          <cell r="BM185">
            <v>-41795.862599998713</v>
          </cell>
          <cell r="BN185">
            <v>-36770.787000000477</v>
          </cell>
          <cell r="BO185">
            <v>-22394.961999993771</v>
          </cell>
          <cell r="BP185">
            <v>-8191.85899999924</v>
          </cell>
          <cell r="BQ185">
            <v>-5440.9869999960065</v>
          </cell>
          <cell r="BR185">
            <v>-154566.6139999032</v>
          </cell>
          <cell r="BS185">
            <v>11779.692000001669</v>
          </cell>
          <cell r="BT185">
            <v>-285.87700000032783</v>
          </cell>
          <cell r="BU185">
            <v>-6805.8269999958575</v>
          </cell>
          <cell r="BV185">
            <v>-10886.051000002772</v>
          </cell>
          <cell r="BW185">
            <v>-12509.631000000983</v>
          </cell>
          <cell r="BX185">
            <v>-17904.760999996215</v>
          </cell>
          <cell r="BY185">
            <v>-20681.184000000358</v>
          </cell>
          <cell r="BZ185">
            <v>-34265.964999999851</v>
          </cell>
          <cell r="CA185">
            <v>-37115.415999997407</v>
          </cell>
          <cell r="CB185">
            <v>-27216.984999995679</v>
          </cell>
          <cell r="CC185">
            <v>-3981.4289999976754</v>
          </cell>
          <cell r="CD185">
            <v>5306.820000000298</v>
          </cell>
          <cell r="CE185">
            <v>-177688.05299991369</v>
          </cell>
          <cell r="CF185">
            <v>18348.15000000596</v>
          </cell>
          <cell r="CG185">
            <v>8119.3800000026822</v>
          </cell>
          <cell r="CH185">
            <v>-8533.5879999995232</v>
          </cell>
          <cell r="CI185">
            <v>-14113.970000002533</v>
          </cell>
          <cell r="CJ185">
            <v>-15716.850999999791</v>
          </cell>
          <cell r="CK185">
            <v>-22653.943000003695</v>
          </cell>
          <cell r="CL185">
            <v>-27817.870000001043</v>
          </cell>
          <cell r="CM185">
            <v>-55251.706999994814</v>
          </cell>
          <cell r="CN185">
            <v>-36556.683000002056</v>
          </cell>
          <cell r="CO185">
            <v>-32219.865999996662</v>
          </cell>
          <cell r="CP185">
            <v>-3542.265000000596</v>
          </cell>
          <cell r="CQ185">
            <v>12251.160000003874</v>
          </cell>
          <cell r="CR185">
            <v>-159788.80200004578</v>
          </cell>
          <cell r="CS185">
            <v>26955.598999992013</v>
          </cell>
          <cell r="CT185">
            <v>9079.9860000014305</v>
          </cell>
          <cell r="CU185">
            <v>-3546.9299999922514</v>
          </cell>
          <cell r="CV185">
            <v>-5298.1159999966621</v>
          </cell>
          <cell r="CW185">
            <v>-4516.7759999930859</v>
          </cell>
          <cell r="CX185">
            <v>-19976.635000005364</v>
          </cell>
          <cell r="CY185">
            <v>-48022.590000003576</v>
          </cell>
          <cell r="CZ185">
            <v>-41077.520000003278</v>
          </cell>
          <cell r="DA185">
            <v>-47935.424000002444</v>
          </cell>
          <cell r="DB185">
            <v>-29683.100000008941</v>
          </cell>
          <cell r="DC185">
            <v>-2228.5460000038147</v>
          </cell>
          <cell r="DD185">
            <v>6461.25</v>
          </cell>
          <cell r="DE185">
            <v>227487.33700013161</v>
          </cell>
          <cell r="DF185">
            <v>69480.616000011563</v>
          </cell>
          <cell r="DG185">
            <v>43828.75</v>
          </cell>
          <cell r="DH185">
            <v>33927.530000001192</v>
          </cell>
          <cell r="DI185">
            <v>24587.156000003219</v>
          </cell>
          <cell r="DJ185">
            <v>28195.505999997258</v>
          </cell>
          <cell r="DK185">
            <v>11999.655000008643</v>
          </cell>
          <cell r="DL185">
            <v>-22416.459999993443</v>
          </cell>
          <cell r="DM185">
            <v>-32636.44999999553</v>
          </cell>
          <cell r="DN185">
            <v>-19687.710000000894</v>
          </cell>
          <cell r="DO185">
            <v>-5149.7999999895692</v>
          </cell>
          <cell r="DP185">
            <v>48133.333999991417</v>
          </cell>
          <cell r="DQ185">
            <v>47225.210000000894</v>
          </cell>
          <cell r="DR185">
            <v>238996.21000015736</v>
          </cell>
          <cell r="DS185">
            <v>35436.130000010133</v>
          </cell>
          <cell r="DT185">
            <v>40351.75</v>
          </cell>
          <cell r="DU185">
            <v>27454.79999999702</v>
          </cell>
          <cell r="DV185">
            <v>35336.719999998808</v>
          </cell>
          <cell r="DW185">
            <v>29394.079999998212</v>
          </cell>
          <cell r="DX185">
            <v>10884.779999993742</v>
          </cell>
          <cell r="DY185">
            <v>2767.5100000053644</v>
          </cell>
          <cell r="DZ185">
            <v>-20877.59999999404</v>
          </cell>
          <cell r="EA185">
            <v>4746.9899999946356</v>
          </cell>
          <cell r="EB185">
            <v>1416.8200000077486</v>
          </cell>
          <cell r="EC185">
            <v>41146.270000010729</v>
          </cell>
          <cell r="ED185">
            <v>30937.959999993443</v>
          </cell>
        </row>
        <row r="187">
          <cell r="F187">
            <v>-11653.300300002098</v>
          </cell>
          <cell r="G187">
            <v>-10889.380000002682</v>
          </cell>
          <cell r="H187">
            <v>-14549.23900000006</v>
          </cell>
          <cell r="I187">
            <v>-17413.207000002265</v>
          </cell>
          <cell r="J187">
            <v>-10890.689999997616</v>
          </cell>
          <cell r="K187">
            <v>-20473.890000000596</v>
          </cell>
          <cell r="L187">
            <v>-23963.899000003934</v>
          </cell>
          <cell r="M187">
            <v>-24574.471000000834</v>
          </cell>
          <cell r="N187">
            <v>-25243.601000010967</v>
          </cell>
          <cell r="O187">
            <v>-19977.473999999464</v>
          </cell>
          <cell r="P187">
            <v>-9790.2219000011683</v>
          </cell>
          <cell r="Q187">
            <v>-13093.235097400844</v>
          </cell>
          <cell r="R187">
            <v>-319917.24720001221</v>
          </cell>
          <cell r="S187">
            <v>-17453.000300005078</v>
          </cell>
          <cell r="T187">
            <v>-16564.972000002861</v>
          </cell>
          <cell r="U187">
            <v>-18545.006000004709</v>
          </cell>
          <cell r="V187">
            <v>-20928.230100005865</v>
          </cell>
          <cell r="W187">
            <v>-21666.670000001788</v>
          </cell>
          <cell r="X187">
            <v>-29252.300499990582</v>
          </cell>
          <cell r="Y187">
            <v>-41861.149000003934</v>
          </cell>
          <cell r="Z187">
            <v>-33302.861600011587</v>
          </cell>
          <cell r="AA187">
            <v>-28529.475999996066</v>
          </cell>
          <cell r="AB187">
            <v>-29709.967000000179</v>
          </cell>
          <cell r="AC187">
            <v>-20645.160700000823</v>
          </cell>
          <cell r="AD187">
            <v>-41458.454000003636</v>
          </cell>
          <cell r="AE187">
            <v>-446732.61600005627</v>
          </cell>
          <cell r="AF187">
            <v>-42620.329999998212</v>
          </cell>
          <cell r="AG187">
            <v>-30559.638999998569</v>
          </cell>
          <cell r="AH187">
            <v>-31579.65000000596</v>
          </cell>
          <cell r="AI187">
            <v>-26577.593000009656</v>
          </cell>
          <cell r="AJ187">
            <v>-28789.01099999249</v>
          </cell>
          <cell r="AK187">
            <v>-26117.337999999523</v>
          </cell>
          <cell r="AL187">
            <v>-39120.393999993801</v>
          </cell>
          <cell r="AM187">
            <v>-51912.206000000238</v>
          </cell>
          <cell r="AN187">
            <v>-29361.172999992967</v>
          </cell>
          <cell r="AO187">
            <v>-40193.681999996305</v>
          </cell>
          <cell r="AP187">
            <v>-35378.402999997139</v>
          </cell>
          <cell r="AQ187">
            <v>-64523.197000004351</v>
          </cell>
          <cell r="AR187">
            <v>-143981.43499970436</v>
          </cell>
          <cell r="AS187">
            <v>21786.402000002563</v>
          </cell>
          <cell r="AT187">
            <v>2484.6200000047684</v>
          </cell>
          <cell r="AU187">
            <v>-6066.8980000019073</v>
          </cell>
          <cell r="AV187">
            <v>-4700.4870000034571</v>
          </cell>
          <cell r="AW187">
            <v>-15234.957000002265</v>
          </cell>
          <cell r="AX187">
            <v>-18446.277999997139</v>
          </cell>
          <cell r="AY187">
            <v>-29408.822999998927</v>
          </cell>
          <cell r="AZ187">
            <v>-43469.054000005126</v>
          </cell>
          <cell r="BA187">
            <v>-34850.155000001192</v>
          </cell>
          <cell r="BB187">
            <v>-20414.018000006676</v>
          </cell>
          <cell r="BC187">
            <v>3343.6960000023246</v>
          </cell>
          <cell r="BD187">
            <v>994.51700000464916</v>
          </cell>
          <cell r="BE187">
            <v>-192756.84429979324</v>
          </cell>
          <cell r="BF187">
            <v>12327.727999985218</v>
          </cell>
          <cell r="BG187">
            <v>-1033.7080000042915</v>
          </cell>
          <cell r="BH187">
            <v>-5671.0399999916553</v>
          </cell>
          <cell r="BI187">
            <v>-9744.9170000106096</v>
          </cell>
          <cell r="BJ187">
            <v>-14790.451999992132</v>
          </cell>
          <cell r="BK187">
            <v>-19360.562700003386</v>
          </cell>
          <cell r="BL187">
            <v>-39889.435000002384</v>
          </cell>
          <cell r="BM187">
            <v>-41795.862599998713</v>
          </cell>
          <cell r="BN187">
            <v>-36770.787000000477</v>
          </cell>
          <cell r="BO187">
            <v>-22394.961999997497</v>
          </cell>
          <cell r="BP187">
            <v>-8191.859000004828</v>
          </cell>
          <cell r="BQ187">
            <v>-5440.9870000034571</v>
          </cell>
          <cell r="BR187">
            <v>-154566.61400020123</v>
          </cell>
          <cell r="BS187">
            <v>11779.692000001669</v>
          </cell>
          <cell r="BT187">
            <v>-285.87700000405312</v>
          </cell>
          <cell r="BU187">
            <v>-6805.8270000070333</v>
          </cell>
          <cell r="BV187">
            <v>-10886.050999999046</v>
          </cell>
          <cell r="BW187">
            <v>-12509.630999997258</v>
          </cell>
          <cell r="BX187">
            <v>-17904.76099999249</v>
          </cell>
          <cell r="BY187">
            <v>-20681.184000000358</v>
          </cell>
          <cell r="BZ187">
            <v>-34265.964999988675</v>
          </cell>
          <cell r="CA187">
            <v>-37115.415999993682</v>
          </cell>
          <cell r="CB187">
            <v>-27216.984999999404</v>
          </cell>
          <cell r="CC187">
            <v>-3981.4289999976754</v>
          </cell>
          <cell r="CD187">
            <v>5306.8199999928474</v>
          </cell>
          <cell r="CE187">
            <v>-177688.0529999733</v>
          </cell>
          <cell r="CF187">
            <v>18348.15000000596</v>
          </cell>
          <cell r="CG187">
            <v>8119.3799999952316</v>
          </cell>
          <cell r="CH187">
            <v>-8533.5879999995232</v>
          </cell>
          <cell r="CI187">
            <v>-14113.969999998808</v>
          </cell>
          <cell r="CJ187">
            <v>-15716.851000010967</v>
          </cell>
          <cell r="CK187">
            <v>-22653.943000003695</v>
          </cell>
          <cell r="CL187">
            <v>-27817.870000004768</v>
          </cell>
          <cell r="CM187">
            <v>-55251.707000002265</v>
          </cell>
          <cell r="CN187">
            <v>-36556.683000013232</v>
          </cell>
          <cell r="CO187">
            <v>-32219.865999996662</v>
          </cell>
          <cell r="CP187">
            <v>-3542.265000000596</v>
          </cell>
          <cell r="CQ187">
            <v>12251.160000003874</v>
          </cell>
          <cell r="CR187">
            <v>-159788.80199992657</v>
          </cell>
          <cell r="CS187">
            <v>26955.598999992013</v>
          </cell>
          <cell r="CT187">
            <v>9079.9860000014305</v>
          </cell>
          <cell r="CU187">
            <v>-3546.9300000071526</v>
          </cell>
          <cell r="CV187">
            <v>-5298.1159999966621</v>
          </cell>
          <cell r="CW187">
            <v>-4516.7759999930859</v>
          </cell>
          <cell r="CX187">
            <v>-19976.634999990463</v>
          </cell>
          <cell r="CY187">
            <v>-48022.590000003576</v>
          </cell>
          <cell r="CZ187">
            <v>-41077.520000010729</v>
          </cell>
          <cell r="DA187">
            <v>-47935.424000009894</v>
          </cell>
          <cell r="DB187">
            <v>-29683.100000008941</v>
          </cell>
          <cell r="DC187">
            <v>-2228.5460000038147</v>
          </cell>
          <cell r="DD187">
            <v>6461.25</v>
          </cell>
          <cell r="DE187">
            <v>227487.33700013161</v>
          </cell>
          <cell r="DF187">
            <v>69480.616000011563</v>
          </cell>
          <cell r="DG187">
            <v>43828.75</v>
          </cell>
          <cell r="DH187">
            <v>33927.530000001192</v>
          </cell>
          <cell r="DI187">
            <v>24587.156000003219</v>
          </cell>
          <cell r="DJ187">
            <v>28195.505999997258</v>
          </cell>
          <cell r="DK187">
            <v>11999.655000016093</v>
          </cell>
          <cell r="DL187">
            <v>-22416.459999993443</v>
          </cell>
          <cell r="DM187">
            <v>-32636.449999988079</v>
          </cell>
          <cell r="DN187">
            <v>-19687.710000000894</v>
          </cell>
          <cell r="DO187">
            <v>-5149.7999999821186</v>
          </cell>
          <cell r="DP187">
            <v>48133.333999991417</v>
          </cell>
          <cell r="DQ187">
            <v>47225.209999993443</v>
          </cell>
          <cell r="DR187">
            <v>238996.21000003815</v>
          </cell>
          <cell r="DS187">
            <v>35436.129999995232</v>
          </cell>
          <cell r="DT187">
            <v>40351.75</v>
          </cell>
          <cell r="DU187">
            <v>27454.79999999702</v>
          </cell>
          <cell r="DV187">
            <v>35336.719999998808</v>
          </cell>
          <cell r="DW187">
            <v>29394.079999998212</v>
          </cell>
          <cell r="DX187">
            <v>10884.780000001192</v>
          </cell>
          <cell r="DY187">
            <v>2767.5100000053644</v>
          </cell>
          <cell r="DZ187">
            <v>-20877.59999999404</v>
          </cell>
          <cell r="EA187">
            <v>4746.9899999946356</v>
          </cell>
          <cell r="EB187">
            <v>1416.8200000077486</v>
          </cell>
          <cell r="EC187">
            <v>41146.270000010729</v>
          </cell>
          <cell r="ED187">
            <v>30937.959999993443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-15.05199999999968</v>
          </cell>
          <cell r="G192">
            <v>-43.807000000000698</v>
          </cell>
          <cell r="H192">
            <v>-58.924000000002707</v>
          </cell>
          <cell r="I192">
            <v>-15.355499999999665</v>
          </cell>
          <cell r="J192">
            <v>-18.050799999999981</v>
          </cell>
          <cell r="K192">
            <v>-2.4320000000006985</v>
          </cell>
          <cell r="L192">
            <v>-45.084000000002561</v>
          </cell>
          <cell r="M192">
            <v>-114.02999999999884</v>
          </cell>
          <cell r="N192">
            <v>-60.709999999999127</v>
          </cell>
          <cell r="O192">
            <v>-16.72400000000016</v>
          </cell>
          <cell r="P192">
            <v>-12.747999999999593</v>
          </cell>
          <cell r="Q192">
            <v>-8.5</v>
          </cell>
          <cell r="R192">
            <v>-378.45000000006985</v>
          </cell>
          <cell r="S192">
            <v>-40.929000000000087</v>
          </cell>
          <cell r="T192">
            <v>-9.3690000000024156</v>
          </cell>
          <cell r="U192">
            <v>-28.256000000001222</v>
          </cell>
          <cell r="V192">
            <v>0</v>
          </cell>
          <cell r="W192">
            <v>0</v>
          </cell>
          <cell r="X192">
            <v>-18.302999999999884</v>
          </cell>
          <cell r="Y192">
            <v>-70.617999999998574</v>
          </cell>
          <cell r="Z192">
            <v>-60.289000000004307</v>
          </cell>
          <cell r="AA192">
            <v>0</v>
          </cell>
          <cell r="AB192">
            <v>-29.131999999999607</v>
          </cell>
          <cell r="AC192">
            <v>-51.988000000001193</v>
          </cell>
          <cell r="AD192">
            <v>-69.565999999998894</v>
          </cell>
          <cell r="AE192">
            <v>-352.07600000000093</v>
          </cell>
          <cell r="AF192">
            <v>-51.963000000003376</v>
          </cell>
          <cell r="AG192">
            <v>-38.880000000004657</v>
          </cell>
          <cell r="AH192">
            <v>-24.059999999997672</v>
          </cell>
          <cell r="AI192">
            <v>-32.890000000001237</v>
          </cell>
          <cell r="AJ192">
            <v>0</v>
          </cell>
          <cell r="AK192">
            <v>-0.6499999999996362</v>
          </cell>
          <cell r="AL192">
            <v>-80.902999999998428</v>
          </cell>
          <cell r="AM192">
            <v>-58.740000000005239</v>
          </cell>
          <cell r="AN192">
            <v>-0.75200000000040745</v>
          </cell>
          <cell r="AO192">
            <v>-19.697000000000116</v>
          </cell>
          <cell r="AP192">
            <v>-4.4279999999998836</v>
          </cell>
          <cell r="AQ192">
            <v>-39.113000000004831</v>
          </cell>
          <cell r="AR192">
            <v>-11.825300000004063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1.0931000000000495</v>
          </cell>
          <cell r="AY192">
            <v>-9.9018000000000939</v>
          </cell>
          <cell r="AZ192">
            <v>-5.5350000000000819</v>
          </cell>
          <cell r="BA192">
            <v>-3.0519999999996799</v>
          </cell>
          <cell r="BB192">
            <v>0</v>
          </cell>
          <cell r="BC192">
            <v>-0.61099999999987631</v>
          </cell>
          <cell r="BD192">
            <v>6.1813999999999396</v>
          </cell>
          <cell r="BE192">
            <v>295.13844999999856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4.221550000000093</v>
          </cell>
          <cell r="BL192">
            <v>284.08359999999993</v>
          </cell>
          <cell r="BM192">
            <v>-2.5684000000001106</v>
          </cell>
          <cell r="BN192">
            <v>0.21700000000055297</v>
          </cell>
          <cell r="BO192">
            <v>0</v>
          </cell>
          <cell r="BP192">
            <v>-1.5643000000000029</v>
          </cell>
          <cell r="BQ192">
            <v>10.748999999999796</v>
          </cell>
          <cell r="BR192">
            <v>13.446421299999201</v>
          </cell>
          <cell r="BS192">
            <v>0</v>
          </cell>
          <cell r="BT192">
            <v>0</v>
          </cell>
          <cell r="BU192">
            <v>0</v>
          </cell>
          <cell r="BV192">
            <v>-5.7581787000000002</v>
          </cell>
          <cell r="BW192">
            <v>-13.558800000000247</v>
          </cell>
          <cell r="BX192">
            <v>0</v>
          </cell>
          <cell r="BY192">
            <v>-1.1936000000000604</v>
          </cell>
          <cell r="BZ192">
            <v>4.7909999999974389</v>
          </cell>
          <cell r="CA192">
            <v>0</v>
          </cell>
          <cell r="CB192">
            <v>24.024800000000141</v>
          </cell>
          <cell r="CC192">
            <v>5.1412000000000262</v>
          </cell>
          <cell r="CD192">
            <v>0</v>
          </cell>
          <cell r="CE192">
            <v>15.896999999997206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5.477999999999156</v>
          </cell>
          <cell r="CM192">
            <v>0</v>
          </cell>
          <cell r="CN192">
            <v>10.418999999999869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-15.051999999210238</v>
          </cell>
          <cell r="G194">
            <v>-43.807000000029802</v>
          </cell>
          <cell r="H194">
            <v>-58.924000000581145</v>
          </cell>
          <cell r="I194">
            <v>-15.355499999597669</v>
          </cell>
          <cell r="J194">
            <v>-18.050799999386072</v>
          </cell>
          <cell r="K194">
            <v>-2.4320000000298023</v>
          </cell>
          <cell r="L194">
            <v>-45.083999998867512</v>
          </cell>
          <cell r="M194">
            <v>-114.02999999932945</v>
          </cell>
          <cell r="N194">
            <v>-60.709999999031425</v>
          </cell>
          <cell r="O194">
            <v>-16.723999999463558</v>
          </cell>
          <cell r="P194">
            <v>-12.747999999672174</v>
          </cell>
          <cell r="Q194">
            <v>-8.5</v>
          </cell>
          <cell r="R194">
            <v>-378.44999998807907</v>
          </cell>
          <cell r="S194">
            <v>-40.928999999538064</v>
          </cell>
          <cell r="T194">
            <v>-9.3689999990165234</v>
          </cell>
          <cell r="U194">
            <v>-28.256000000983477</v>
          </cell>
          <cell r="V194">
            <v>0</v>
          </cell>
          <cell r="W194">
            <v>0</v>
          </cell>
          <cell r="X194">
            <v>-18.302999999374151</v>
          </cell>
          <cell r="Y194">
            <v>-70.618000000715256</v>
          </cell>
          <cell r="Z194">
            <v>-60.289000000804663</v>
          </cell>
          <cell r="AA194">
            <v>0</v>
          </cell>
          <cell r="AB194">
            <v>-29.132000001147389</v>
          </cell>
          <cell r="AC194">
            <v>-51.987999999895692</v>
          </cell>
          <cell r="AD194">
            <v>-69.565999999642372</v>
          </cell>
          <cell r="AE194">
            <v>-352.07600000500679</v>
          </cell>
          <cell r="AF194">
            <v>-51.962999999523163</v>
          </cell>
          <cell r="AG194">
            <v>-38.879999998956919</v>
          </cell>
          <cell r="AH194">
            <v>-24.060000000521541</v>
          </cell>
          <cell r="AI194">
            <v>-32.889999998733401</v>
          </cell>
          <cell r="AJ194">
            <v>0</v>
          </cell>
          <cell r="AK194">
            <v>-0.64999999850988388</v>
          </cell>
          <cell r="AL194">
            <v>-80.902999999001622</v>
          </cell>
          <cell r="AM194">
            <v>-58.740000000223517</v>
          </cell>
          <cell r="AN194">
            <v>-0.75200000032782555</v>
          </cell>
          <cell r="AO194">
            <v>-19.696999998763204</v>
          </cell>
          <cell r="AP194">
            <v>-4.4279999993741512</v>
          </cell>
          <cell r="AQ194">
            <v>-39.112999999895692</v>
          </cell>
          <cell r="AR194">
            <v>-11.825300008058548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1.0931000001728535</v>
          </cell>
          <cell r="AY194">
            <v>-9.9018000010401011</v>
          </cell>
          <cell r="AZ194">
            <v>-5.5350000001490116</v>
          </cell>
          <cell r="BA194">
            <v>-3.0519999992102385</v>
          </cell>
          <cell r="BB194">
            <v>0</v>
          </cell>
          <cell r="BC194">
            <v>-0.61099999956786633</v>
          </cell>
          <cell r="BD194">
            <v>6.1813999991863966</v>
          </cell>
          <cell r="BE194">
            <v>295.13845002651215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4.2215500008314848</v>
          </cell>
          <cell r="BL194">
            <v>284.083599999547</v>
          </cell>
          <cell r="BM194">
            <v>-2.5684000011533499</v>
          </cell>
          <cell r="BN194">
            <v>0.21700000017881393</v>
          </cell>
          <cell r="BO194">
            <v>0</v>
          </cell>
          <cell r="BP194">
            <v>-1.564300000667572</v>
          </cell>
          <cell r="BQ194">
            <v>10.748999999836087</v>
          </cell>
          <cell r="BR194">
            <v>13.446421295404434</v>
          </cell>
          <cell r="BS194">
            <v>0</v>
          </cell>
          <cell r="BT194">
            <v>0</v>
          </cell>
          <cell r="BU194">
            <v>0</v>
          </cell>
          <cell r="BV194">
            <v>-5.7581786997616291</v>
          </cell>
          <cell r="BW194">
            <v>-13.558800000697374</v>
          </cell>
          <cell r="BX194">
            <v>0</v>
          </cell>
          <cell r="BY194">
            <v>-1.1936000008136034</v>
          </cell>
          <cell r="BZ194">
            <v>4.7909999992698431</v>
          </cell>
          <cell r="CA194">
            <v>0</v>
          </cell>
          <cell r="CB194">
            <v>24.024800000712276</v>
          </cell>
          <cell r="CC194">
            <v>5.1412000004202127</v>
          </cell>
          <cell r="CD194">
            <v>0</v>
          </cell>
          <cell r="CE194">
            <v>15.897000014781952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5.4780000001192093</v>
          </cell>
          <cell r="CM194">
            <v>0</v>
          </cell>
          <cell r="CN194">
            <v>10.418999999761581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-226.89241739781573</v>
          </cell>
          <cell r="G198">
            <v>-309.11803716607392</v>
          </cell>
          <cell r="H198">
            <v>-291.03468746249564</v>
          </cell>
          <cell r="I198">
            <v>-220.95708482712507</v>
          </cell>
          <cell r="J198">
            <v>-477.76653680740856</v>
          </cell>
          <cell r="K198">
            <v>-718.8593760591466</v>
          </cell>
          <cell r="L198">
            <v>-327.34930793149397</v>
          </cell>
          <cell r="M198">
            <v>-573.19411126687191</v>
          </cell>
          <cell r="N198">
            <v>3910.2747566644102</v>
          </cell>
          <cell r="O198">
            <v>-349.16766442451626</v>
          </cell>
          <cell r="P198">
            <v>-83.076165868435055</v>
          </cell>
          <cell r="Q198">
            <v>-75.069938443601131</v>
          </cell>
          <cell r="R198">
            <v>-2433.0208760090172</v>
          </cell>
          <cell r="S198">
            <v>-103.48307646578178</v>
          </cell>
          <cell r="T198">
            <v>-257.08739247312769</v>
          </cell>
          <cell r="U198">
            <v>-196.04632174712606</v>
          </cell>
          <cell r="V198">
            <v>-175.22793855180498</v>
          </cell>
          <cell r="W198">
            <v>-229.90565441502258</v>
          </cell>
          <cell r="X198">
            <v>-376.49849608168006</v>
          </cell>
          <cell r="Y198">
            <v>-149.53883928945288</v>
          </cell>
          <cell r="Z198">
            <v>-57.937953230924904</v>
          </cell>
          <cell r="AA198">
            <v>-352.67519531282596</v>
          </cell>
          <cell r="AB198">
            <v>-403.42491434607655</v>
          </cell>
          <cell r="AC198">
            <v>-122.74990091356449</v>
          </cell>
          <cell r="AD198">
            <v>-8.4451931833755225</v>
          </cell>
          <cell r="AE198">
            <v>-3079.1029170043766</v>
          </cell>
          <cell r="AF198">
            <v>0</v>
          </cell>
          <cell r="AG198">
            <v>-118.36432261858135</v>
          </cell>
          <cell r="AH198">
            <v>-581.35401993361302</v>
          </cell>
          <cell r="AI198">
            <v>-243.81440060387831</v>
          </cell>
          <cell r="AJ198">
            <v>-67.958835571072996</v>
          </cell>
          <cell r="AK198">
            <v>-637.1140834800899</v>
          </cell>
          <cell r="AL198">
            <v>-160.03339537698776</v>
          </cell>
          <cell r="AM198">
            <v>-673.91169942356646</v>
          </cell>
          <cell r="AN198">
            <v>-179.25753280846402</v>
          </cell>
          <cell r="AO198">
            <v>-250.96054593194276</v>
          </cell>
          <cell r="AP198">
            <v>-166.33408125699498</v>
          </cell>
          <cell r="AQ198">
            <v>0</v>
          </cell>
          <cell r="AR198">
            <v>1123.4087130017579</v>
          </cell>
          <cell r="AS198">
            <v>37.21658834349364</v>
          </cell>
          <cell r="AT198">
            <v>170.58978326711804</v>
          </cell>
          <cell r="AU198">
            <v>209.18858414911665</v>
          </cell>
          <cell r="AV198">
            <v>430.83771118102595</v>
          </cell>
          <cell r="AW198">
            <v>246.0338318112772</v>
          </cell>
          <cell r="AX198">
            <v>346.2958159300033</v>
          </cell>
          <cell r="AY198">
            <v>0</v>
          </cell>
          <cell r="AZ198">
            <v>-253.70820590434596</v>
          </cell>
          <cell r="BA198">
            <v>-184.86576948314905</v>
          </cell>
          <cell r="BB198">
            <v>21.579019627533853</v>
          </cell>
          <cell r="BC198">
            <v>100.24135408108123</v>
          </cell>
          <cell r="BD198">
            <v>0</v>
          </cell>
          <cell r="BE198">
            <v>1787.0925149954855</v>
          </cell>
          <cell r="BF198">
            <v>-4.2934550810605288</v>
          </cell>
          <cell r="BG198">
            <v>0</v>
          </cell>
          <cell r="BH198">
            <v>441.33757231710479</v>
          </cell>
          <cell r="BI198">
            <v>374.82074359524995</v>
          </cell>
          <cell r="BJ198">
            <v>235.12482826737687</v>
          </cell>
          <cell r="BK198">
            <v>213.25570238521323</v>
          </cell>
          <cell r="BL198">
            <v>57.824168433900923</v>
          </cell>
          <cell r="BM198">
            <v>-33.92464014980942</v>
          </cell>
          <cell r="BN198">
            <v>301.72625708882697</v>
          </cell>
          <cell r="BO198">
            <v>-5.7105067581869662</v>
          </cell>
          <cell r="BP198">
            <v>111.69328218721785</v>
          </cell>
          <cell r="BQ198">
            <v>95.238562713377178</v>
          </cell>
          <cell r="BR198">
            <v>1205.5619280077517</v>
          </cell>
          <cell r="BS198">
            <v>0</v>
          </cell>
          <cell r="BT198">
            <v>0</v>
          </cell>
          <cell r="BU198">
            <v>253.26621545851231</v>
          </cell>
          <cell r="BV198">
            <v>468.61404272681102</v>
          </cell>
          <cell r="BW198">
            <v>164.65989611390978</v>
          </cell>
          <cell r="BX198">
            <v>201.8628430175595</v>
          </cell>
          <cell r="BY198">
            <v>25.192205304279923</v>
          </cell>
          <cell r="BZ198">
            <v>0</v>
          </cell>
          <cell r="CA198">
            <v>53.289535833057016</v>
          </cell>
          <cell r="CB198">
            <v>38.677189554553479</v>
          </cell>
          <cell r="CC198">
            <v>0</v>
          </cell>
          <cell r="CD198">
            <v>0</v>
          </cell>
          <cell r="CE198">
            <v>746.54978200793266</v>
          </cell>
          <cell r="CF198">
            <v>0</v>
          </cell>
          <cell r="CG198">
            <v>0</v>
          </cell>
          <cell r="CH198">
            <v>37.774112429004163</v>
          </cell>
          <cell r="CI198">
            <v>164.62846999522299</v>
          </cell>
          <cell r="CJ198">
            <v>325.61284914449789</v>
          </cell>
          <cell r="CK198">
            <v>54.41694196453318</v>
          </cell>
          <cell r="CL198">
            <v>0</v>
          </cell>
          <cell r="CM198">
            <v>0</v>
          </cell>
          <cell r="CN198">
            <v>164.11740847444162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5209.4573850035667</v>
          </cell>
          <cell r="DF198">
            <v>288.37262925505638</v>
          </cell>
          <cell r="DG198">
            <v>726.90917581878603</v>
          </cell>
          <cell r="DH198">
            <v>683.92180655105039</v>
          </cell>
          <cell r="DI198">
            <v>0</v>
          </cell>
          <cell r="DJ198">
            <v>0</v>
          </cell>
          <cell r="DK198">
            <v>56.040025118272752</v>
          </cell>
          <cell r="DL198">
            <v>250.07861209148541</v>
          </cell>
          <cell r="DM198">
            <v>0</v>
          </cell>
          <cell r="DN198">
            <v>1547.1249934588559</v>
          </cell>
          <cell r="DO198">
            <v>770.0599951595068</v>
          </cell>
          <cell r="DP198">
            <v>274.12912287097424</v>
          </cell>
          <cell r="DQ198">
            <v>612.82102468097582</v>
          </cell>
          <cell r="DR198">
            <v>4684.2041730023921</v>
          </cell>
          <cell r="DS198">
            <v>98.256630195770413</v>
          </cell>
          <cell r="DT198">
            <v>1656.5072362548672</v>
          </cell>
          <cell r="DU198">
            <v>590.95165189728141</v>
          </cell>
          <cell r="DV198">
            <v>0</v>
          </cell>
          <cell r="DW198">
            <v>0</v>
          </cell>
          <cell r="DX198">
            <v>119.05181081965566</v>
          </cell>
          <cell r="DY198">
            <v>100.64963141828775</v>
          </cell>
          <cell r="DZ198">
            <v>0</v>
          </cell>
          <cell r="EA198">
            <v>972.37211675196886</v>
          </cell>
          <cell r="EB198">
            <v>683.77616931847297</v>
          </cell>
          <cell r="EC198">
            <v>150.95051711541601</v>
          </cell>
          <cell r="ED198">
            <v>311.68840923067182</v>
          </cell>
        </row>
        <row r="199">
          <cell r="F199">
            <v>-709.87606998463161</v>
          </cell>
          <cell r="G199">
            <v>-217.76086808904074</v>
          </cell>
          <cell r="H199">
            <v>-571.82890360872261</v>
          </cell>
          <cell r="I199">
            <v>-15.355490698246285</v>
          </cell>
          <cell r="J199">
            <v>-244.27410202845931</v>
          </cell>
          <cell r="K199">
            <v>-585.74889517645352</v>
          </cell>
          <cell r="L199">
            <v>-355.67753454460762</v>
          </cell>
          <cell r="M199">
            <v>-66.206959894392639</v>
          </cell>
          <cell r="N199">
            <v>1033.4723739635665</v>
          </cell>
          <cell r="O199">
            <v>-402.80975599354133</v>
          </cell>
          <cell r="P199">
            <v>-537.48567441245541</v>
          </cell>
          <cell r="Q199">
            <v>-916.97944453032687</v>
          </cell>
          <cell r="R199">
            <v>-5081.2982910033315</v>
          </cell>
          <cell r="S199">
            <v>-441.82733531668782</v>
          </cell>
          <cell r="T199">
            <v>-361.56018431857228</v>
          </cell>
          <cell r="U199">
            <v>-118.95636219950393</v>
          </cell>
          <cell r="V199">
            <v>-217.22251445183065</v>
          </cell>
          <cell r="W199">
            <v>0</v>
          </cell>
          <cell r="X199">
            <v>-356.59749673004262</v>
          </cell>
          <cell r="Y199">
            <v>-786.6723977571819</v>
          </cell>
          <cell r="Z199">
            <v>-529.27927282406017</v>
          </cell>
          <cell r="AA199">
            <v>-378.57158605265431</v>
          </cell>
          <cell r="AB199">
            <v>-277.66360508371145</v>
          </cell>
          <cell r="AC199">
            <v>-950.16949831438251</v>
          </cell>
          <cell r="AD199">
            <v>-662.7780379569158</v>
          </cell>
          <cell r="AE199">
            <v>-4064.3531990032643</v>
          </cell>
          <cell r="AF199">
            <v>-33.383869210723788</v>
          </cell>
          <cell r="AG199">
            <v>-344.31702558347024</v>
          </cell>
          <cell r="AH199">
            <v>-493.03849296993576</v>
          </cell>
          <cell r="AI199">
            <v>-489.03951546014287</v>
          </cell>
          <cell r="AJ199">
            <v>-192.026850419119</v>
          </cell>
          <cell r="AK199">
            <v>-594.37966986163519</v>
          </cell>
          <cell r="AL199">
            <v>-445.91130231763236</v>
          </cell>
          <cell r="AM199">
            <v>-379.1941838641651</v>
          </cell>
          <cell r="AN199">
            <v>-351.80878091813065</v>
          </cell>
          <cell r="AO199">
            <v>-370.18382947542705</v>
          </cell>
          <cell r="AP199">
            <v>-301.08757250406779</v>
          </cell>
          <cell r="AQ199">
            <v>-69.982106419978663</v>
          </cell>
          <cell r="AR199">
            <v>1023.465294001624</v>
          </cell>
          <cell r="AS199">
            <v>219.19355555251241</v>
          </cell>
          <cell r="AT199">
            <v>481.91454142727889</v>
          </cell>
          <cell r="AU199">
            <v>259.24501706426963</v>
          </cell>
          <cell r="AV199">
            <v>315.6906001274474</v>
          </cell>
          <cell r="AW199">
            <v>108.74075560679194</v>
          </cell>
          <cell r="AX199">
            <v>112.57988533726893</v>
          </cell>
          <cell r="AY199">
            <v>-539.55336751439609</v>
          </cell>
          <cell r="AZ199">
            <v>-190.29632231220603</v>
          </cell>
          <cell r="BA199">
            <v>186.27561212168075</v>
          </cell>
          <cell r="BB199">
            <v>-257.32545219920576</v>
          </cell>
          <cell r="BC199">
            <v>327.0004687930923</v>
          </cell>
          <cell r="BD199">
            <v>0</v>
          </cell>
          <cell r="BE199">
            <v>1213.2511790022254</v>
          </cell>
          <cell r="BF199">
            <v>101.30812203045934</v>
          </cell>
          <cell r="BG199">
            <v>360.29528963589109</v>
          </cell>
          <cell r="BH199">
            <v>267.73529677744955</v>
          </cell>
          <cell r="BI199">
            <v>151.80264269607142</v>
          </cell>
          <cell r="BJ199">
            <v>159.24785901315045</v>
          </cell>
          <cell r="BK199">
            <v>-66.634686038829386</v>
          </cell>
          <cell r="BL199">
            <v>83.093932111514732</v>
          </cell>
          <cell r="BM199">
            <v>89.714856622042134</v>
          </cell>
          <cell r="BN199">
            <v>-91.310260118916631</v>
          </cell>
          <cell r="BO199">
            <v>31.801709697814658</v>
          </cell>
          <cell r="BP199">
            <v>126.19641657662578</v>
          </cell>
          <cell r="BQ199">
            <v>0</v>
          </cell>
          <cell r="BR199">
            <v>667.38247501477599</v>
          </cell>
          <cell r="BS199">
            <v>0</v>
          </cell>
          <cell r="BT199">
            <v>-117.0392278872896</v>
          </cell>
          <cell r="BU199">
            <v>411.34042955958284</v>
          </cell>
          <cell r="BV199">
            <v>467.58465921250172</v>
          </cell>
          <cell r="BW199">
            <v>122.46200002904516</v>
          </cell>
          <cell r="BX199">
            <v>-75.101306649157777</v>
          </cell>
          <cell r="BY199">
            <v>106.79318605107255</v>
          </cell>
          <cell r="BZ199">
            <v>-298.11621724953875</v>
          </cell>
          <cell r="CA199">
            <v>20.437583449762315</v>
          </cell>
          <cell r="CB199">
            <v>29.021368497982621</v>
          </cell>
          <cell r="CC199">
            <v>0</v>
          </cell>
          <cell r="CD199">
            <v>0</v>
          </cell>
          <cell r="CE199">
            <v>1129.4640630073845</v>
          </cell>
          <cell r="CF199">
            <v>0</v>
          </cell>
          <cell r="CG199">
            <v>130.93616378586739</v>
          </cell>
          <cell r="CH199">
            <v>252.06887333048508</v>
          </cell>
          <cell r="CI199">
            <v>959.31408224627376</v>
          </cell>
          <cell r="CJ199">
            <v>11.255817834055051</v>
          </cell>
          <cell r="CK199">
            <v>-100.54824864119291</v>
          </cell>
          <cell r="CL199">
            <v>36.1973695110064</v>
          </cell>
          <cell r="CM199">
            <v>-158.36349161039107</v>
          </cell>
          <cell r="CN199">
            <v>-2.7930069065187126</v>
          </cell>
          <cell r="CO199">
            <v>0</v>
          </cell>
          <cell r="CP199">
            <v>1.3965034533757716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-127.80494819977321</v>
          </cell>
          <cell r="G201">
            <v>-304.75436110084411</v>
          </cell>
          <cell r="H201">
            <v>-402.42715094448067</v>
          </cell>
          <cell r="I201">
            <v>-215.15006546187215</v>
          </cell>
          <cell r="J201">
            <v>-52.635922192363068</v>
          </cell>
          <cell r="K201">
            <v>-70.973409020807594</v>
          </cell>
          <cell r="L201">
            <v>-641.10787950456142</v>
          </cell>
          <cell r="M201">
            <v>-1386.783443900058</v>
          </cell>
          <cell r="N201">
            <v>264.35321012011264</v>
          </cell>
          <cell r="O201">
            <v>-11.618631654419005</v>
          </cell>
          <cell r="P201">
            <v>-785.73637162067462</v>
          </cell>
          <cell r="Q201">
            <v>-350.1139685199596</v>
          </cell>
          <cell r="R201">
            <v>-4544.8188910055906</v>
          </cell>
          <cell r="S201">
            <v>-395.93142803921364</v>
          </cell>
          <cell r="T201">
            <v>-118.14495183154941</v>
          </cell>
          <cell r="U201">
            <v>-393.52582963113673</v>
          </cell>
          <cell r="V201">
            <v>-189.20031481888145</v>
          </cell>
          <cell r="W201">
            <v>-408.95172942453064</v>
          </cell>
          <cell r="X201">
            <v>-30.009840144426562</v>
          </cell>
          <cell r="Y201">
            <v>-589.49188997363672</v>
          </cell>
          <cell r="Z201">
            <v>-498.25957033550367</v>
          </cell>
          <cell r="AA201">
            <v>-94.479877489386126</v>
          </cell>
          <cell r="AB201">
            <v>-651.5683569018729</v>
          </cell>
          <cell r="AC201">
            <v>-717.98091496119741</v>
          </cell>
          <cell r="AD201">
            <v>-457.27418745285831</v>
          </cell>
          <cell r="AE201">
            <v>-3925.1704779993743</v>
          </cell>
          <cell r="AF201">
            <v>-741.34369790530764</v>
          </cell>
          <cell r="AG201">
            <v>-57.540894819423556</v>
          </cell>
          <cell r="AH201">
            <v>-248.34736500028521</v>
          </cell>
          <cell r="AI201">
            <v>0</v>
          </cell>
          <cell r="AJ201">
            <v>-248.59392480691895</v>
          </cell>
          <cell r="AK201">
            <v>-120.50610537989996</v>
          </cell>
          <cell r="AL201">
            <v>-746.21325408201665</v>
          </cell>
          <cell r="AM201">
            <v>-659.36256227642298</v>
          </cell>
          <cell r="AN201">
            <v>-487.01725759962574</v>
          </cell>
          <cell r="AO201">
            <v>-20.094624221906997</v>
          </cell>
          <cell r="AP201">
            <v>-104.04823830234818</v>
          </cell>
          <cell r="AQ201">
            <v>-492.10255360696465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-9266.4918206855655</v>
          </cell>
          <cell r="G202">
            <v>-7620.4656703006476</v>
          </cell>
          <cell r="H202">
            <v>-5254.8538416065276</v>
          </cell>
          <cell r="I202">
            <v>-4273.4530711881816</v>
          </cell>
          <cell r="J202">
            <v>-5399.7913372348994</v>
          </cell>
          <cell r="K202">
            <v>-9200.6322226691991</v>
          </cell>
          <cell r="L202">
            <v>-7796.941564977169</v>
          </cell>
          <cell r="M202">
            <v>-6252.0238115489483</v>
          </cell>
          <cell r="N202">
            <v>511.10758459568024</v>
          </cell>
          <cell r="O202">
            <v>-5536.8442331030965</v>
          </cell>
          <cell r="P202">
            <v>-7713.2256675027311</v>
          </cell>
          <cell r="Q202">
            <v>-9131.7579247429967</v>
          </cell>
          <cell r="R202">
            <v>-74903.331144064665</v>
          </cell>
          <cell r="S202">
            <v>-10445.858857508749</v>
          </cell>
          <cell r="T202">
            <v>-5237.9110282585025</v>
          </cell>
          <cell r="U202">
            <v>-4013.8406683951616</v>
          </cell>
          <cell r="V202">
            <v>-3481.6254858449101</v>
          </cell>
          <cell r="W202">
            <v>-5884.5758070554584</v>
          </cell>
          <cell r="X202">
            <v>-2290.4655249007046</v>
          </cell>
          <cell r="Y202">
            <v>-9028.9925039596856</v>
          </cell>
          <cell r="Z202">
            <v>-6768.9813780598342</v>
          </cell>
          <cell r="AA202">
            <v>-4949.0854377299547</v>
          </cell>
          <cell r="AB202">
            <v>-5220.2278288379312</v>
          </cell>
          <cell r="AC202">
            <v>-9805.8252784870565</v>
          </cell>
          <cell r="AD202">
            <v>-7775.9413450434804</v>
          </cell>
          <cell r="AE202">
            <v>-46350.049082994461</v>
          </cell>
          <cell r="AF202">
            <v>-3404.7457151077688</v>
          </cell>
          <cell r="AG202">
            <v>-2136.1777839940041</v>
          </cell>
          <cell r="AH202">
            <v>-3778.0167948380113</v>
          </cell>
          <cell r="AI202">
            <v>-2328.9799735285342</v>
          </cell>
          <cell r="AJ202">
            <v>-3567.092206293717</v>
          </cell>
          <cell r="AK202">
            <v>-3173.9368276447058</v>
          </cell>
          <cell r="AL202">
            <v>-7256.0072059705853</v>
          </cell>
          <cell r="AM202">
            <v>-4593.5247505530715</v>
          </cell>
          <cell r="AN202">
            <v>-3882.9756891392171</v>
          </cell>
          <cell r="AO202">
            <v>-3789.3432942256331</v>
          </cell>
          <cell r="AP202">
            <v>-6199.622363332659</v>
          </cell>
          <cell r="AQ202">
            <v>-2239.6264783777297</v>
          </cell>
          <cell r="AR202">
            <v>-3056.5234199762344</v>
          </cell>
          <cell r="AS202">
            <v>1281.7429180666804</v>
          </cell>
          <cell r="AT202">
            <v>1853.2124356832355</v>
          </cell>
          <cell r="AU202">
            <v>-23.735979963093996</v>
          </cell>
          <cell r="AV202">
            <v>430.3436367418617</v>
          </cell>
          <cell r="AW202">
            <v>-491.48958513513207</v>
          </cell>
          <cell r="AX202">
            <v>-1070.1830966453999</v>
          </cell>
          <cell r="AY202">
            <v>-1718.020549800247</v>
          </cell>
          <cell r="AZ202">
            <v>-2803.6836333833635</v>
          </cell>
          <cell r="BA202">
            <v>-2207.9621362350881</v>
          </cell>
          <cell r="BB202">
            <v>-698.92141003534198</v>
          </cell>
          <cell r="BC202">
            <v>1829.4764557257295</v>
          </cell>
          <cell r="BD202">
            <v>562.69752502441406</v>
          </cell>
          <cell r="BE202">
            <v>3938.1431449055672</v>
          </cell>
          <cell r="BF202">
            <v>729.49148993566632</v>
          </cell>
          <cell r="BG202">
            <v>2040.0898701604456</v>
          </cell>
          <cell r="BH202">
            <v>-30.9465207811445</v>
          </cell>
          <cell r="BI202">
            <v>1001.1331723760813</v>
          </cell>
          <cell r="BJ202">
            <v>1236.5383304841816</v>
          </cell>
          <cell r="BK202">
            <v>-1013.3001805469394</v>
          </cell>
          <cell r="BL202">
            <v>4020.9317005239427</v>
          </cell>
          <cell r="BM202">
            <v>-2228.6784968189895</v>
          </cell>
          <cell r="BN202">
            <v>-2744.1893430426717</v>
          </cell>
          <cell r="BO202">
            <v>277.72518653050065</v>
          </cell>
          <cell r="BP202">
            <v>1133.1187610216439</v>
          </cell>
          <cell r="BQ202">
            <v>-483.77082490921021</v>
          </cell>
          <cell r="BR202">
            <v>1891.1963111162186</v>
          </cell>
          <cell r="BS202">
            <v>275.16689445823431</v>
          </cell>
          <cell r="BT202">
            <v>2021.8666983935982</v>
          </cell>
          <cell r="BU202">
            <v>374.11853630654514</v>
          </cell>
          <cell r="BV202">
            <v>2599.8527269531041</v>
          </cell>
          <cell r="BW202">
            <v>3022.2271324396133</v>
          </cell>
          <cell r="BX202">
            <v>-162.93133356794715</v>
          </cell>
          <cell r="BY202">
            <v>-2187.2379354611039</v>
          </cell>
          <cell r="BZ202">
            <v>-3119.5521719567478</v>
          </cell>
          <cell r="CA202">
            <v>-2251.759827952832</v>
          </cell>
          <cell r="CB202">
            <v>1201.2458220161498</v>
          </cell>
          <cell r="CC202">
            <v>197.90328370407224</v>
          </cell>
          <cell r="CD202">
            <v>-79.703514259308577</v>
          </cell>
          <cell r="CE202">
            <v>6320.2824790477753</v>
          </cell>
          <cell r="CF202">
            <v>113.10534973070025</v>
          </cell>
          <cell r="CG202">
            <v>1066.8585691004992</v>
          </cell>
          <cell r="CH202">
            <v>970.98302693851292</v>
          </cell>
          <cell r="CI202">
            <v>3841.9691893197596</v>
          </cell>
          <cell r="CJ202">
            <v>2994.9296168684959</v>
          </cell>
          <cell r="CK202">
            <v>300.68793221190572</v>
          </cell>
          <cell r="CL202">
            <v>-1430.6298290491104</v>
          </cell>
          <cell r="CM202">
            <v>-1551.2384820804</v>
          </cell>
          <cell r="CN202">
            <v>-1066.3027688525617</v>
          </cell>
          <cell r="CO202">
            <v>-3.3348014689981937</v>
          </cell>
          <cell r="CP202">
            <v>1085.4778772853315</v>
          </cell>
          <cell r="CQ202">
            <v>-2.2232009768486023</v>
          </cell>
          <cell r="CR202">
            <v>4458.8316479027271</v>
          </cell>
          <cell r="CS202">
            <v>134.42568586021662</v>
          </cell>
          <cell r="CT202">
            <v>127.59048149734735</v>
          </cell>
          <cell r="CU202">
            <v>672.69802966341376</v>
          </cell>
          <cell r="CV202">
            <v>1029.5526575893164</v>
          </cell>
          <cell r="CW202">
            <v>992.81343412399292</v>
          </cell>
          <cell r="CX202">
            <v>64.934441477060318</v>
          </cell>
          <cell r="CY202">
            <v>-9.1136058196425438</v>
          </cell>
          <cell r="CZ202">
            <v>-31.328020010143518</v>
          </cell>
          <cell r="DA202">
            <v>1095.0566994324327</v>
          </cell>
          <cell r="DB202">
            <v>63.225640382617712</v>
          </cell>
          <cell r="DC202">
            <v>123.31847877055407</v>
          </cell>
          <cell r="DD202">
            <v>195.65772496536374</v>
          </cell>
          <cell r="DE202">
            <v>11250.412719011307</v>
          </cell>
          <cell r="DF202">
            <v>584.9677517786622</v>
          </cell>
          <cell r="DG202">
            <v>1047.9212718941271</v>
          </cell>
          <cell r="DH202">
            <v>1216.9314157404006</v>
          </cell>
          <cell r="DI202">
            <v>2501.5836490541697</v>
          </cell>
          <cell r="DJ202">
            <v>1275.0195308104157</v>
          </cell>
          <cell r="DK202">
            <v>1590.8554127588868</v>
          </cell>
          <cell r="DL202">
            <v>1209.9258139245212</v>
          </cell>
          <cell r="DM202">
            <v>373.63209694251418</v>
          </cell>
          <cell r="DN202">
            <v>773.82710077241063</v>
          </cell>
          <cell r="DO202">
            <v>218.04935657605529</v>
          </cell>
          <cell r="DP202">
            <v>77.061619993299246</v>
          </cell>
          <cell r="DQ202">
            <v>380.63769875466824</v>
          </cell>
          <cell r="DR202">
            <v>4631.9181919693947</v>
          </cell>
          <cell r="DS202">
            <v>502.95552488416433</v>
          </cell>
          <cell r="DT202">
            <v>512.82913126051426</v>
          </cell>
          <cell r="DU202">
            <v>1038.8230710290372</v>
          </cell>
          <cell r="DV202">
            <v>1154.3143456280231</v>
          </cell>
          <cell r="DW202">
            <v>738.72527718171477</v>
          </cell>
          <cell r="DX202">
            <v>94.248060878366232</v>
          </cell>
          <cell r="DY202">
            <v>11.668807536363602</v>
          </cell>
          <cell r="DZ202">
            <v>7.7792050242424011</v>
          </cell>
          <cell r="EA202">
            <v>-52.060833629220724</v>
          </cell>
          <cell r="EB202">
            <v>317.15220486372709</v>
          </cell>
          <cell r="EC202">
            <v>85.870455469936132</v>
          </cell>
          <cell r="ED202">
            <v>219.61294185742736</v>
          </cell>
        </row>
        <row r="203">
          <cell r="F203">
            <v>-3683.8221493773162</v>
          </cell>
          <cell r="G203">
            <v>-4471.6804674547166</v>
          </cell>
          <cell r="H203">
            <v>-5012.220342637971</v>
          </cell>
          <cell r="I203">
            <v>-2845.3418429866433</v>
          </cell>
          <cell r="J203">
            <v>-3191.7592629976571</v>
          </cell>
          <cell r="K203">
            <v>-6279.4860500171781</v>
          </cell>
          <cell r="L203">
            <v>-4482.4054649788886</v>
          </cell>
          <cell r="M203">
            <v>-4661.0839237179607</v>
          </cell>
          <cell r="N203">
            <v>40392.914672963321</v>
          </cell>
          <cell r="O203">
            <v>-4683.1774186175317</v>
          </cell>
          <cell r="P203">
            <v>-4062.200062006712</v>
          </cell>
          <cell r="Q203">
            <v>-6309.5160430837423</v>
          </cell>
          <cell r="R203">
            <v>-43064.554100990295</v>
          </cell>
          <cell r="S203">
            <v>-3331.9246298596263</v>
          </cell>
          <cell r="T203">
            <v>-3075.7411429435015</v>
          </cell>
          <cell r="U203">
            <v>-4778.6466559860855</v>
          </cell>
          <cell r="V203">
            <v>-2555.6776694990695</v>
          </cell>
          <cell r="W203">
            <v>-2739.5140601117164</v>
          </cell>
          <cell r="X203">
            <v>-5012.6202440392226</v>
          </cell>
          <cell r="Y203">
            <v>-3025.8238454926759</v>
          </cell>
          <cell r="Z203">
            <v>-5454.3993214797229</v>
          </cell>
          <cell r="AA203">
            <v>-3632.7478145007044</v>
          </cell>
          <cell r="AB203">
            <v>-3584.8096169475466</v>
          </cell>
          <cell r="AC203">
            <v>-2759.3050590995699</v>
          </cell>
          <cell r="AD203">
            <v>-3113.3440410215408</v>
          </cell>
          <cell r="AE203">
            <v>-46150.538356006145</v>
          </cell>
          <cell r="AF203">
            <v>-3569.9506109468639</v>
          </cell>
          <cell r="AG203">
            <v>-2391.6982733421028</v>
          </cell>
          <cell r="AH203">
            <v>-4104.6977826301008</v>
          </cell>
          <cell r="AI203">
            <v>-3340.4590231012553</v>
          </cell>
          <cell r="AJ203">
            <v>-1906.5642990339547</v>
          </cell>
          <cell r="AK203">
            <v>-3936.5505915340036</v>
          </cell>
          <cell r="AL203">
            <v>-4520.9109605886042</v>
          </cell>
          <cell r="AM203">
            <v>-6388.615661682561</v>
          </cell>
          <cell r="AN203">
            <v>-5561.8105054683983</v>
          </cell>
          <cell r="AO203">
            <v>-3730.5214024428278</v>
          </cell>
          <cell r="AP203">
            <v>-3819.7273977193981</v>
          </cell>
          <cell r="AQ203">
            <v>-2879.0318475365639</v>
          </cell>
          <cell r="AR203">
            <v>804.60850501060486</v>
          </cell>
          <cell r="AS203">
            <v>466.93345371261239</v>
          </cell>
          <cell r="AT203">
            <v>2161.5712296608835</v>
          </cell>
          <cell r="AU203">
            <v>1573.1448977030814</v>
          </cell>
          <cell r="AV203">
            <v>2112.4730768017471</v>
          </cell>
          <cell r="AW203">
            <v>1411.571894671768</v>
          </cell>
          <cell r="AX203">
            <v>-1095.6904112342745</v>
          </cell>
          <cell r="AY203">
            <v>-1715.4293406791985</v>
          </cell>
          <cell r="AZ203">
            <v>-3464.4257858619094</v>
          </cell>
          <cell r="BA203">
            <v>-1353.2052129618824</v>
          </cell>
          <cell r="BB203">
            <v>5.0100155994296074</v>
          </cell>
          <cell r="BC203">
            <v>817.3840447794646</v>
          </cell>
          <cell r="BD203">
            <v>-114.72935718856752</v>
          </cell>
          <cell r="BE203">
            <v>2318.1361680030823</v>
          </cell>
          <cell r="BF203">
            <v>1079.3315956704319</v>
          </cell>
          <cell r="BG203">
            <v>2175.6120101194829</v>
          </cell>
          <cell r="BH203">
            <v>1116.5676369201392</v>
          </cell>
          <cell r="BI203">
            <v>2614.740496577695</v>
          </cell>
          <cell r="BJ203">
            <v>1093.9692118875682</v>
          </cell>
          <cell r="BK203">
            <v>-1031.0531421899796</v>
          </cell>
          <cell r="BL203">
            <v>177.1921962890774</v>
          </cell>
          <cell r="BM203">
            <v>-4273.9271346069872</v>
          </cell>
          <cell r="BN203">
            <v>-1401.1023521274328</v>
          </cell>
          <cell r="BO203">
            <v>360.29079912602901</v>
          </cell>
          <cell r="BP203">
            <v>841.79133252613246</v>
          </cell>
          <cell r="BQ203">
            <v>-435.27648219652474</v>
          </cell>
          <cell r="BR203">
            <v>7788.3538320660591</v>
          </cell>
          <cell r="BS203">
            <v>1181.7683993764222</v>
          </cell>
          <cell r="BT203">
            <v>897.51230331510305</v>
          </cell>
          <cell r="BU203">
            <v>1201.7716061361134</v>
          </cell>
          <cell r="BV203">
            <v>3226.5698904190212</v>
          </cell>
          <cell r="BW203">
            <v>1629.9981508553028</v>
          </cell>
          <cell r="BX203">
            <v>-1289.680435847491</v>
          </cell>
          <cell r="BY203">
            <v>-270.04329126141965</v>
          </cell>
          <cell r="BZ203">
            <v>-1352.8484571911395</v>
          </cell>
          <cell r="CA203">
            <v>119.75604047253728</v>
          </cell>
          <cell r="CB203">
            <v>824.8690787628293</v>
          </cell>
          <cell r="CC203">
            <v>1526.5605159029365</v>
          </cell>
          <cell r="CD203">
            <v>92.120031133294106</v>
          </cell>
          <cell r="CE203">
            <v>10716.458697974682</v>
          </cell>
          <cell r="CF203">
            <v>47.215011889114976</v>
          </cell>
          <cell r="CG203">
            <v>270.33966806158423</v>
          </cell>
          <cell r="CH203">
            <v>2071.5249215364456</v>
          </cell>
          <cell r="CI203">
            <v>3442.9186668042094</v>
          </cell>
          <cell r="CJ203">
            <v>1320.6713324990124</v>
          </cell>
          <cell r="CK203">
            <v>1042.7772625368088</v>
          </cell>
          <cell r="CL203">
            <v>-712.54197939485312</v>
          </cell>
          <cell r="CM203">
            <v>-438.4251103810966</v>
          </cell>
          <cell r="CN203">
            <v>2367.4955960512161</v>
          </cell>
          <cell r="CO203">
            <v>-35.613608965650201</v>
          </cell>
          <cell r="CP203">
            <v>1349.5399397648871</v>
          </cell>
          <cell r="CQ203">
            <v>-9.4430023767054081</v>
          </cell>
          <cell r="CR203">
            <v>927.66026502847672</v>
          </cell>
          <cell r="CS203">
            <v>24.05557170137763</v>
          </cell>
          <cell r="CT203">
            <v>36.498108787462115</v>
          </cell>
          <cell r="CU203">
            <v>326.82397414371371</v>
          </cell>
          <cell r="CV203">
            <v>173.36601674184203</v>
          </cell>
          <cell r="CW203">
            <v>139.63291619345546</v>
          </cell>
          <cell r="CX203">
            <v>-19.355057690292597</v>
          </cell>
          <cell r="CY203">
            <v>-2.7650082409381866</v>
          </cell>
          <cell r="CZ203">
            <v>4.4240131862461567</v>
          </cell>
          <cell r="DA203">
            <v>-110.04732801020145</v>
          </cell>
          <cell r="DB203">
            <v>8.2950247284024954</v>
          </cell>
          <cell r="DC203">
            <v>366.916593644768</v>
          </cell>
          <cell r="DD203">
            <v>-20.184560161083937</v>
          </cell>
          <cell r="DE203">
            <v>6540.0246340036392</v>
          </cell>
          <cell r="DF203">
            <v>108.25884690880775</v>
          </cell>
          <cell r="DG203">
            <v>594.00665740296245</v>
          </cell>
          <cell r="DH203">
            <v>544.97843615710735</v>
          </cell>
          <cell r="DI203">
            <v>1973.3150551095605</v>
          </cell>
          <cell r="DJ203">
            <v>1423.8022169917822</v>
          </cell>
          <cell r="DK203">
            <v>254.77671040594578</v>
          </cell>
          <cell r="DL203">
            <v>461.94220017641783</v>
          </cell>
          <cell r="DM203">
            <v>1013.1554390415549</v>
          </cell>
          <cell r="DN203">
            <v>10.202404420822859</v>
          </cell>
          <cell r="DO203">
            <v>100.89044371619821</v>
          </cell>
          <cell r="DP203">
            <v>6.51820283010602</v>
          </cell>
          <cell r="DQ203">
            <v>48.178020875900984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-10029.784586194903</v>
          </cell>
          <cell r="G204">
            <v>-8794.231412537396</v>
          </cell>
          <cell r="H204">
            <v>-10298.472860470414</v>
          </cell>
          <cell r="I204">
            <v>-6634.8837785646319</v>
          </cell>
          <cell r="J204">
            <v>-4584.4707022719085</v>
          </cell>
          <cell r="K204">
            <v>-4560.8286227807403</v>
          </cell>
          <cell r="L204">
            <v>-18585.332803819329</v>
          </cell>
          <cell r="M204">
            <v>-27414.348615609109</v>
          </cell>
          <cell r="N204">
            <v>8966.4566088654101</v>
          </cell>
          <cell r="O204">
            <v>-20934.552353747189</v>
          </cell>
          <cell r="P204">
            <v>-16439.163649564609</v>
          </cell>
          <cell r="Q204">
            <v>-13355.795315299183</v>
          </cell>
          <cell r="R204">
            <v>-142065.74500602484</v>
          </cell>
          <cell r="S204">
            <v>-13179.93490739353</v>
          </cell>
          <cell r="T204">
            <v>-8983.222600562498</v>
          </cell>
          <cell r="U204">
            <v>-8748.8804057687521</v>
          </cell>
          <cell r="V204">
            <v>-6309.5768599230796</v>
          </cell>
          <cell r="W204">
            <v>-6405.7738577872515</v>
          </cell>
          <cell r="X204">
            <v>-8098.2102202139795</v>
          </cell>
          <cell r="Y204">
            <v>-10800.241960227489</v>
          </cell>
          <cell r="Z204">
            <v>-21408.405324719846</v>
          </cell>
          <cell r="AA204">
            <v>-11322.985908620059</v>
          </cell>
          <cell r="AB204">
            <v>-18929.99217974022</v>
          </cell>
          <cell r="AC204">
            <v>-15892.374847175553</v>
          </cell>
          <cell r="AD204">
            <v>-11986.145933900028</v>
          </cell>
          <cell r="AE204">
            <v>-131825.57176700234</v>
          </cell>
          <cell r="AF204">
            <v>-13930.673358354717</v>
          </cell>
          <cell r="AG204">
            <v>-10039.434653786942</v>
          </cell>
          <cell r="AH204">
            <v>-7855.2199073545635</v>
          </cell>
          <cell r="AI204">
            <v>-8433.6035931669176</v>
          </cell>
          <cell r="AJ204">
            <v>-7081.2397263348103</v>
          </cell>
          <cell r="AK204">
            <v>-10063.035553209484</v>
          </cell>
          <cell r="AL204">
            <v>-5716.9137597903609</v>
          </cell>
          <cell r="AM204">
            <v>-7585.5877139680088</v>
          </cell>
          <cell r="AN204">
            <v>-10737.116036677733</v>
          </cell>
          <cell r="AO204">
            <v>-17221.867277640849</v>
          </cell>
          <cell r="AP204">
            <v>-19213.07192880474</v>
          </cell>
          <cell r="AQ204">
            <v>-13947.808257937431</v>
          </cell>
          <cell r="AR204">
            <v>-26490.32312604785</v>
          </cell>
          <cell r="AS204">
            <v>5597.6766997277737</v>
          </cell>
          <cell r="AT204">
            <v>3110.1886109150946</v>
          </cell>
          <cell r="AU204">
            <v>-1992.3765507508069</v>
          </cell>
          <cell r="AV204">
            <v>-3585.0847515054047</v>
          </cell>
          <cell r="AW204">
            <v>-3272.7734305784106</v>
          </cell>
          <cell r="AX204">
            <v>-2584.9196766279638</v>
          </cell>
          <cell r="AY204">
            <v>-5414.4125226587057</v>
          </cell>
          <cell r="AZ204">
            <v>-2946.1456314399838</v>
          </cell>
          <cell r="BA204">
            <v>-4245.2334689199924</v>
          </cell>
          <cell r="BB204">
            <v>-5045.8957687541842</v>
          </cell>
          <cell r="BC204">
            <v>-5236.1193449608982</v>
          </cell>
          <cell r="BD204">
            <v>-875.22729051113129</v>
          </cell>
          <cell r="BE204">
            <v>-28252.845603018999</v>
          </cell>
          <cell r="BF204">
            <v>6454.2992239706218</v>
          </cell>
          <cell r="BG204">
            <v>2505.6268987394869</v>
          </cell>
          <cell r="BH204">
            <v>-3016.5356373079121</v>
          </cell>
          <cell r="BI204">
            <v>-4463.9971632771194</v>
          </cell>
          <cell r="BJ204">
            <v>-4338.3081783875823</v>
          </cell>
          <cell r="BK204">
            <v>-7678.5778767708689</v>
          </cell>
          <cell r="BL204">
            <v>-2096.9678478725255</v>
          </cell>
          <cell r="BM204">
            <v>-4893.7176116034389</v>
          </cell>
          <cell r="BN204">
            <v>-1998.4548597130924</v>
          </cell>
          <cell r="BO204">
            <v>-6788.9036837443709</v>
          </cell>
          <cell r="BP204">
            <v>-2961.5042439252138</v>
          </cell>
          <cell r="BQ204">
            <v>1024.1953768581152</v>
          </cell>
          <cell r="BR204">
            <v>-9569.0199978947639</v>
          </cell>
          <cell r="BS204">
            <v>2036.2728590294719</v>
          </cell>
          <cell r="BT204">
            <v>1699.2153816800565</v>
          </cell>
          <cell r="BU204">
            <v>639.99136711470783</v>
          </cell>
          <cell r="BV204">
            <v>-2515.0476848036051</v>
          </cell>
          <cell r="BW204">
            <v>-361.22254855558276</v>
          </cell>
          <cell r="BX204">
            <v>-4047.8235270492733</v>
          </cell>
          <cell r="BY204">
            <v>-1836.7543316278607</v>
          </cell>
          <cell r="BZ204">
            <v>-2625.0788447670639</v>
          </cell>
          <cell r="CA204">
            <v>-927.25626258179545</v>
          </cell>
          <cell r="CB204">
            <v>-862.49108615145087</v>
          </cell>
          <cell r="CC204">
            <v>-201.9559265114367</v>
          </cell>
          <cell r="CD204">
            <v>-566.86939372494817</v>
          </cell>
          <cell r="CE204">
            <v>-8492.431930989027</v>
          </cell>
          <cell r="CF204">
            <v>910.80841723270714</v>
          </cell>
          <cell r="CG204">
            <v>1960.450876109302</v>
          </cell>
          <cell r="CH204">
            <v>1354.434930793941</v>
          </cell>
          <cell r="CI204">
            <v>488.23899481445551</v>
          </cell>
          <cell r="CJ204">
            <v>-1216.3146888371557</v>
          </cell>
          <cell r="CK204">
            <v>-5457.3556065205485</v>
          </cell>
          <cell r="CL204">
            <v>89.581862352788448</v>
          </cell>
          <cell r="CM204">
            <v>-3861.6563771199435</v>
          </cell>
          <cell r="CN204">
            <v>-3267.7750267032534</v>
          </cell>
          <cell r="CO204">
            <v>1970.4440719075501</v>
          </cell>
          <cell r="CP204">
            <v>-1350.8659322932363</v>
          </cell>
          <cell r="CQ204">
            <v>-112.42345275357366</v>
          </cell>
          <cell r="CR204">
            <v>-1328.5819419026375</v>
          </cell>
          <cell r="CS204">
            <v>0</v>
          </cell>
          <cell r="CT204">
            <v>1960.6826015412807</v>
          </cell>
          <cell r="CU204">
            <v>251.66970706358552</v>
          </cell>
          <cell r="CV204">
            <v>1447.8324136007577</v>
          </cell>
          <cell r="CW204">
            <v>-1603.662784544751</v>
          </cell>
          <cell r="CX204">
            <v>-4396.5380947589874</v>
          </cell>
          <cell r="CY204">
            <v>675.63073974847794</v>
          </cell>
          <cell r="CZ204">
            <v>-471.14910275489092</v>
          </cell>
          <cell r="DA204">
            <v>-1010.7026171758771</v>
          </cell>
          <cell r="DB204">
            <v>1315.778977189213</v>
          </cell>
          <cell r="DC204">
            <v>53.040853962302208</v>
          </cell>
          <cell r="DD204">
            <v>448.83536419644952</v>
          </cell>
          <cell r="DE204">
            <v>24553.029529035091</v>
          </cell>
          <cell r="DF204">
            <v>789.53952055051923</v>
          </cell>
          <cell r="DG204">
            <v>4412.5736737586558</v>
          </cell>
          <cell r="DH204">
            <v>3647.4026569277048</v>
          </cell>
          <cell r="DI204">
            <v>2631.4235017932951</v>
          </cell>
          <cell r="DJ204">
            <v>615.66087400540709</v>
          </cell>
          <cell r="DK204">
            <v>4192.8822402134538</v>
          </cell>
          <cell r="DL204">
            <v>1200.8048833496869</v>
          </cell>
          <cell r="DM204">
            <v>1209.0526846088469</v>
          </cell>
          <cell r="DN204">
            <v>3623.4090532623231</v>
          </cell>
          <cell r="DO204">
            <v>272.17744155973196</v>
          </cell>
          <cell r="DP204">
            <v>794.78812135756016</v>
          </cell>
          <cell r="DQ204">
            <v>1163.3148776274174</v>
          </cell>
          <cell r="DR204">
            <v>3609.7337430417538</v>
          </cell>
          <cell r="DS204">
            <v>0</v>
          </cell>
          <cell r="DT204">
            <v>254.79117126017809</v>
          </cell>
          <cell r="DU204">
            <v>1240.1374202892184</v>
          </cell>
          <cell r="DV204">
            <v>689.81923440471292</v>
          </cell>
          <cell r="DW204">
            <v>-627.5625681206584</v>
          </cell>
          <cell r="DX204">
            <v>833.16328701376915</v>
          </cell>
          <cell r="DY204">
            <v>0</v>
          </cell>
          <cell r="DZ204">
            <v>0</v>
          </cell>
          <cell r="EA204">
            <v>229.81164466589689</v>
          </cell>
          <cell r="EB204">
            <v>989.57355352863669</v>
          </cell>
          <cell r="EC204">
            <v>0</v>
          </cell>
          <cell r="ED204">
            <v>0</v>
          </cell>
        </row>
        <row r="205">
          <cell r="F205">
            <v>-2399.6562771694735</v>
          </cell>
          <cell r="G205">
            <v>-1129.787058591377</v>
          </cell>
          <cell r="H205">
            <v>-1914.3639665027149</v>
          </cell>
          <cell r="I205">
            <v>-1853.8983951406553</v>
          </cell>
          <cell r="J205">
            <v>-1489.2298272396438</v>
          </cell>
          <cell r="K205">
            <v>-599.82953430525959</v>
          </cell>
          <cell r="L205">
            <v>-3280.2649313607253</v>
          </cell>
          <cell r="M205">
            <v>-3341.6219625947997</v>
          </cell>
          <cell r="N205">
            <v>4836.5079490272328</v>
          </cell>
          <cell r="O205">
            <v>-3311.343066920992</v>
          </cell>
          <cell r="P205">
            <v>-4128.9962101066485</v>
          </cell>
          <cell r="Q205">
            <v>-2904.1303450986743</v>
          </cell>
          <cell r="R205">
            <v>-35114.52027900517</v>
          </cell>
          <cell r="S205">
            <v>-3957.4035648824647</v>
          </cell>
          <cell r="T205">
            <v>-2898.6991698853672</v>
          </cell>
          <cell r="U205">
            <v>-1039.3572567328811</v>
          </cell>
          <cell r="V205">
            <v>-2301.994353431277</v>
          </cell>
          <cell r="W205">
            <v>-1732.9868244905956</v>
          </cell>
          <cell r="X205">
            <v>-2926.8375973608345</v>
          </cell>
          <cell r="Y205">
            <v>-1523.3193033058196</v>
          </cell>
          <cell r="Z205">
            <v>-1152.3205965971574</v>
          </cell>
          <cell r="AA205">
            <v>-842.54581439308822</v>
          </cell>
          <cell r="AB205">
            <v>-2977.4426528178155</v>
          </cell>
          <cell r="AC205">
            <v>-7663.7984922896139</v>
          </cell>
          <cell r="AD205">
            <v>-6097.8146528108045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-345.75480476813391</v>
          </cell>
          <cell r="G206">
            <v>-152.70837210537866</v>
          </cell>
          <cell r="H206">
            <v>-47.472683511674404</v>
          </cell>
          <cell r="I206">
            <v>-153.39439354417846</v>
          </cell>
          <cell r="J206">
            <v>-528.09930299641564</v>
          </cell>
          <cell r="K206">
            <v>-966.60420618671924</v>
          </cell>
          <cell r="L206">
            <v>-272.35051089944318</v>
          </cell>
          <cell r="M206">
            <v>-562.81198776140809</v>
          </cell>
          <cell r="N206">
            <v>3468.7987992647104</v>
          </cell>
          <cell r="O206">
            <v>-302.80986274825409</v>
          </cell>
          <cell r="P206">
            <v>-92.887302709743381</v>
          </cell>
          <cell r="Q206">
            <v>0</v>
          </cell>
          <cell r="R206">
            <v>-2762.64799400419</v>
          </cell>
          <cell r="S206">
            <v>-21.792988908942789</v>
          </cell>
          <cell r="T206">
            <v>-183.20170676289126</v>
          </cell>
          <cell r="U206">
            <v>-209.91569316689856</v>
          </cell>
          <cell r="V206">
            <v>-390.86780107533559</v>
          </cell>
          <cell r="W206">
            <v>-159.5809187842533</v>
          </cell>
          <cell r="X206">
            <v>-279.93445753259584</v>
          </cell>
          <cell r="Y206">
            <v>-13.778792987111956</v>
          </cell>
          <cell r="Z206">
            <v>-611.60968873323873</v>
          </cell>
          <cell r="AA206">
            <v>-335.7526291240938</v>
          </cell>
          <cell r="AB206">
            <v>-183.62350654834881</v>
          </cell>
          <cell r="AC206">
            <v>-372.58981037791818</v>
          </cell>
          <cell r="AD206">
            <v>0</v>
          </cell>
          <cell r="AE206">
            <v>-2426.642558991909</v>
          </cell>
          <cell r="AF206">
            <v>0</v>
          </cell>
          <cell r="AG206">
            <v>-64.84496149327606</v>
          </cell>
          <cell r="AH206">
            <v>-433.45254260511138</v>
          </cell>
          <cell r="AI206">
            <v>-94.097244122531265</v>
          </cell>
          <cell r="AJ206">
            <v>-104.47243796149269</v>
          </cell>
          <cell r="AK206">
            <v>-651.33161322306842</v>
          </cell>
          <cell r="AL206">
            <v>-158.94220561580732</v>
          </cell>
          <cell r="AM206">
            <v>-144.2440143446438</v>
          </cell>
          <cell r="AN206">
            <v>-314.13781345775351</v>
          </cell>
          <cell r="AO206">
            <v>-284.59733099909499</v>
          </cell>
          <cell r="AP206">
            <v>-176.52239517634735</v>
          </cell>
          <cell r="AQ206">
            <v>0</v>
          </cell>
          <cell r="AR206">
            <v>3077.4786770120263</v>
          </cell>
          <cell r="AS206">
            <v>450.48521620687097</v>
          </cell>
          <cell r="AT206">
            <v>177.68318527797237</v>
          </cell>
          <cell r="AU206">
            <v>32.937115807551891</v>
          </cell>
          <cell r="AV206">
            <v>645.30160970753059</v>
          </cell>
          <cell r="AW206">
            <v>672.62612282158807</v>
          </cell>
          <cell r="AX206">
            <v>-273.68823135457933</v>
          </cell>
          <cell r="AY206">
            <v>3.2494015600532293</v>
          </cell>
          <cell r="AZ206">
            <v>-110.03655281150714</v>
          </cell>
          <cell r="BA206">
            <v>340.89176360797137</v>
          </cell>
          <cell r="BB206">
            <v>366.00077565805987</v>
          </cell>
          <cell r="BC206">
            <v>363.78527459548786</v>
          </cell>
          <cell r="BD206">
            <v>408.24299593409523</v>
          </cell>
          <cell r="BE206">
            <v>3644.0481140017509</v>
          </cell>
          <cell r="BF206">
            <v>252.08110473258421</v>
          </cell>
          <cell r="BG206">
            <v>456.77398977801204</v>
          </cell>
          <cell r="BH206">
            <v>130.35545415896922</v>
          </cell>
          <cell r="BI206">
            <v>843.90395061951131</v>
          </cell>
          <cell r="BJ206">
            <v>193.33788032690063</v>
          </cell>
          <cell r="BK206">
            <v>264.64730995334685</v>
          </cell>
          <cell r="BL206">
            <v>0</v>
          </cell>
          <cell r="BM206">
            <v>12.112005032133311</v>
          </cell>
          <cell r="BN206">
            <v>280.09011637000367</v>
          </cell>
          <cell r="BO206">
            <v>490.08200361626223</v>
          </cell>
          <cell r="BP206">
            <v>256.32030649436638</v>
          </cell>
          <cell r="BQ206">
            <v>464.34399292292073</v>
          </cell>
          <cell r="BR206">
            <v>4325.1151520162821</v>
          </cell>
          <cell r="BS206">
            <v>199.89767172979191</v>
          </cell>
          <cell r="BT206">
            <v>428.66255382075906</v>
          </cell>
          <cell r="BU206">
            <v>526.28338885027915</v>
          </cell>
          <cell r="BV206">
            <v>612.88501992588863</v>
          </cell>
          <cell r="BW206">
            <v>426.80015315208584</v>
          </cell>
          <cell r="BX206">
            <v>253.28649088926613</v>
          </cell>
          <cell r="BY206">
            <v>36.161612975411117</v>
          </cell>
          <cell r="BZ206">
            <v>0</v>
          </cell>
          <cell r="CA206">
            <v>457.84016429027542</v>
          </cell>
          <cell r="CB206">
            <v>825.66429627966136</v>
          </cell>
          <cell r="CC206">
            <v>95.137634138576686</v>
          </cell>
          <cell r="CD206">
            <v>462.49616596056148</v>
          </cell>
          <cell r="CE206">
            <v>3838.6072910055518</v>
          </cell>
          <cell r="CF206">
            <v>194.73848071461543</v>
          </cell>
          <cell r="CG206">
            <v>582.30624135071412</v>
          </cell>
          <cell r="CH206">
            <v>446.59388510137796</v>
          </cell>
          <cell r="CI206">
            <v>311.04062891798094</v>
          </cell>
          <cell r="CJ206">
            <v>-6.6822027694433928</v>
          </cell>
          <cell r="CK206">
            <v>268.08361111395061</v>
          </cell>
          <cell r="CL206">
            <v>0</v>
          </cell>
          <cell r="CM206">
            <v>0</v>
          </cell>
          <cell r="CN206">
            <v>532.34882064396515</v>
          </cell>
          <cell r="CO206">
            <v>940.5995898549445</v>
          </cell>
          <cell r="CP206">
            <v>97.051040224265307</v>
          </cell>
          <cell r="CQ206">
            <v>472.52719584992155</v>
          </cell>
          <cell r="CR206">
            <v>3678.8852310031652</v>
          </cell>
          <cell r="CS206">
            <v>200.12378872325644</v>
          </cell>
          <cell r="CT206">
            <v>598.57726537436247</v>
          </cell>
          <cell r="CU206">
            <v>523.38813204085454</v>
          </cell>
          <cell r="CV206">
            <v>246.11800911417231</v>
          </cell>
          <cell r="CW206">
            <v>0</v>
          </cell>
          <cell r="CX206">
            <v>276.12842241860926</v>
          </cell>
          <cell r="CY206">
            <v>0</v>
          </cell>
          <cell r="CZ206">
            <v>0</v>
          </cell>
          <cell r="DA206">
            <v>470.38060854095966</v>
          </cell>
          <cell r="DB206">
            <v>881.88209097553045</v>
          </cell>
          <cell r="DC206">
            <v>100.14344439748675</v>
          </cell>
          <cell r="DD206">
            <v>382.14346941979602</v>
          </cell>
          <cell r="DE206">
            <v>1798.5720719993114</v>
          </cell>
          <cell r="DF206">
            <v>206.99379242584109</v>
          </cell>
          <cell r="DG206">
            <v>611.61816857475787</v>
          </cell>
          <cell r="DH206">
            <v>509.79327391600236</v>
          </cell>
          <cell r="DI206">
            <v>157.16814610688016</v>
          </cell>
          <cell r="DJ206">
            <v>2.0064018648117781</v>
          </cell>
          <cell r="DK206">
            <v>197.29618341103196</v>
          </cell>
          <cell r="DL206">
            <v>0</v>
          </cell>
          <cell r="DM206">
            <v>0</v>
          </cell>
          <cell r="DN206">
            <v>0</v>
          </cell>
          <cell r="DO206">
            <v>113.69610569393262</v>
          </cell>
          <cell r="DP206">
            <v>0</v>
          </cell>
          <cell r="DQ206">
            <v>0</v>
          </cell>
          <cell r="DR206">
            <v>382.909314006567</v>
          </cell>
          <cell r="DS206">
            <v>2.2282099737785757</v>
          </cell>
          <cell r="DT206">
            <v>7.3702329914085567</v>
          </cell>
          <cell r="DU206">
            <v>159.40271352976561</v>
          </cell>
          <cell r="DV206">
            <v>144.49084678012878</v>
          </cell>
          <cell r="DW206">
            <v>-2.0568092074245214</v>
          </cell>
          <cell r="DX206">
            <v>0</v>
          </cell>
          <cell r="DY206">
            <v>0</v>
          </cell>
          <cell r="DZ206">
            <v>0</v>
          </cell>
          <cell r="EA206">
            <v>1.1998053705319762</v>
          </cell>
          <cell r="EB206">
            <v>70.274314566981047</v>
          </cell>
          <cell r="EC206">
            <v>0</v>
          </cell>
          <cell r="ED206">
            <v>0</v>
          </cell>
        </row>
        <row r="208">
          <cell r="F208">
            <v>-26790.08307377249</v>
          </cell>
          <cell r="G208">
            <v>-23000.506247341633</v>
          </cell>
          <cell r="H208">
            <v>-23792.674436748028</v>
          </cell>
          <cell r="I208">
            <v>-16212.434122413397</v>
          </cell>
          <cell r="J208">
            <v>-15968.026993773878</v>
          </cell>
          <cell r="K208">
            <v>-22982.962316215038</v>
          </cell>
          <cell r="L208">
            <v>-35741.429998010397</v>
          </cell>
          <cell r="M208">
            <v>-44258.074816294014</v>
          </cell>
          <cell r="N208">
            <v>63383.88595546782</v>
          </cell>
          <cell r="O208">
            <v>-35532.32298720628</v>
          </cell>
          <cell r="P208">
            <v>-33842.771103799343</v>
          </cell>
          <cell r="Q208">
            <v>-33043.362979717553</v>
          </cell>
          <cell r="R208">
            <v>-309969.93658208847</v>
          </cell>
          <cell r="S208">
            <v>-31878.156788378954</v>
          </cell>
          <cell r="T208">
            <v>-21115.568177036941</v>
          </cell>
          <cell r="U208">
            <v>-19499.16919362545</v>
          </cell>
          <cell r="V208">
            <v>-15621.392937593162</v>
          </cell>
          <cell r="W208">
            <v>-17561.288852065802</v>
          </cell>
          <cell r="X208">
            <v>-19371.173877008259</v>
          </cell>
          <cell r="Y208">
            <v>-25917.859532997012</v>
          </cell>
          <cell r="Z208">
            <v>-36481.193105980754</v>
          </cell>
          <cell r="AA208">
            <v>-21908.844263218343</v>
          </cell>
          <cell r="AB208">
            <v>-32228.752661220729</v>
          </cell>
          <cell r="AC208">
            <v>-38284.793801620603</v>
          </cell>
          <cell r="AD208">
            <v>-30101.743391364813</v>
          </cell>
          <cell r="AE208">
            <v>-237821.42835915089</v>
          </cell>
          <cell r="AF208">
            <v>-21680.097251527011</v>
          </cell>
          <cell r="AG208">
            <v>-15152.377915635705</v>
          </cell>
          <cell r="AH208">
            <v>-17494.126905344427</v>
          </cell>
          <cell r="AI208">
            <v>-14929.993749983609</v>
          </cell>
          <cell r="AJ208">
            <v>-13167.94828042388</v>
          </cell>
          <cell r="AK208">
            <v>-19176.854444339871</v>
          </cell>
          <cell r="AL208">
            <v>-19004.932083748281</v>
          </cell>
          <cell r="AM208">
            <v>-20424.44058611244</v>
          </cell>
          <cell r="AN208">
            <v>-21514.123616077006</v>
          </cell>
          <cell r="AO208">
            <v>-25667.568304941058</v>
          </cell>
          <cell r="AP208">
            <v>-29980.413977101445</v>
          </cell>
          <cell r="AQ208">
            <v>-19628.55124387145</v>
          </cell>
          <cell r="AR208">
            <v>-23517.885357022285</v>
          </cell>
          <cell r="AS208">
            <v>8053.2484316080809</v>
          </cell>
          <cell r="AT208">
            <v>7955.1597862318158</v>
          </cell>
          <cell r="AU208">
            <v>58.403084009885788</v>
          </cell>
          <cell r="AV208">
            <v>349.56188305467367</v>
          </cell>
          <cell r="AW208">
            <v>-1325.2904108017683</v>
          </cell>
          <cell r="AX208">
            <v>-4565.605714596808</v>
          </cell>
          <cell r="AY208">
            <v>-9384.1663791015744</v>
          </cell>
          <cell r="AZ208">
            <v>-9768.2961317151785</v>
          </cell>
          <cell r="BA208">
            <v>-7464.099211871624</v>
          </cell>
          <cell r="BB208">
            <v>-5609.5528201088309</v>
          </cell>
          <cell r="BC208">
            <v>-1798.2317469865084</v>
          </cell>
          <cell r="BD208">
            <v>-19.016126736998558</v>
          </cell>
          <cell r="BE208">
            <v>-15352.174482107162</v>
          </cell>
          <cell r="BF208">
            <v>8612.2180812582374</v>
          </cell>
          <cell r="BG208">
            <v>7538.398058436811</v>
          </cell>
          <cell r="BH208">
            <v>-1091.4861979112029</v>
          </cell>
          <cell r="BI208">
            <v>522.40384258329868</v>
          </cell>
          <cell r="BJ208">
            <v>-1420.0900684073567</v>
          </cell>
          <cell r="BK208">
            <v>-9311.6628732085228</v>
          </cell>
          <cell r="BL208">
            <v>2242.0741494894028</v>
          </cell>
          <cell r="BM208">
            <v>-11328.421021528542</v>
          </cell>
          <cell r="BN208">
            <v>-5653.2404415383935</v>
          </cell>
          <cell r="BO208">
            <v>-5634.7144915387034</v>
          </cell>
          <cell r="BP208">
            <v>-492.38414512574673</v>
          </cell>
          <cell r="BQ208">
            <v>664.73062537610531</v>
          </cell>
          <cell r="BR208">
            <v>6308.5897002220154</v>
          </cell>
          <cell r="BS208">
            <v>3693.1058245897293</v>
          </cell>
          <cell r="BT208">
            <v>4930.2177093178034</v>
          </cell>
          <cell r="BU208">
            <v>3406.7715434208512</v>
          </cell>
          <cell r="BV208">
            <v>4860.4586544334888</v>
          </cell>
          <cell r="BW208">
            <v>5004.9247840344906</v>
          </cell>
          <cell r="BX208">
            <v>-5120.3872692063451</v>
          </cell>
          <cell r="BY208">
            <v>-4125.8885540217161</v>
          </cell>
          <cell r="BZ208">
            <v>-7395.5956911593676</v>
          </cell>
          <cell r="CA208">
            <v>-2527.692766495049</v>
          </cell>
          <cell r="CB208">
            <v>2056.9866689518094</v>
          </cell>
          <cell r="CC208">
            <v>1617.6455072388053</v>
          </cell>
          <cell r="CD208">
            <v>-91.956710897386074</v>
          </cell>
          <cell r="CE208">
            <v>14258.930382013321</v>
          </cell>
          <cell r="CF208">
            <v>1265.8672595769167</v>
          </cell>
          <cell r="CG208">
            <v>4010.89151840657</v>
          </cell>
          <cell r="CH208">
            <v>5133.3797501325607</v>
          </cell>
          <cell r="CI208">
            <v>9208.1100320965052</v>
          </cell>
          <cell r="CJ208">
            <v>3429.4727247431874</v>
          </cell>
          <cell r="CK208">
            <v>-3891.9381073415279</v>
          </cell>
          <cell r="CL208">
            <v>-2017.3925765752792</v>
          </cell>
          <cell r="CM208">
            <v>-6009.6834611967206</v>
          </cell>
          <cell r="CN208">
            <v>-1272.9089772924781</v>
          </cell>
          <cell r="CO208">
            <v>2872.0952513366938</v>
          </cell>
          <cell r="CP208">
            <v>1182.5994284451008</v>
          </cell>
          <cell r="CQ208">
            <v>348.4375397413969</v>
          </cell>
          <cell r="CR208">
            <v>7736.7952020168304</v>
          </cell>
          <cell r="CS208">
            <v>358.60504629462957</v>
          </cell>
          <cell r="CT208">
            <v>2723.3484572023153</v>
          </cell>
          <cell r="CU208">
            <v>1774.5798429101706</v>
          </cell>
          <cell r="CV208">
            <v>2896.8690970465541</v>
          </cell>
          <cell r="CW208">
            <v>-471.21643423289061</v>
          </cell>
          <cell r="CX208">
            <v>-4074.8302885517478</v>
          </cell>
          <cell r="CY208">
            <v>663.75212568044662</v>
          </cell>
          <cell r="CZ208">
            <v>-498.05310957878828</v>
          </cell>
          <cell r="DA208">
            <v>444.68736278265715</v>
          </cell>
          <cell r="DB208">
            <v>2269.1817332729697</v>
          </cell>
          <cell r="DC208">
            <v>643.41937077790499</v>
          </cell>
          <cell r="DD208">
            <v>1006.4519984275103</v>
          </cell>
          <cell r="DE208">
            <v>49351.496338963509</v>
          </cell>
          <cell r="DF208">
            <v>1978.1325409114361</v>
          </cell>
          <cell r="DG208">
            <v>7393.0289474502206</v>
          </cell>
          <cell r="DH208">
            <v>6603.0275892913342</v>
          </cell>
          <cell r="DI208">
            <v>7263.4903520643711</v>
          </cell>
          <cell r="DJ208">
            <v>3316.4890236705542</v>
          </cell>
          <cell r="DK208">
            <v>6291.8505719080567</v>
          </cell>
          <cell r="DL208">
            <v>3122.7515095323324</v>
          </cell>
          <cell r="DM208">
            <v>2595.8402206003666</v>
          </cell>
          <cell r="DN208">
            <v>5954.5635519102216</v>
          </cell>
          <cell r="DO208">
            <v>1474.8733427077532</v>
          </cell>
          <cell r="DP208">
            <v>1152.4970670491457</v>
          </cell>
          <cell r="DQ208">
            <v>2204.9516219347715</v>
          </cell>
          <cell r="DR208">
            <v>13308.76542198658</v>
          </cell>
          <cell r="DS208">
            <v>603.44036505371332</v>
          </cell>
          <cell r="DT208">
            <v>2431.4977717772126</v>
          </cell>
          <cell r="DU208">
            <v>3029.3148567453027</v>
          </cell>
          <cell r="DV208">
            <v>1988.6244268119335</v>
          </cell>
          <cell r="DW208">
            <v>109.10589984804392</v>
          </cell>
          <cell r="DX208">
            <v>1046.463158711791</v>
          </cell>
          <cell r="DY208">
            <v>112.31843894720078</v>
          </cell>
          <cell r="DZ208">
            <v>7.7792050242424011</v>
          </cell>
          <cell r="EA208">
            <v>1151.322733156383</v>
          </cell>
          <cell r="EB208">
            <v>2060.7762422785163</v>
          </cell>
          <cell r="EC208">
            <v>236.82097259163857</v>
          </cell>
          <cell r="ED208">
            <v>531.30135108530521</v>
          </cell>
        </row>
        <row r="211">
          <cell r="F211">
            <v>-5493.5299999993294</v>
          </cell>
          <cell r="G211">
            <v>-2452.6564999995753</v>
          </cell>
          <cell r="H211">
            <v>-3093.9975000005215</v>
          </cell>
          <cell r="I211">
            <v>-473.4429999999702</v>
          </cell>
          <cell r="J211">
            <v>0</v>
          </cell>
          <cell r="K211">
            <v>-420.43900000024587</v>
          </cell>
          <cell r="L211">
            <v>-677.88199999928474</v>
          </cell>
          <cell r="M211">
            <v>-1551.7664999999106</v>
          </cell>
          <cell r="N211">
            <v>6834.0049999998882</v>
          </cell>
          <cell r="O211">
            <v>-776.98350000008941</v>
          </cell>
          <cell r="P211">
            <v>-425.98500000033528</v>
          </cell>
          <cell r="Q211">
            <v>-3916.6860000006855</v>
          </cell>
          <cell r="R211">
            <v>-18553.936000004411</v>
          </cell>
          <cell r="S211">
            <v>-3915.60899999924</v>
          </cell>
          <cell r="T211">
            <v>-2826.8919999999925</v>
          </cell>
          <cell r="U211">
            <v>-3904.4755000006407</v>
          </cell>
          <cell r="V211">
            <v>-470.11000000033528</v>
          </cell>
          <cell r="W211">
            <v>0</v>
          </cell>
          <cell r="X211">
            <v>0</v>
          </cell>
          <cell r="Y211">
            <v>-752.57699999958277</v>
          </cell>
          <cell r="Z211">
            <v>-605.93249999918044</v>
          </cell>
          <cell r="AA211">
            <v>-2812.445000000298</v>
          </cell>
          <cell r="AB211">
            <v>-1323.7409999994561</v>
          </cell>
          <cell r="AC211">
            <v>-691.43899999931455</v>
          </cell>
          <cell r="AD211">
            <v>-1250.714999999851</v>
          </cell>
          <cell r="AE211">
            <v>-20000.911500006914</v>
          </cell>
          <cell r="AF211">
            <v>-1714.9890000000596</v>
          </cell>
          <cell r="AG211">
            <v>-1875.9600000008941</v>
          </cell>
          <cell r="AH211">
            <v>-4703.3680000007153</v>
          </cell>
          <cell r="AI211">
            <v>-1066.702500000596</v>
          </cell>
          <cell r="AJ211">
            <v>0</v>
          </cell>
          <cell r="AK211">
            <v>0</v>
          </cell>
          <cell r="AL211">
            <v>-2122.7214999999851</v>
          </cell>
          <cell r="AM211">
            <v>-1946.777499999851</v>
          </cell>
          <cell r="AN211">
            <v>-2785.7375000007451</v>
          </cell>
          <cell r="AO211">
            <v>-1508.6835000002757</v>
          </cell>
          <cell r="AP211">
            <v>0</v>
          </cell>
          <cell r="AQ211">
            <v>-2275.9720000009984</v>
          </cell>
          <cell r="AR211">
            <v>-4387.555999994278</v>
          </cell>
          <cell r="AS211">
            <v>-854.61199999973178</v>
          </cell>
          <cell r="AT211">
            <v>-204.42300000041723</v>
          </cell>
          <cell r="AU211">
            <v>-715.25399999879301</v>
          </cell>
          <cell r="AV211">
            <v>-280.79999999888241</v>
          </cell>
          <cell r="AW211">
            <v>0</v>
          </cell>
          <cell r="AX211">
            <v>276.27900000009686</v>
          </cell>
          <cell r="AY211">
            <v>-802.46549999900162</v>
          </cell>
          <cell r="AZ211">
            <v>-1094.7884999997914</v>
          </cell>
          <cell r="BA211">
            <v>-310.89599999971688</v>
          </cell>
          <cell r="BB211">
            <v>-463.71999999973923</v>
          </cell>
          <cell r="BC211">
            <v>429.39599999971688</v>
          </cell>
          <cell r="BD211">
            <v>-366.27199999988079</v>
          </cell>
          <cell r="BE211">
            <v>5115.7410000115633</v>
          </cell>
          <cell r="BF211">
            <v>-221.03500000014901</v>
          </cell>
          <cell r="BG211">
            <v>-568.66850000061095</v>
          </cell>
          <cell r="BH211">
            <v>-907.71099999919534</v>
          </cell>
          <cell r="BI211">
            <v>181.32650000043213</v>
          </cell>
          <cell r="BJ211">
            <v>0</v>
          </cell>
          <cell r="BK211">
            <v>611.81700000027195</v>
          </cell>
          <cell r="BL211">
            <v>8328.9755000006407</v>
          </cell>
          <cell r="BM211">
            <v>-1121.9674999993294</v>
          </cell>
          <cell r="BN211">
            <v>-1229.1749999988824</v>
          </cell>
          <cell r="BO211">
            <v>-75.589000000618398</v>
          </cell>
          <cell r="BP211">
            <v>49.026999999769032</v>
          </cell>
          <cell r="BQ211">
            <v>68.740999999456108</v>
          </cell>
          <cell r="BR211">
            <v>-2904.6049999892712</v>
          </cell>
          <cell r="BS211">
            <v>229.58800000138581</v>
          </cell>
          <cell r="BT211">
            <v>-185.97399999946356</v>
          </cell>
          <cell r="BU211">
            <v>76.637499999254942</v>
          </cell>
          <cell r="BV211">
            <v>374.41799999959767</v>
          </cell>
          <cell r="BW211">
            <v>27.339000000007218</v>
          </cell>
          <cell r="BX211">
            <v>149.63500000024214</v>
          </cell>
          <cell r="BY211">
            <v>186.01149999909103</v>
          </cell>
          <cell r="BZ211">
            <v>-1696.0390000008047</v>
          </cell>
          <cell r="CA211">
            <v>-986.08200000040233</v>
          </cell>
          <cell r="CB211">
            <v>-1227.5189999993891</v>
          </cell>
          <cell r="CC211">
            <v>147.37999999988824</v>
          </cell>
          <cell r="CD211">
            <v>0</v>
          </cell>
          <cell r="CE211">
            <v>326.37950001657009</v>
          </cell>
          <cell r="CF211">
            <v>0</v>
          </cell>
          <cell r="CG211">
            <v>26.669999999925494</v>
          </cell>
          <cell r="CH211">
            <v>-32.728000000119209</v>
          </cell>
          <cell r="CI211">
            <v>2132.1229999996722</v>
          </cell>
          <cell r="CJ211">
            <v>22.23499999998603</v>
          </cell>
          <cell r="CK211">
            <v>613.97500000055879</v>
          </cell>
          <cell r="CL211">
            <v>-1314.2894999999553</v>
          </cell>
          <cell r="CM211">
            <v>-1349.4790000002831</v>
          </cell>
          <cell r="CN211">
            <v>-79.60700000077486</v>
          </cell>
          <cell r="CO211">
            <v>481.65399999916553</v>
          </cell>
          <cell r="CP211">
            <v>0</v>
          </cell>
          <cell r="CQ211">
            <v>-174.17400000058115</v>
          </cell>
          <cell r="CR211">
            <v>3149.9959999918938</v>
          </cell>
          <cell r="CS211">
            <v>522.70700000040233</v>
          </cell>
          <cell r="CT211">
            <v>505.61800000071526</v>
          </cell>
          <cell r="CU211">
            <v>-236.59400000050664</v>
          </cell>
          <cell r="CV211">
            <v>1285.0409999992698</v>
          </cell>
          <cell r="CW211">
            <v>0</v>
          </cell>
          <cell r="CX211">
            <v>319.96899999957532</v>
          </cell>
          <cell r="CY211">
            <v>195.0339999999851</v>
          </cell>
          <cell r="CZ211">
            <v>0</v>
          </cell>
          <cell r="DA211">
            <v>488.32000000029802</v>
          </cell>
          <cell r="DB211">
            <v>371.7730000000447</v>
          </cell>
          <cell r="DC211">
            <v>0</v>
          </cell>
          <cell r="DD211">
            <v>-301.87199999950826</v>
          </cell>
          <cell r="DE211">
            <v>3042.0269999951124</v>
          </cell>
          <cell r="DF211">
            <v>121.25399999879301</v>
          </cell>
          <cell r="DG211">
            <v>-62.551000000908971</v>
          </cell>
          <cell r="DH211">
            <v>416.59600000083447</v>
          </cell>
          <cell r="DI211">
            <v>492.60449999943376</v>
          </cell>
          <cell r="DJ211">
            <v>0</v>
          </cell>
          <cell r="DK211">
            <v>804.34999999962747</v>
          </cell>
          <cell r="DL211">
            <v>244.5149999987334</v>
          </cell>
          <cell r="DM211">
            <v>-215.76600000075996</v>
          </cell>
          <cell r="DN211">
            <v>1118.8664999995381</v>
          </cell>
          <cell r="DO211">
            <v>122.15799999982119</v>
          </cell>
          <cell r="DP211">
            <v>0</v>
          </cell>
          <cell r="DQ211">
            <v>0</v>
          </cell>
          <cell r="DR211">
            <v>60.79899999499321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60.799000000581145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-4345.5361000001431</v>
          </cell>
          <cell r="G213">
            <v>-3063.3583599999547</v>
          </cell>
          <cell r="H213">
            <v>-907.53150000050664</v>
          </cell>
          <cell r="I213">
            <v>0</v>
          </cell>
          <cell r="J213">
            <v>0</v>
          </cell>
          <cell r="K213">
            <v>-1195.4073099996895</v>
          </cell>
          <cell r="L213">
            <v>-1043.8005799995735</v>
          </cell>
          <cell r="M213">
            <v>-239.6963400002569</v>
          </cell>
          <cell r="N213">
            <v>747.5210000006482</v>
          </cell>
          <cell r="O213">
            <v>-332.90100000007078</v>
          </cell>
          <cell r="P213">
            <v>-7716.4221999999136</v>
          </cell>
          <cell r="Q213">
            <v>-5426.6620700005442</v>
          </cell>
          <cell r="R213">
            <v>-14728.222720019519</v>
          </cell>
          <cell r="S213">
            <v>-3301.5812999997288</v>
          </cell>
          <cell r="T213">
            <v>-1721.8889999995008</v>
          </cell>
          <cell r="U213">
            <v>-2352.3659999994561</v>
          </cell>
          <cell r="V213">
            <v>0</v>
          </cell>
          <cell r="W213">
            <v>0</v>
          </cell>
          <cell r="X213">
            <v>-276.88650000002235</v>
          </cell>
          <cell r="Y213">
            <v>-719.7099700011313</v>
          </cell>
          <cell r="Z213">
            <v>-383.37299999967217</v>
          </cell>
          <cell r="AA213">
            <v>-785.02500000037253</v>
          </cell>
          <cell r="AB213">
            <v>-539.55249999975786</v>
          </cell>
          <cell r="AC213">
            <v>-4426.3766999989748</v>
          </cell>
          <cell r="AD213">
            <v>-221.46274999994785</v>
          </cell>
          <cell r="AE213">
            <v>-9715.0059299990535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-794.47350000031292</v>
          </cell>
          <cell r="AL213">
            <v>-700.68850000016391</v>
          </cell>
          <cell r="AM213">
            <v>-820.46300000138581</v>
          </cell>
          <cell r="AN213">
            <v>-1363.9955299999565</v>
          </cell>
          <cell r="AO213">
            <v>-917.66500000003725</v>
          </cell>
          <cell r="AP213">
            <v>-5047.0669999998063</v>
          </cell>
          <cell r="AQ213">
            <v>-70.653400000010151</v>
          </cell>
          <cell r="AR213">
            <v>-3491.5267699956894</v>
          </cell>
          <cell r="AS213">
            <v>-288.45510000002105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-927.52187000028789</v>
          </cell>
          <cell r="AY213">
            <v>-380.35249999910593</v>
          </cell>
          <cell r="AZ213">
            <v>96.913499999791384</v>
          </cell>
          <cell r="BA213">
            <v>-250.02929999958724</v>
          </cell>
          <cell r="BB213">
            <v>-167.87150000035763</v>
          </cell>
          <cell r="BC213">
            <v>-1574.2099999990314</v>
          </cell>
          <cell r="BD213">
            <v>0</v>
          </cell>
          <cell r="BE213">
            <v>-1748.16289999336</v>
          </cell>
          <cell r="BF213">
            <v>54.165999999997439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-656.09310000017285</v>
          </cell>
          <cell r="BL213">
            <v>-156.65860000066459</v>
          </cell>
          <cell r="BM213">
            <v>-68.624599998816848</v>
          </cell>
          <cell r="BN213">
            <v>-179.12710000015795</v>
          </cell>
          <cell r="BO213">
            <v>-101.32849999982864</v>
          </cell>
          <cell r="BP213">
            <v>-640.49700000137091</v>
          </cell>
          <cell r="BQ213">
            <v>0</v>
          </cell>
          <cell r="BR213">
            <v>-3167.7986999899149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-548.69519999995828</v>
          </cell>
          <cell r="BY213">
            <v>-656.71520000137389</v>
          </cell>
          <cell r="BZ213">
            <v>-413.33579999953508</v>
          </cell>
          <cell r="CA213">
            <v>-395.24150000140071</v>
          </cell>
          <cell r="CB213">
            <v>-67.042500000447035</v>
          </cell>
          <cell r="CC213">
            <v>-1086.7685000002384</v>
          </cell>
          <cell r="CD213">
            <v>0</v>
          </cell>
          <cell r="CE213">
            <v>-2408.7041999995708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-780.94400000013411</v>
          </cell>
          <cell r="CL213">
            <v>-442.0262000001967</v>
          </cell>
          <cell r="CM213">
            <v>-301.12600000016391</v>
          </cell>
          <cell r="CN213">
            <v>-326.40699999965727</v>
          </cell>
          <cell r="CO213">
            <v>311.0319999998901</v>
          </cell>
          <cell r="CP213">
            <v>-869.23300000093877</v>
          </cell>
          <cell r="CQ213">
            <v>0</v>
          </cell>
          <cell r="CR213">
            <v>-4547.3225999996066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-727.02700000070035</v>
          </cell>
          <cell r="CY213">
            <v>-1083.5609999988228</v>
          </cell>
          <cell r="CZ213">
            <v>-735.70819999836385</v>
          </cell>
          <cell r="DA213">
            <v>-400.48689999990165</v>
          </cell>
          <cell r="DB213">
            <v>-130.90000000037253</v>
          </cell>
          <cell r="DC213">
            <v>-1469.6394999995828</v>
          </cell>
          <cell r="DD213">
            <v>0</v>
          </cell>
          <cell r="DE213">
            <v>-1261.9972999989986</v>
          </cell>
          <cell r="DF213">
            <v>0</v>
          </cell>
          <cell r="DG213">
            <v>0</v>
          </cell>
          <cell r="DH213">
            <v>255.44929999999295</v>
          </cell>
          <cell r="DI213">
            <v>0</v>
          </cell>
          <cell r="DJ213">
            <v>0</v>
          </cell>
          <cell r="DK213">
            <v>-176.14149999991059</v>
          </cell>
          <cell r="DL213">
            <v>-862.64019999839365</v>
          </cell>
          <cell r="DM213">
            <v>-415.98949999921024</v>
          </cell>
          <cell r="DN213">
            <v>-274.33239999972284</v>
          </cell>
          <cell r="DO213">
            <v>178.32949999999255</v>
          </cell>
          <cell r="DP213">
            <v>33.327500000596046</v>
          </cell>
          <cell r="DQ213">
            <v>0</v>
          </cell>
          <cell r="DR213">
            <v>-951.5869999974966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-266.58149999938905</v>
          </cell>
          <cell r="DY213">
            <v>-785.13700000010431</v>
          </cell>
          <cell r="DZ213">
            <v>-298.65950000099838</v>
          </cell>
          <cell r="EA213">
            <v>-136.0544999986887</v>
          </cell>
          <cell r="EB213">
            <v>154.18800000008196</v>
          </cell>
          <cell r="EC213">
            <v>380.65750000067055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-8.2543399999849498</v>
          </cell>
          <cell r="J215">
            <v>-4.1870899999630637</v>
          </cell>
          <cell r="K215">
            <v>0</v>
          </cell>
          <cell r="L215">
            <v>-26.156949999975041</v>
          </cell>
          <cell r="M215">
            <v>-377.26032999996096</v>
          </cell>
          <cell r="N215">
            <v>-32.466720000025816</v>
          </cell>
          <cell r="O215">
            <v>0</v>
          </cell>
          <cell r="P215">
            <v>0</v>
          </cell>
          <cell r="Q215">
            <v>0</v>
          </cell>
          <cell r="R215">
            <v>1913.8290599994361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-33.928759999806061</v>
          </cell>
          <cell r="Z215">
            <v>1288.6421899998095</v>
          </cell>
          <cell r="AA215">
            <v>659.11562999989837</v>
          </cell>
          <cell r="AB215">
            <v>0</v>
          </cell>
          <cell r="AC215">
            <v>0</v>
          </cell>
          <cell r="AD215">
            <v>0</v>
          </cell>
          <cell r="AE215">
            <v>-1135.772910002619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-807.77327999984846</v>
          </cell>
          <cell r="AM215">
            <v>-205.76115999999456</v>
          </cell>
          <cell r="AN215">
            <v>-122.23846999998204</v>
          </cell>
          <cell r="AO215">
            <v>0</v>
          </cell>
          <cell r="AP215">
            <v>0</v>
          </cell>
          <cell r="AQ215">
            <v>0</v>
          </cell>
          <cell r="AR215">
            <v>-343.06247999891639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-4.9485400000121444</v>
          </cell>
          <cell r="AX215">
            <v>0</v>
          </cell>
          <cell r="AY215">
            <v>-55.141940000001341</v>
          </cell>
          <cell r="AZ215">
            <v>-175.03743000002578</v>
          </cell>
          <cell r="BA215">
            <v>-102.4706699999515</v>
          </cell>
          <cell r="BB215">
            <v>0</v>
          </cell>
          <cell r="BC215">
            <v>0</v>
          </cell>
          <cell r="BD215">
            <v>-5.4638999999733642</v>
          </cell>
          <cell r="BE215">
            <v>-303.16486000083387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-9.5511999999871477</v>
          </cell>
          <cell r="BK215">
            <v>0</v>
          </cell>
          <cell r="BL215">
            <v>-44.978520000120625</v>
          </cell>
          <cell r="BM215">
            <v>-163.51554000005126</v>
          </cell>
          <cell r="BN215">
            <v>-79.361399999819696</v>
          </cell>
          <cell r="BO215">
            <v>0</v>
          </cell>
          <cell r="BP215">
            <v>0</v>
          </cell>
          <cell r="BQ215">
            <v>-5.7582000000402331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-248.97990000061691</v>
          </cell>
          <cell r="G216">
            <v>-146.99249999970198</v>
          </cell>
          <cell r="H216">
            <v>-358.36069999914616</v>
          </cell>
          <cell r="I216">
            <v>0</v>
          </cell>
          <cell r="J216">
            <v>0</v>
          </cell>
          <cell r="K216">
            <v>-1.9375</v>
          </cell>
          <cell r="L216">
            <v>-248.74489999935031</v>
          </cell>
          <cell r="M216">
            <v>-192.22219999972731</v>
          </cell>
          <cell r="N216">
            <v>1598.1524000000209</v>
          </cell>
          <cell r="O216">
            <v>-439.4679999994114</v>
          </cell>
          <cell r="P216">
            <v>-1124.7280000001192</v>
          </cell>
          <cell r="Q216">
            <v>-232.65799999982119</v>
          </cell>
          <cell r="R216">
            <v>-4144.3559000045061</v>
          </cell>
          <cell r="S216">
            <v>-241.50699999928474</v>
          </cell>
          <cell r="T216">
            <v>-889.05790000036359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-231.54730000067502</v>
          </cell>
          <cell r="Z216">
            <v>-281.10479999985546</v>
          </cell>
          <cell r="AA216">
            <v>0</v>
          </cell>
          <cell r="AB216">
            <v>-1155.1897999998182</v>
          </cell>
          <cell r="AC216">
            <v>-912.76610000059009</v>
          </cell>
          <cell r="AD216">
            <v>-433.18300000019372</v>
          </cell>
          <cell r="AE216">
            <v>-1891.2083999961615</v>
          </cell>
          <cell r="AF216">
            <v>-828.98400000017136</v>
          </cell>
          <cell r="AG216">
            <v>-257.81780000030994</v>
          </cell>
          <cell r="AH216">
            <v>-110.90070000011474</v>
          </cell>
          <cell r="AI216">
            <v>-72.311999999918044</v>
          </cell>
          <cell r="AJ216">
            <v>0</v>
          </cell>
          <cell r="AK216">
            <v>0</v>
          </cell>
          <cell r="AL216">
            <v>-16.91330000013113</v>
          </cell>
          <cell r="AM216">
            <v>0</v>
          </cell>
          <cell r="AN216">
            <v>-140.50799999944866</v>
          </cell>
          <cell r="AO216">
            <v>-24.524599999189377</v>
          </cell>
          <cell r="AP216">
            <v>-359.88099999912083</v>
          </cell>
          <cell r="AQ216">
            <v>-79.36699999962002</v>
          </cell>
          <cell r="AR216">
            <v>325.48200000822544</v>
          </cell>
          <cell r="AS216">
            <v>-257.69600000046194</v>
          </cell>
          <cell r="AT216">
            <v>314.06879999954253</v>
          </cell>
          <cell r="AU216">
            <v>-49.268099999986589</v>
          </cell>
          <cell r="AV216">
            <v>147.77799999993294</v>
          </cell>
          <cell r="AW216">
            <v>0</v>
          </cell>
          <cell r="AX216">
            <v>0</v>
          </cell>
          <cell r="AY216">
            <v>75.28139999974519</v>
          </cell>
          <cell r="AZ216">
            <v>0</v>
          </cell>
          <cell r="BA216">
            <v>-97.949999999254942</v>
          </cell>
          <cell r="BB216">
            <v>280.7648999998346</v>
          </cell>
          <cell r="BC216">
            <v>5.4649999989196658</v>
          </cell>
          <cell r="BD216">
            <v>-92.962000000290573</v>
          </cell>
          <cell r="BE216">
            <v>134.33779999613762</v>
          </cell>
          <cell r="BF216">
            <v>20.432000000029802</v>
          </cell>
          <cell r="BG216">
            <v>353.90099999960512</v>
          </cell>
          <cell r="BH216">
            <v>100.2160000000149</v>
          </cell>
          <cell r="BI216">
            <v>76.617300000041723</v>
          </cell>
          <cell r="BJ216">
            <v>0</v>
          </cell>
          <cell r="BK216">
            <v>0</v>
          </cell>
          <cell r="BL216">
            <v>-282.26669999957085</v>
          </cell>
          <cell r="BM216">
            <v>0</v>
          </cell>
          <cell r="BN216">
            <v>0</v>
          </cell>
          <cell r="BO216">
            <v>54.28070000000298</v>
          </cell>
          <cell r="BP216">
            <v>-204.71499999985099</v>
          </cell>
          <cell r="BQ216">
            <v>15.872499999590218</v>
          </cell>
          <cell r="BR216">
            <v>16.765900000929832</v>
          </cell>
          <cell r="BS216">
            <v>-624.25399999972433</v>
          </cell>
          <cell r="BT216">
            <v>694.18499999959022</v>
          </cell>
          <cell r="BU216">
            <v>14.013000000268221</v>
          </cell>
          <cell r="BV216">
            <v>80.781999999657273</v>
          </cell>
          <cell r="BW216">
            <v>0</v>
          </cell>
          <cell r="BX216">
            <v>32.573199999984354</v>
          </cell>
          <cell r="BY216">
            <v>-251.32230000011623</v>
          </cell>
          <cell r="BZ216">
            <v>-20.013000000268221</v>
          </cell>
          <cell r="CA216">
            <v>-83.520000000484288</v>
          </cell>
          <cell r="CB216">
            <v>174.32199999969453</v>
          </cell>
          <cell r="CC216">
            <v>0</v>
          </cell>
          <cell r="CD216">
            <v>0</v>
          </cell>
          <cell r="CE216">
            <v>-1383.4201000034809</v>
          </cell>
          <cell r="CF216">
            <v>0</v>
          </cell>
          <cell r="CG216">
            <v>-468.03300000075251</v>
          </cell>
          <cell r="CH216">
            <v>82.506999999284744</v>
          </cell>
          <cell r="CI216">
            <v>51.810699999332428</v>
          </cell>
          <cell r="CJ216">
            <v>0</v>
          </cell>
          <cell r="CK216">
            <v>136.84550000028685</v>
          </cell>
          <cell r="CL216">
            <v>1.3959999997168779</v>
          </cell>
          <cell r="CM216">
            <v>-113.64110000059009</v>
          </cell>
          <cell r="CN216">
            <v>-123.25920000113547</v>
          </cell>
          <cell r="CO216">
            <v>0</v>
          </cell>
          <cell r="CP216">
            <v>0</v>
          </cell>
          <cell r="CQ216">
            <v>-951.04600000008941</v>
          </cell>
          <cell r="CR216">
            <v>561.44820001721382</v>
          </cell>
          <cell r="CS216">
            <v>0</v>
          </cell>
          <cell r="CT216">
            <v>0</v>
          </cell>
          <cell r="CU216">
            <v>100.93130000028759</v>
          </cell>
          <cell r="CV216">
            <v>169.35099999979138</v>
          </cell>
          <cell r="CW216">
            <v>0</v>
          </cell>
          <cell r="CX216">
            <v>31.853799999691546</v>
          </cell>
          <cell r="CY216">
            <v>0</v>
          </cell>
          <cell r="CZ216">
            <v>0</v>
          </cell>
          <cell r="DA216">
            <v>-13.487899999134243</v>
          </cell>
          <cell r="DB216">
            <v>72.8260000012815</v>
          </cell>
          <cell r="DC216">
            <v>0</v>
          </cell>
          <cell r="DD216">
            <v>199.97399999946356</v>
          </cell>
          <cell r="DE216">
            <v>1483.136000007391</v>
          </cell>
          <cell r="DF216">
            <v>118.97200000006706</v>
          </cell>
          <cell r="DG216">
            <v>413.42500000074506</v>
          </cell>
          <cell r="DH216">
            <v>180.00600000005215</v>
          </cell>
          <cell r="DI216">
            <v>381.69199999980628</v>
          </cell>
          <cell r="DJ216">
            <v>0</v>
          </cell>
          <cell r="DK216">
            <v>0</v>
          </cell>
          <cell r="DL216">
            <v>0</v>
          </cell>
          <cell r="DM216">
            <v>235.50999999977648</v>
          </cell>
          <cell r="DN216">
            <v>283.70200000051409</v>
          </cell>
          <cell r="DO216">
            <v>130.00799999851733</v>
          </cell>
          <cell r="DP216">
            <v>81.015999999828637</v>
          </cell>
          <cell r="DQ216">
            <v>-341.19500000029802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-4557.1960000004619</v>
          </cell>
          <cell r="G217">
            <v>-4500.9045000001788</v>
          </cell>
          <cell r="H217">
            <v>-2759.92949999962</v>
          </cell>
          <cell r="I217">
            <v>-776.78299999982119</v>
          </cell>
          <cell r="J217">
            <v>-2125.1380000002682</v>
          </cell>
          <cell r="K217">
            <v>-981.05599999986589</v>
          </cell>
          <cell r="L217">
            <v>-1027.8219999987632</v>
          </cell>
          <cell r="M217">
            <v>-1615.9974999986589</v>
          </cell>
          <cell r="N217">
            <v>-930.51549999974668</v>
          </cell>
          <cell r="O217">
            <v>-1078.3184999991208</v>
          </cell>
          <cell r="P217">
            <v>-5488.0530000012368</v>
          </cell>
          <cell r="Q217">
            <v>-4694.2209999989718</v>
          </cell>
          <cell r="R217">
            <v>-31688.620999991894</v>
          </cell>
          <cell r="S217">
            <v>-3046.9520000014454</v>
          </cell>
          <cell r="T217">
            <v>-4853.2420000005513</v>
          </cell>
          <cell r="U217">
            <v>-4318.9419999998063</v>
          </cell>
          <cell r="V217">
            <v>-790.24549999926239</v>
          </cell>
          <cell r="W217">
            <v>-1480.3274999996647</v>
          </cell>
          <cell r="X217">
            <v>-128.59450000012293</v>
          </cell>
          <cell r="Y217">
            <v>-1861.464999999851</v>
          </cell>
          <cell r="Z217">
            <v>-1131.0234999991953</v>
          </cell>
          <cell r="AA217">
            <v>-2644.9004999995232</v>
          </cell>
          <cell r="AB217">
            <v>-1727.9615000002086</v>
          </cell>
          <cell r="AC217">
            <v>-6100.2599999997765</v>
          </cell>
          <cell r="AD217">
            <v>-3604.7070000004023</v>
          </cell>
          <cell r="AE217">
            <v>-25029.191999986768</v>
          </cell>
          <cell r="AF217">
            <v>-3225.4069999996573</v>
          </cell>
          <cell r="AG217">
            <v>-2142.6790000014007</v>
          </cell>
          <cell r="AH217">
            <v>-1143.5904999999329</v>
          </cell>
          <cell r="AI217">
            <v>-277.37100000027567</v>
          </cell>
          <cell r="AJ217">
            <v>-1400.7354999994859</v>
          </cell>
          <cell r="AK217">
            <v>-1068.4634999996051</v>
          </cell>
          <cell r="AL217">
            <v>-1925.3385000005364</v>
          </cell>
          <cell r="AM217">
            <v>-1533.0515000000596</v>
          </cell>
          <cell r="AN217">
            <v>-1836.8499999996275</v>
          </cell>
          <cell r="AO217">
            <v>-783.31549999956042</v>
          </cell>
          <cell r="AP217">
            <v>-4731.2440000008792</v>
          </cell>
          <cell r="AQ217">
            <v>-4961.1459999997169</v>
          </cell>
          <cell r="AR217">
            <v>-6719.7824999839067</v>
          </cell>
          <cell r="AS217">
            <v>239.56100000068545</v>
          </cell>
          <cell r="AT217">
            <v>-445.05549999885261</v>
          </cell>
          <cell r="AU217">
            <v>-331.51900000032037</v>
          </cell>
          <cell r="AV217">
            <v>-61.564000000245869</v>
          </cell>
          <cell r="AW217">
            <v>-289.49049999937415</v>
          </cell>
          <cell r="AX217">
            <v>-259.94950000010431</v>
          </cell>
          <cell r="AY217">
            <v>-1012.8585000000894</v>
          </cell>
          <cell r="AZ217">
            <v>-716.82799999974668</v>
          </cell>
          <cell r="BA217">
            <v>-363.18700000084937</v>
          </cell>
          <cell r="BB217">
            <v>-672.33749999944121</v>
          </cell>
          <cell r="BC217">
            <v>-1986.0720000006258</v>
          </cell>
          <cell r="BD217">
            <v>-820.48199999891222</v>
          </cell>
          <cell r="BE217">
            <v>6983.4209999889135</v>
          </cell>
          <cell r="BF217">
            <v>-67.332000000402331</v>
          </cell>
          <cell r="BG217">
            <v>-125.43649999983609</v>
          </cell>
          <cell r="BH217">
            <v>-146.43399999942631</v>
          </cell>
          <cell r="BI217">
            <v>-136.81500000040978</v>
          </cell>
          <cell r="BJ217">
            <v>-329.11750000156462</v>
          </cell>
          <cell r="BK217">
            <v>-323.81000000052154</v>
          </cell>
          <cell r="BL217">
            <v>10544.768000001088</v>
          </cell>
          <cell r="BM217">
            <v>-590.53599999845028</v>
          </cell>
          <cell r="BN217">
            <v>26.927999999374151</v>
          </cell>
          <cell r="BO217">
            <v>-279.19149999972433</v>
          </cell>
          <cell r="BP217">
            <v>-1101.8155000004917</v>
          </cell>
          <cell r="BQ217">
            <v>-487.78699999861419</v>
          </cell>
          <cell r="BR217">
            <v>-4802.5529999434948</v>
          </cell>
          <cell r="BS217">
            <v>124.75300000049174</v>
          </cell>
          <cell r="BT217">
            <v>-234.36800000071526</v>
          </cell>
          <cell r="BU217">
            <v>-276.07850000075996</v>
          </cell>
          <cell r="BV217">
            <v>-30.206499999389052</v>
          </cell>
          <cell r="BW217">
            <v>-955.65450000017881</v>
          </cell>
          <cell r="BX217">
            <v>1.5449999999254942</v>
          </cell>
          <cell r="BY217">
            <v>-445.25599999912083</v>
          </cell>
          <cell r="BZ217">
            <v>-1012.9984999988228</v>
          </cell>
          <cell r="CA217">
            <v>-327.15450000017881</v>
          </cell>
          <cell r="CB217">
            <v>0.25200000032782555</v>
          </cell>
          <cell r="CC217">
            <v>-1010.6490000002086</v>
          </cell>
          <cell r="CD217">
            <v>-636.73750000074506</v>
          </cell>
          <cell r="CE217">
            <v>-3872.9805000126362</v>
          </cell>
          <cell r="CF217">
            <v>126.85300000011921</v>
          </cell>
          <cell r="CG217">
            <v>973.05749999918044</v>
          </cell>
          <cell r="CH217">
            <v>-420.62000000104308</v>
          </cell>
          <cell r="CI217">
            <v>-448.38700000010431</v>
          </cell>
          <cell r="CJ217">
            <v>-432.22749999910593</v>
          </cell>
          <cell r="CK217">
            <v>-23.580000000074506</v>
          </cell>
          <cell r="CL217">
            <v>-765.88149999827147</v>
          </cell>
          <cell r="CM217">
            <v>-749.9565000012517</v>
          </cell>
          <cell r="CN217">
            <v>-703.61999999918044</v>
          </cell>
          <cell r="CO217">
            <v>-453.06600000057369</v>
          </cell>
          <cell r="CP217">
            <v>-1125.5415000002831</v>
          </cell>
          <cell r="CQ217">
            <v>149.9890000000596</v>
          </cell>
          <cell r="CR217">
            <v>-825.08349999785423</v>
          </cell>
          <cell r="CS217">
            <v>51.671000000089407</v>
          </cell>
          <cell r="CT217">
            <v>33.38399999961257</v>
          </cell>
          <cell r="CU217">
            <v>-193.73200000077486</v>
          </cell>
          <cell r="CV217">
            <v>-127.0570000000298</v>
          </cell>
          <cell r="CW217">
            <v>-510.04350000061095</v>
          </cell>
          <cell r="CX217">
            <v>-14.281999999657273</v>
          </cell>
          <cell r="CY217">
            <v>-478.38099999912083</v>
          </cell>
          <cell r="CZ217">
            <v>-380.24950000084937</v>
          </cell>
          <cell r="DA217">
            <v>293.79299999959767</v>
          </cell>
          <cell r="DB217">
            <v>-471.59049999993294</v>
          </cell>
          <cell r="DC217">
            <v>45.666999999433756</v>
          </cell>
          <cell r="DD217">
            <v>925.73699999973178</v>
          </cell>
          <cell r="DE217">
            <v>6283.369000017643</v>
          </cell>
          <cell r="DF217">
            <v>1007.4920000005513</v>
          </cell>
          <cell r="DG217">
            <v>710.99799999967217</v>
          </cell>
          <cell r="DH217">
            <v>234.9429999999702</v>
          </cell>
          <cell r="DI217">
            <v>203.93900000024587</v>
          </cell>
          <cell r="DJ217">
            <v>95.81900000013411</v>
          </cell>
          <cell r="DK217">
            <v>1236.9365000016987</v>
          </cell>
          <cell r="DL217">
            <v>79.125499999150634</v>
          </cell>
          <cell r="DM217">
            <v>-63.746999999508262</v>
          </cell>
          <cell r="DN217">
            <v>1669.8090000003576</v>
          </cell>
          <cell r="DO217">
            <v>-1009.8650000002235</v>
          </cell>
          <cell r="DP217">
            <v>717.23000000044703</v>
          </cell>
          <cell r="DQ217">
            <v>1400.6890000011772</v>
          </cell>
          <cell r="DR217">
            <v>4549.4034999907017</v>
          </cell>
          <cell r="DS217">
            <v>971.34599999710917</v>
          </cell>
          <cell r="DT217">
            <v>741.34899999946356</v>
          </cell>
          <cell r="DU217">
            <v>226.68899999931455</v>
          </cell>
          <cell r="DV217">
            <v>25.937999999150634</v>
          </cell>
          <cell r="DW217">
            <v>-39.733999999240041</v>
          </cell>
          <cell r="DX217">
            <v>228.6480000000447</v>
          </cell>
          <cell r="DY217">
            <v>152.59950000047684</v>
          </cell>
          <cell r="DZ217">
            <v>-40.822000000625849</v>
          </cell>
          <cell r="EA217">
            <v>382.60899999924004</v>
          </cell>
          <cell r="EB217">
            <v>-155.1589999999851</v>
          </cell>
          <cell r="EC217">
            <v>1064.320000000298</v>
          </cell>
          <cell r="ED217">
            <v>991.62000000104308</v>
          </cell>
        </row>
        <row r="218">
          <cell r="F218">
            <v>-1351.7019999995828</v>
          </cell>
          <cell r="G218">
            <v>-1266.2229999992996</v>
          </cell>
          <cell r="H218">
            <v>-1576.5804999992251</v>
          </cell>
          <cell r="I218">
            <v>-968.45799999963492</v>
          </cell>
          <cell r="J218">
            <v>-1147.2874999996275</v>
          </cell>
          <cell r="K218">
            <v>-1911.8929999992251</v>
          </cell>
          <cell r="L218">
            <v>-1066.4879999998957</v>
          </cell>
          <cell r="M218">
            <v>-1436.9689300004393</v>
          </cell>
          <cell r="N218">
            <v>-157085.38750000019</v>
          </cell>
          <cell r="O218">
            <v>-2044.3499999996275</v>
          </cell>
          <cell r="P218">
            <v>-5033.5325000006706</v>
          </cell>
          <cell r="Q218">
            <v>-1947.7060000002384</v>
          </cell>
          <cell r="R218">
            <v>-13105.480739980936</v>
          </cell>
          <cell r="S218">
            <v>-970.23999999836087</v>
          </cell>
          <cell r="T218">
            <v>-1583.8665000014007</v>
          </cell>
          <cell r="U218">
            <v>-1254.8939999993891</v>
          </cell>
          <cell r="V218">
            <v>-550.38550000078976</v>
          </cell>
          <cell r="W218">
            <v>-605.90599999949336</v>
          </cell>
          <cell r="X218">
            <v>-898.45849999971688</v>
          </cell>
          <cell r="Y218">
            <v>-1033.6824999991804</v>
          </cell>
          <cell r="Z218">
            <v>-460.15523999929428</v>
          </cell>
          <cell r="AA218">
            <v>-1901.1209999993443</v>
          </cell>
          <cell r="AB218">
            <v>-1537.6980000007898</v>
          </cell>
          <cell r="AC218">
            <v>-1547.0999999996275</v>
          </cell>
          <cell r="AD218">
            <v>-761.97349999845028</v>
          </cell>
          <cell r="AE218">
            <v>-7207.1988999843597</v>
          </cell>
          <cell r="AF218">
            <v>-431.52050000056624</v>
          </cell>
          <cell r="AG218">
            <v>-474.43349999934435</v>
          </cell>
          <cell r="AH218">
            <v>-275.79050000011921</v>
          </cell>
          <cell r="AI218">
            <v>-84.035999999381602</v>
          </cell>
          <cell r="AJ218">
            <v>-290.71949999965727</v>
          </cell>
          <cell r="AK218">
            <v>-533.93649999983609</v>
          </cell>
          <cell r="AL218">
            <v>-1704.2207999993116</v>
          </cell>
          <cell r="AM218">
            <v>-1249.7442000005394</v>
          </cell>
          <cell r="AN218">
            <v>-725.2558999992907</v>
          </cell>
          <cell r="AO218">
            <v>-472.29000000096858</v>
          </cell>
          <cell r="AP218">
            <v>-436.44049999862909</v>
          </cell>
          <cell r="AQ218">
            <v>-528.81099999882281</v>
          </cell>
          <cell r="AR218">
            <v>-2486.7936999946833</v>
          </cell>
          <cell r="AS218">
            <v>172.80099999904633</v>
          </cell>
          <cell r="AT218">
            <v>59.861000001430511</v>
          </cell>
          <cell r="AU218">
            <v>-35.712500000372529</v>
          </cell>
          <cell r="AV218">
            <v>-67.913500000722706</v>
          </cell>
          <cell r="AW218">
            <v>-181.07049999944866</v>
          </cell>
          <cell r="AX218">
            <v>-141.05750000011176</v>
          </cell>
          <cell r="AY218">
            <v>-687.42810000106692</v>
          </cell>
          <cell r="AZ218">
            <v>-844.16330000013113</v>
          </cell>
          <cell r="BA218">
            <v>-491.37829999998212</v>
          </cell>
          <cell r="BB218">
            <v>-350.91550000011921</v>
          </cell>
          <cell r="BC218">
            <v>-4.2395000010728836</v>
          </cell>
          <cell r="BD218">
            <v>84.423000000417233</v>
          </cell>
          <cell r="BE218">
            <v>-40802.519899994135</v>
          </cell>
          <cell r="BF218">
            <v>137.84249999932945</v>
          </cell>
          <cell r="BG218">
            <v>281.48350000008941</v>
          </cell>
          <cell r="BH218">
            <v>-80.861999999731779</v>
          </cell>
          <cell r="BI218">
            <v>-112.22550000064075</v>
          </cell>
          <cell r="BJ218">
            <v>-182.9089999999851</v>
          </cell>
          <cell r="BK218">
            <v>-187.3445000005886</v>
          </cell>
          <cell r="BL218">
            <v>-38745.482499999925</v>
          </cell>
          <cell r="BM218">
            <v>-972.66440000012517</v>
          </cell>
          <cell r="BN218">
            <v>-681.09049999900162</v>
          </cell>
          <cell r="BO218">
            <v>-248.98749999888241</v>
          </cell>
          <cell r="BP218">
            <v>33.268500000238419</v>
          </cell>
          <cell r="BQ218">
            <v>-43.548499999567866</v>
          </cell>
          <cell r="BR218">
            <v>-3042.4985300004482</v>
          </cell>
          <cell r="BS218">
            <v>120.52099999971688</v>
          </cell>
          <cell r="BT218">
            <v>53.907999999821186</v>
          </cell>
          <cell r="BU218">
            <v>-131.41050000116229</v>
          </cell>
          <cell r="BV218">
            <v>-116.14550000056624</v>
          </cell>
          <cell r="BW218">
            <v>-215.01400000043213</v>
          </cell>
          <cell r="BX218">
            <v>-387.2295000012964</v>
          </cell>
          <cell r="BY218">
            <v>-542.64199999906123</v>
          </cell>
          <cell r="BZ218">
            <v>-839.17249999940395</v>
          </cell>
          <cell r="CA218">
            <v>-750.38952999934554</v>
          </cell>
          <cell r="CB218">
            <v>-212.36350000090897</v>
          </cell>
          <cell r="CC218">
            <v>-23.285500001162291</v>
          </cell>
          <cell r="CD218">
            <v>0.72499999962747097</v>
          </cell>
          <cell r="CE218">
            <v>-3467.6006000339985</v>
          </cell>
          <cell r="CF218">
            <v>87.656000001356006</v>
          </cell>
          <cell r="CG218">
            <v>14.2010000012815</v>
          </cell>
          <cell r="CH218">
            <v>-77.259500000625849</v>
          </cell>
          <cell r="CI218">
            <v>-139.47300000116229</v>
          </cell>
          <cell r="CJ218">
            <v>-276.50149999931455</v>
          </cell>
          <cell r="CK218">
            <v>-273.18549999967217</v>
          </cell>
          <cell r="CL218">
            <v>-735.82499999925494</v>
          </cell>
          <cell r="CM218">
            <v>-941.16350000165403</v>
          </cell>
          <cell r="CN218">
            <v>-875.38059999980032</v>
          </cell>
          <cell r="CO218">
            <v>-329.67799999937415</v>
          </cell>
          <cell r="CP218">
            <v>129.38900000043213</v>
          </cell>
          <cell r="CQ218">
            <v>-50.379999998956919</v>
          </cell>
          <cell r="CR218">
            <v>-3916.971499979496</v>
          </cell>
          <cell r="CS218">
            <v>80.574999999254942</v>
          </cell>
          <cell r="CT218">
            <v>8.7829999998211861</v>
          </cell>
          <cell r="CU218">
            <v>-111.9320000000298</v>
          </cell>
          <cell r="CV218">
            <v>-123.69199999980628</v>
          </cell>
          <cell r="CW218">
            <v>-310.1535000000149</v>
          </cell>
          <cell r="CX218">
            <v>-319.35950000025332</v>
          </cell>
          <cell r="CY218">
            <v>-809.71970000118017</v>
          </cell>
          <cell r="CZ218">
            <v>-977.17609999887645</v>
          </cell>
          <cell r="DA218">
            <v>-961.37020000070333</v>
          </cell>
          <cell r="DB218">
            <v>-309.13550000078976</v>
          </cell>
          <cell r="DC218">
            <v>-47.221999999135733</v>
          </cell>
          <cell r="DD218">
            <v>-36.56900000013411</v>
          </cell>
          <cell r="DE218">
            <v>-1052.9707999825478</v>
          </cell>
          <cell r="DF218">
            <v>93.155999999493361</v>
          </cell>
          <cell r="DG218">
            <v>38.491999998688698</v>
          </cell>
          <cell r="DH218">
            <v>-4.578999999910593</v>
          </cell>
          <cell r="DI218">
            <v>16.320000000298023</v>
          </cell>
          <cell r="DJ218">
            <v>-53.81900000013411</v>
          </cell>
          <cell r="DK218">
            <v>-38.550000000745058</v>
          </cell>
          <cell r="DL218">
            <v>-288.84699999913573</v>
          </cell>
          <cell r="DM218">
            <v>-452.91800000146031</v>
          </cell>
          <cell r="DN218">
            <v>-406.19580000080168</v>
          </cell>
          <cell r="DO218">
            <v>-51.153999999165535</v>
          </cell>
          <cell r="DP218">
            <v>31.065000001341105</v>
          </cell>
          <cell r="DQ218">
            <v>64.059000000357628</v>
          </cell>
          <cell r="DR218">
            <v>-1240.8745000362396</v>
          </cell>
          <cell r="DS218">
            <v>143.51999999955297</v>
          </cell>
          <cell r="DT218">
            <v>188.64999999850988</v>
          </cell>
          <cell r="DU218">
            <v>40.625</v>
          </cell>
          <cell r="DV218">
            <v>0.23400000110268593</v>
          </cell>
          <cell r="DW218">
            <v>-68.923000000417233</v>
          </cell>
          <cell r="DX218">
            <v>-134.62600000016391</v>
          </cell>
          <cell r="DY218">
            <v>-353.22000000067055</v>
          </cell>
          <cell r="DZ218">
            <v>-653.33000000007451</v>
          </cell>
          <cell r="EA218">
            <v>-496.78350000083447</v>
          </cell>
          <cell r="EB218">
            <v>-36.381000000983477</v>
          </cell>
          <cell r="EC218">
            <v>61.035000000149012</v>
          </cell>
          <cell r="ED218">
            <v>68.325000001117587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-15996.944000005722</v>
          </cell>
          <cell r="G220">
            <v>-11430.134859994054</v>
          </cell>
          <cell r="H220">
            <v>-8696.3996999934316</v>
          </cell>
          <cell r="I220">
            <v>-2226.9383399970829</v>
          </cell>
          <cell r="J220">
            <v>-3276.6125900000334</v>
          </cell>
          <cell r="K220">
            <v>-4510.732809998095</v>
          </cell>
          <cell r="L220">
            <v>-4090.8944299966097</v>
          </cell>
          <cell r="M220">
            <v>-5413.9117999970913</v>
          </cell>
          <cell r="N220">
            <v>-148868.69132000208</v>
          </cell>
          <cell r="O220">
            <v>-4672.0209999941289</v>
          </cell>
          <cell r="P220">
            <v>-19788.720699995756</v>
          </cell>
          <cell r="Q220">
            <v>-16217.933070003986</v>
          </cell>
          <cell r="R220">
            <v>-80306.787300050259</v>
          </cell>
          <cell r="S220">
            <v>-11475.889299988747</v>
          </cell>
          <cell r="T220">
            <v>-11874.947400003672</v>
          </cell>
          <cell r="U220">
            <v>-11830.677499994636</v>
          </cell>
          <cell r="V220">
            <v>-1810.7410000003874</v>
          </cell>
          <cell r="W220">
            <v>-2086.2334999982268</v>
          </cell>
          <cell r="X220">
            <v>-1303.9394999984652</v>
          </cell>
          <cell r="Y220">
            <v>-4632.9105300009251</v>
          </cell>
          <cell r="Z220">
            <v>-1572.9468499943614</v>
          </cell>
          <cell r="AA220">
            <v>-7484.3758700042963</v>
          </cell>
          <cell r="AB220">
            <v>-6284.1428000032902</v>
          </cell>
          <cell r="AC220">
            <v>-13677.941799998283</v>
          </cell>
          <cell r="AD220">
            <v>-6272.0412500053644</v>
          </cell>
          <cell r="AE220">
            <v>-64979.289640009403</v>
          </cell>
          <cell r="AF220">
            <v>-6200.9004999995232</v>
          </cell>
          <cell r="AG220">
            <v>-4750.8902999982238</v>
          </cell>
          <cell r="AH220">
            <v>-6233.6497000008821</v>
          </cell>
          <cell r="AI220">
            <v>-1500.4215000011027</v>
          </cell>
          <cell r="AJ220">
            <v>-1691.4549999982119</v>
          </cell>
          <cell r="AK220">
            <v>-2396.8734999969602</v>
          </cell>
          <cell r="AL220">
            <v>-7277.655879996717</v>
          </cell>
          <cell r="AM220">
            <v>-5755.7973600029945</v>
          </cell>
          <cell r="AN220">
            <v>-6974.5854000076652</v>
          </cell>
          <cell r="AO220">
            <v>-3706.4785999953747</v>
          </cell>
          <cell r="AP220">
            <v>-10574.632500000298</v>
          </cell>
          <cell r="AQ220">
            <v>-7915.9494000077248</v>
          </cell>
          <cell r="AR220">
            <v>-17103.23944991827</v>
          </cell>
          <cell r="AS220">
            <v>-988.40110000222921</v>
          </cell>
          <cell r="AT220">
            <v>-275.54869999736547</v>
          </cell>
          <cell r="AU220">
            <v>-1131.7536000013351</v>
          </cell>
          <cell r="AV220">
            <v>-262.49950000271201</v>
          </cell>
          <cell r="AW220">
            <v>-475.50953999906778</v>
          </cell>
          <cell r="AX220">
            <v>-1052.2498699948192</v>
          </cell>
          <cell r="AY220">
            <v>-2862.9651399999857</v>
          </cell>
          <cell r="AZ220">
            <v>-2733.9037300050259</v>
          </cell>
          <cell r="BA220">
            <v>-1615.91126999259</v>
          </cell>
          <cell r="BB220">
            <v>-1374.0795999988914</v>
          </cell>
          <cell r="BC220">
            <v>-3129.660499997437</v>
          </cell>
          <cell r="BD220">
            <v>-1200.756899997592</v>
          </cell>
          <cell r="BE220">
            <v>-30620.347859978676</v>
          </cell>
          <cell r="BF220">
            <v>-75.926500000059605</v>
          </cell>
          <cell r="BG220">
            <v>-58.720499999821186</v>
          </cell>
          <cell r="BH220">
            <v>-1034.7910000011325</v>
          </cell>
          <cell r="BI220">
            <v>8.9032999984920025</v>
          </cell>
          <cell r="BJ220">
            <v>-521.57769999653101</v>
          </cell>
          <cell r="BK220">
            <v>-555.43060000240803</v>
          </cell>
          <cell r="BL220">
            <v>-20355.642820008099</v>
          </cell>
          <cell r="BM220">
            <v>-2917.3080400004983</v>
          </cell>
          <cell r="BN220">
            <v>-2141.8259999975562</v>
          </cell>
          <cell r="BO220">
            <v>-650.81579999625683</v>
          </cell>
          <cell r="BP220">
            <v>-1864.7320000082254</v>
          </cell>
          <cell r="BQ220">
            <v>-452.48019999265671</v>
          </cell>
          <cell r="BR220">
            <v>-13900.689329862595</v>
          </cell>
          <cell r="BS220">
            <v>-149.391999989748</v>
          </cell>
          <cell r="BT220">
            <v>327.75100000202656</v>
          </cell>
          <cell r="BU220">
            <v>-316.83850000053644</v>
          </cell>
          <cell r="BV220">
            <v>308.847999997437</v>
          </cell>
          <cell r="BW220">
            <v>-1143.3295000009239</v>
          </cell>
          <cell r="BX220">
            <v>-752.17150000110269</v>
          </cell>
          <cell r="BY220">
            <v>-1709.9240000024438</v>
          </cell>
          <cell r="BZ220">
            <v>-3981.5587999969721</v>
          </cell>
          <cell r="CA220">
            <v>-2542.3875299915671</v>
          </cell>
          <cell r="CB220">
            <v>-1332.3510000109673</v>
          </cell>
          <cell r="CC220">
            <v>-1973.3229999989271</v>
          </cell>
          <cell r="CD220">
            <v>-636.01250000298023</v>
          </cell>
          <cell r="CE220">
            <v>-10806.325899958611</v>
          </cell>
          <cell r="CF220">
            <v>214.50899999961257</v>
          </cell>
          <cell r="CG220">
            <v>545.89549999684095</v>
          </cell>
          <cell r="CH220">
            <v>-448.1005000025034</v>
          </cell>
          <cell r="CI220">
            <v>1596.0736999996006</v>
          </cell>
          <cell r="CJ220">
            <v>-686.49399999529123</v>
          </cell>
          <cell r="CK220">
            <v>-326.88900000602007</v>
          </cell>
          <cell r="CL220">
            <v>-3256.6262000054121</v>
          </cell>
          <cell r="CM220">
            <v>-3455.3661000132561</v>
          </cell>
          <cell r="CN220">
            <v>-2108.2737999930978</v>
          </cell>
          <cell r="CO220">
            <v>9.9419999942183495</v>
          </cell>
          <cell r="CP220">
            <v>-1865.3855000063777</v>
          </cell>
          <cell r="CQ220">
            <v>-1025.6109999939799</v>
          </cell>
          <cell r="CR220">
            <v>-5577.9333999156952</v>
          </cell>
          <cell r="CS220">
            <v>654.95300000160933</v>
          </cell>
          <cell r="CT220">
            <v>547.78499999642372</v>
          </cell>
          <cell r="CU220">
            <v>-441.32670000195503</v>
          </cell>
          <cell r="CV220">
            <v>1203.6429999954998</v>
          </cell>
          <cell r="CW220">
            <v>-820.19700000435114</v>
          </cell>
          <cell r="CX220">
            <v>-708.84570000320673</v>
          </cell>
          <cell r="CY220">
            <v>-2176.6277000010014</v>
          </cell>
          <cell r="CZ220">
            <v>-2093.1337999999523</v>
          </cell>
          <cell r="DA220">
            <v>-593.23199999332428</v>
          </cell>
          <cell r="DB220">
            <v>-467.02699999511242</v>
          </cell>
          <cell r="DC220">
            <v>-1471.1944999992847</v>
          </cell>
          <cell r="DD220">
            <v>787.26999999582767</v>
          </cell>
          <cell r="DE220">
            <v>8493.5639001131058</v>
          </cell>
          <cell r="DF220">
            <v>1340.8739999979734</v>
          </cell>
          <cell r="DG220">
            <v>1100.3640000000596</v>
          </cell>
          <cell r="DH220">
            <v>1082.4153000041842</v>
          </cell>
          <cell r="DI220">
            <v>1094.5555000007153</v>
          </cell>
          <cell r="DJ220">
            <v>42</v>
          </cell>
          <cell r="DK220">
            <v>1826.5950000062585</v>
          </cell>
          <cell r="DL220">
            <v>-827.84670000523329</v>
          </cell>
          <cell r="DM220">
            <v>-912.910499997437</v>
          </cell>
          <cell r="DN220">
            <v>2391.8492999970913</v>
          </cell>
          <cell r="DO220">
            <v>-630.52349999547005</v>
          </cell>
          <cell r="DP220">
            <v>862.63849999755621</v>
          </cell>
          <cell r="DQ220">
            <v>1123.5530000030994</v>
          </cell>
          <cell r="DR220">
            <v>2417.7410000562668</v>
          </cell>
          <cell r="DS220">
            <v>1114.8659999966621</v>
          </cell>
          <cell r="DT220">
            <v>929.99899999797344</v>
          </cell>
          <cell r="DU220">
            <v>267.31399999558926</v>
          </cell>
          <cell r="DV220">
            <v>26.171999998390675</v>
          </cell>
          <cell r="DW220">
            <v>-108.65700000151992</v>
          </cell>
          <cell r="DX220">
            <v>-111.76049999147654</v>
          </cell>
          <cell r="DY220">
            <v>-985.75749999284744</v>
          </cell>
          <cell r="DZ220">
            <v>-992.81149999797344</v>
          </cell>
          <cell r="EA220">
            <v>-250.22900000214577</v>
          </cell>
          <cell r="EB220">
            <v>-37.351999998092651</v>
          </cell>
          <cell r="EC220">
            <v>1506.0125000029802</v>
          </cell>
          <cell r="ED220">
            <v>1059.9449999928474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-15996.944000005722</v>
          </cell>
          <cell r="G226">
            <v>-11430.134859994054</v>
          </cell>
          <cell r="H226">
            <v>-8696.3996999934316</v>
          </cell>
          <cell r="I226">
            <v>-2226.9383399970829</v>
          </cell>
          <cell r="J226">
            <v>-3276.6125900000334</v>
          </cell>
          <cell r="K226">
            <v>-4510.732809998095</v>
          </cell>
          <cell r="L226">
            <v>-4090.8944299966097</v>
          </cell>
          <cell r="M226">
            <v>-5413.9117999970913</v>
          </cell>
          <cell r="N226">
            <v>-148868.69132000208</v>
          </cell>
          <cell r="O226">
            <v>-4672.0209999941289</v>
          </cell>
          <cell r="P226">
            <v>-19788.720699995756</v>
          </cell>
          <cell r="Q226">
            <v>-16217.933070003986</v>
          </cell>
          <cell r="R226">
            <v>-80306.787300050259</v>
          </cell>
          <cell r="S226">
            <v>-11475.889299988747</v>
          </cell>
          <cell r="T226">
            <v>-11874.947400003672</v>
          </cell>
          <cell r="U226">
            <v>-11830.677499994636</v>
          </cell>
          <cell r="V226">
            <v>-1810.7410000003874</v>
          </cell>
          <cell r="W226">
            <v>-2086.2335000000894</v>
          </cell>
          <cell r="X226">
            <v>-1303.9394999966025</v>
          </cell>
          <cell r="Y226">
            <v>-4632.9105300009251</v>
          </cell>
          <cell r="Z226">
            <v>-1572.9468499943614</v>
          </cell>
          <cell r="AA226">
            <v>-7484.3758700042963</v>
          </cell>
          <cell r="AB226">
            <v>-6284.1428000032902</v>
          </cell>
          <cell r="AC226">
            <v>-13677.941799998283</v>
          </cell>
          <cell r="AD226">
            <v>-6272.0412500053644</v>
          </cell>
          <cell r="AE226">
            <v>-64979.289640009403</v>
          </cell>
          <cell r="AF226">
            <v>-6200.9004999995232</v>
          </cell>
          <cell r="AG226">
            <v>-4750.8902999982238</v>
          </cell>
          <cell r="AH226">
            <v>-6233.6497000008821</v>
          </cell>
          <cell r="AI226">
            <v>-1500.4215000011027</v>
          </cell>
          <cell r="AJ226">
            <v>-1691.4549999982119</v>
          </cell>
          <cell r="AK226">
            <v>-2396.8734999969602</v>
          </cell>
          <cell r="AL226">
            <v>-7277.655879996717</v>
          </cell>
          <cell r="AM226">
            <v>-5755.7973600029945</v>
          </cell>
          <cell r="AN226">
            <v>-6974.5854000076652</v>
          </cell>
          <cell r="AO226">
            <v>-3706.4785999953747</v>
          </cell>
          <cell r="AP226">
            <v>-10574.632500000298</v>
          </cell>
          <cell r="AQ226">
            <v>-7915.9494000077248</v>
          </cell>
          <cell r="AR226">
            <v>-17103.23944991827</v>
          </cell>
          <cell r="AS226">
            <v>-988.40110000222921</v>
          </cell>
          <cell r="AT226">
            <v>-275.54869999736547</v>
          </cell>
          <cell r="AU226">
            <v>-1131.7536000013351</v>
          </cell>
          <cell r="AV226">
            <v>-262.49950000271201</v>
          </cell>
          <cell r="AW226">
            <v>-475.50953999906778</v>
          </cell>
          <cell r="AX226">
            <v>-1052.2498699948192</v>
          </cell>
          <cell r="AY226">
            <v>-2862.9651399999857</v>
          </cell>
          <cell r="AZ226">
            <v>-2733.9037300050259</v>
          </cell>
          <cell r="BA226">
            <v>-1615.91126999259</v>
          </cell>
          <cell r="BB226">
            <v>-1374.0795999988914</v>
          </cell>
          <cell r="BC226">
            <v>-3129.660499997437</v>
          </cell>
          <cell r="BD226">
            <v>-1200.756899997592</v>
          </cell>
          <cell r="BE226">
            <v>-30620.347859978676</v>
          </cell>
          <cell r="BF226">
            <v>-75.926500000059605</v>
          </cell>
          <cell r="BG226">
            <v>-58.720499999821186</v>
          </cell>
          <cell r="BH226">
            <v>-1034.7910000011325</v>
          </cell>
          <cell r="BI226">
            <v>8.9032999984920025</v>
          </cell>
          <cell r="BJ226">
            <v>-521.57769999653101</v>
          </cell>
          <cell r="BK226">
            <v>-555.43060000240803</v>
          </cell>
          <cell r="BL226">
            <v>-20355.642820008099</v>
          </cell>
          <cell r="BM226">
            <v>-2917.3080400004983</v>
          </cell>
          <cell r="BN226">
            <v>-2141.8259999975562</v>
          </cell>
          <cell r="BO226">
            <v>-650.81579999625683</v>
          </cell>
          <cell r="BP226">
            <v>-1864.7320000082254</v>
          </cell>
          <cell r="BQ226">
            <v>-452.48019999265671</v>
          </cell>
          <cell r="BR226">
            <v>-13900.689329862595</v>
          </cell>
          <cell r="BS226">
            <v>-149.391999989748</v>
          </cell>
          <cell r="BT226">
            <v>327.75100000202656</v>
          </cell>
          <cell r="BU226">
            <v>-316.83850000053644</v>
          </cell>
          <cell r="BV226">
            <v>308.847999997437</v>
          </cell>
          <cell r="BW226">
            <v>-1143.3295000009239</v>
          </cell>
          <cell r="BX226">
            <v>-752.1714999973774</v>
          </cell>
          <cell r="BY226">
            <v>-1709.9240000024438</v>
          </cell>
          <cell r="BZ226">
            <v>-3981.5587999969721</v>
          </cell>
          <cell r="CA226">
            <v>-2542.3875299915671</v>
          </cell>
          <cell r="CB226">
            <v>-1332.3510000109673</v>
          </cell>
          <cell r="CC226">
            <v>-1973.3229999989271</v>
          </cell>
          <cell r="CD226">
            <v>-636.01250000298023</v>
          </cell>
          <cell r="CE226">
            <v>-10806.325899958611</v>
          </cell>
          <cell r="CF226">
            <v>214.50900000333786</v>
          </cell>
          <cell r="CG226">
            <v>545.89549999684095</v>
          </cell>
          <cell r="CH226">
            <v>-448.1005000025034</v>
          </cell>
          <cell r="CI226">
            <v>1596.0736999958754</v>
          </cell>
          <cell r="CJ226">
            <v>-686.49399999529123</v>
          </cell>
          <cell r="CK226">
            <v>-326.88900000602007</v>
          </cell>
          <cell r="CL226">
            <v>-3256.6262000054121</v>
          </cell>
          <cell r="CM226">
            <v>-3455.3661000132561</v>
          </cell>
          <cell r="CN226">
            <v>-2108.2737999930978</v>
          </cell>
          <cell r="CO226">
            <v>9.9419999942183495</v>
          </cell>
          <cell r="CP226">
            <v>-1865.3855000063777</v>
          </cell>
          <cell r="CQ226">
            <v>-1025.6109999939799</v>
          </cell>
          <cell r="CR226">
            <v>-5577.9333999156952</v>
          </cell>
          <cell r="CS226">
            <v>654.95300000160933</v>
          </cell>
          <cell r="CT226">
            <v>547.78499999642372</v>
          </cell>
          <cell r="CU226">
            <v>-441.32670000195503</v>
          </cell>
          <cell r="CV226">
            <v>1203.6429999917746</v>
          </cell>
          <cell r="CW226">
            <v>-820.19700000435114</v>
          </cell>
          <cell r="CX226">
            <v>-708.84570000320673</v>
          </cell>
          <cell r="CY226">
            <v>-2176.6277000010014</v>
          </cell>
          <cell r="CZ226">
            <v>-2093.1337999999523</v>
          </cell>
          <cell r="DA226">
            <v>-593.23199999332428</v>
          </cell>
          <cell r="DB226">
            <v>-467.02699999511242</v>
          </cell>
          <cell r="DC226">
            <v>-1471.1944999992847</v>
          </cell>
          <cell r="DD226">
            <v>787.26999999582767</v>
          </cell>
          <cell r="DE226">
            <v>8493.5639001131058</v>
          </cell>
          <cell r="DF226">
            <v>1340.8739999979734</v>
          </cell>
          <cell r="DG226">
            <v>1100.3640000000596</v>
          </cell>
          <cell r="DH226">
            <v>1082.4153000041842</v>
          </cell>
          <cell r="DI226">
            <v>1094.5555000007153</v>
          </cell>
          <cell r="DJ226">
            <v>42</v>
          </cell>
          <cell r="DK226">
            <v>1826.5950000062585</v>
          </cell>
          <cell r="DL226">
            <v>-827.84670000523329</v>
          </cell>
          <cell r="DM226">
            <v>-912.910499997437</v>
          </cell>
          <cell r="DN226">
            <v>2391.8492999970913</v>
          </cell>
          <cell r="DO226">
            <v>-630.52349999547005</v>
          </cell>
          <cell r="DP226">
            <v>862.63849999755621</v>
          </cell>
          <cell r="DQ226">
            <v>1123.5530000030994</v>
          </cell>
          <cell r="DR226">
            <v>2417.7410000562668</v>
          </cell>
          <cell r="DS226">
            <v>1114.8659999966621</v>
          </cell>
          <cell r="DT226">
            <v>929.99899999797344</v>
          </cell>
          <cell r="DU226">
            <v>267.31399999558926</v>
          </cell>
          <cell r="DV226">
            <v>26.171999998390675</v>
          </cell>
          <cell r="DW226">
            <v>-108.65700000151992</v>
          </cell>
          <cell r="DX226">
            <v>-111.76049999147654</v>
          </cell>
          <cell r="DY226">
            <v>-985.75749999284744</v>
          </cell>
          <cell r="DZ226">
            <v>-992.81149999797344</v>
          </cell>
          <cell r="EA226">
            <v>-250.22900000214577</v>
          </cell>
          <cell r="EB226">
            <v>-37.351999998092651</v>
          </cell>
          <cell r="EC226">
            <v>1506.0125000029802</v>
          </cell>
          <cell r="ED226">
            <v>1059.9449999928474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1548.2925000000396</v>
          </cell>
          <cell r="G231">
            <v>1355.227499999979</v>
          </cell>
          <cell r="H231">
            <v>1582.1925000001211</v>
          </cell>
          <cell r="I231">
            <v>1359.922499999986</v>
          </cell>
          <cell r="J231">
            <v>1341.9150000000373</v>
          </cell>
          <cell r="K231">
            <v>1684.2299999999814</v>
          </cell>
          <cell r="L231">
            <v>1937.9250000000466</v>
          </cell>
          <cell r="M231">
            <v>2016.202500000014</v>
          </cell>
          <cell r="N231">
            <v>1978.6875</v>
          </cell>
          <cell r="O231">
            <v>1895.7900000000373</v>
          </cell>
          <cell r="P231">
            <v>1891.4249999999884</v>
          </cell>
          <cell r="Q231">
            <v>1861.4250000000466</v>
          </cell>
          <cell r="R231">
            <v>20665.061199998483</v>
          </cell>
          <cell r="S231">
            <v>1568.936400000006</v>
          </cell>
          <cell r="T231">
            <v>1312.4135999999708</v>
          </cell>
          <cell r="U231">
            <v>1603.2883999999613</v>
          </cell>
          <cell r="V231">
            <v>1378.0548000000417</v>
          </cell>
          <cell r="W231">
            <v>1359.8071999999229</v>
          </cell>
          <cell r="X231">
            <v>1706.686400000006</v>
          </cell>
          <cell r="Y231">
            <v>1963.7639999999665</v>
          </cell>
          <cell r="Z231">
            <v>2043.0851999998558</v>
          </cell>
          <cell r="AA231">
            <v>2005.0700000000652</v>
          </cell>
          <cell r="AB231">
            <v>1921.0672000000486</v>
          </cell>
          <cell r="AC231">
            <v>1916.6439999999711</v>
          </cell>
          <cell r="AD231">
            <v>1886.2439999999478</v>
          </cell>
          <cell r="AE231">
            <v>21511.013719386421</v>
          </cell>
          <cell r="AF231">
            <v>1630.8681000000215</v>
          </cell>
          <cell r="AG231">
            <v>1364.2193999999436</v>
          </cell>
          <cell r="AH231">
            <v>1672.2838943649549</v>
          </cell>
          <cell r="AI231">
            <v>1433.8142312682467</v>
          </cell>
          <cell r="AJ231">
            <v>1423.2275337687461</v>
          </cell>
          <cell r="AK231">
            <v>1787.4679599842057</v>
          </cell>
          <cell r="AL231">
            <v>2041.2810000000754</v>
          </cell>
          <cell r="AM231">
            <v>2123.7333000000799</v>
          </cell>
          <cell r="AN231">
            <v>2084.2175000000279</v>
          </cell>
          <cell r="AO231">
            <v>1996.8988000000827</v>
          </cell>
          <cell r="AP231">
            <v>1992.3010000000359</v>
          </cell>
          <cell r="AQ231">
            <v>1960.7010000000009</v>
          </cell>
          <cell r="AR231">
            <v>17635.717958517373</v>
          </cell>
          <cell r="AS231">
            <v>1124.9705456640222</v>
          </cell>
          <cell r="AT231">
            <v>970.40274647460319</v>
          </cell>
          <cell r="AU231">
            <v>1264.5100697051967</v>
          </cell>
          <cell r="AV231">
            <v>1104.1391607930418</v>
          </cell>
          <cell r="AW231">
            <v>1179.6204609876731</v>
          </cell>
          <cell r="AX231">
            <v>1563.3324294633931</v>
          </cell>
          <cell r="AY231">
            <v>1885.225576399127</v>
          </cell>
          <cell r="AZ231">
            <v>1960.3265187711222</v>
          </cell>
          <cell r="BA231">
            <v>1873.9136474292027</v>
          </cell>
          <cell r="BB231">
            <v>1688.0681886132807</v>
          </cell>
          <cell r="BC231">
            <v>1529.5869721000199</v>
          </cell>
          <cell r="BD231">
            <v>1491.6216421176214</v>
          </cell>
          <cell r="BE231">
            <v>18024.071849196218</v>
          </cell>
          <cell r="BF231">
            <v>1139.9312729472294</v>
          </cell>
          <cell r="BG231">
            <v>1034.6601865782868</v>
          </cell>
          <cell r="BH231">
            <v>1289.7900366386166</v>
          </cell>
          <cell r="BI231">
            <v>1117.4138811001321</v>
          </cell>
          <cell r="BJ231">
            <v>1204.3493482946651</v>
          </cell>
          <cell r="BK231">
            <v>1596.5862509362632</v>
          </cell>
          <cell r="BL231">
            <v>1927.8088552186964</v>
          </cell>
          <cell r="BM231">
            <v>2004.5774447098374</v>
          </cell>
          <cell r="BN231">
            <v>1914.8443298005732</v>
          </cell>
          <cell r="BO231">
            <v>1721.9171980440151</v>
          </cell>
          <cell r="BP231">
            <v>1555.6283207050292</v>
          </cell>
          <cell r="BQ231">
            <v>1516.5647242234554</v>
          </cell>
          <cell r="BR231">
            <v>18529.97465492785</v>
          </cell>
          <cell r="BS231">
            <v>1181.2190729472204</v>
          </cell>
          <cell r="BT231">
            <v>1019.2235254788538</v>
          </cell>
          <cell r="BU231">
            <v>1332.4060440247413</v>
          </cell>
          <cell r="BV231">
            <v>1152.279260413954</v>
          </cell>
          <cell r="BW231">
            <v>1249.6609743576264</v>
          </cell>
          <cell r="BX231">
            <v>1641.499686229392</v>
          </cell>
          <cell r="BY231">
            <v>1979.4868552188855</v>
          </cell>
          <cell r="BZ231">
            <v>2058.342844709754</v>
          </cell>
          <cell r="CA231">
            <v>1967.6093298007036</v>
          </cell>
          <cell r="CB231">
            <v>1772.471598043805</v>
          </cell>
          <cell r="CC231">
            <v>1606.3579609899898</v>
          </cell>
          <cell r="CD231">
            <v>1569.4175027112942</v>
          </cell>
          <cell r="CE231">
            <v>19121.525525257923</v>
          </cell>
          <cell r="CF231">
            <v>1217.0241393285105</v>
          </cell>
          <cell r="CG231">
            <v>1050.2298962082714</v>
          </cell>
          <cell r="CH231">
            <v>1371.1036681564292</v>
          </cell>
          <cell r="CI231">
            <v>1182.5209960589418</v>
          </cell>
          <cell r="CJ231">
            <v>1286.6180817803834</v>
          </cell>
          <cell r="CK231">
            <v>1696.1369562324835</v>
          </cell>
          <cell r="CL231">
            <v>2047.9091340388404</v>
          </cell>
          <cell r="CM231">
            <v>2129.4764706481947</v>
          </cell>
          <cell r="CN231">
            <v>2034.9225121721392</v>
          </cell>
          <cell r="CO231">
            <v>1831.5978074745508</v>
          </cell>
          <cell r="CP231">
            <v>1658.0210568290786</v>
          </cell>
          <cell r="CQ231">
            <v>1615.9648063293425</v>
          </cell>
          <cell r="CR231">
            <v>19392.531882616226</v>
          </cell>
          <cell r="CS231">
            <v>1237.4676002304186</v>
          </cell>
          <cell r="CT231">
            <v>1067.3086118447827</v>
          </cell>
          <cell r="CU231">
            <v>1392.2318238031585</v>
          </cell>
          <cell r="CV231">
            <v>1206.8325665302109</v>
          </cell>
          <cell r="CW231">
            <v>1297.3403118010028</v>
          </cell>
          <cell r="CX231">
            <v>1719.6656724095228</v>
          </cell>
          <cell r="CY231">
            <v>2073.7481340388767</v>
          </cell>
          <cell r="CZ231">
            <v>2156.3591706483276</v>
          </cell>
          <cell r="DA231">
            <v>2061.305012172088</v>
          </cell>
          <cell r="DB231">
            <v>1856.8750074745622</v>
          </cell>
          <cell r="DC231">
            <v>1682.5456693099695</v>
          </cell>
          <cell r="DD231">
            <v>1640.8523023528978</v>
          </cell>
          <cell r="DE231">
            <v>16604.00393440621</v>
          </cell>
          <cell r="DF231">
            <v>1020.6667450835812</v>
          </cell>
          <cell r="DG231">
            <v>855.12273535673739</v>
          </cell>
          <cell r="DH231">
            <v>1063.0210466350545</v>
          </cell>
          <cell r="DI231">
            <v>891.73124591785017</v>
          </cell>
          <cell r="DJ231">
            <v>1064.5144000776927</v>
          </cell>
          <cell r="DK231">
            <v>1488.7020042716176</v>
          </cell>
          <cell r="DL231">
            <v>1916.6387809710577</v>
          </cell>
          <cell r="DM231">
            <v>2003.6125117889023</v>
          </cell>
          <cell r="DN231">
            <v>1867.6124822396087</v>
          </cell>
          <cell r="DO231">
            <v>1641.954207694158</v>
          </cell>
          <cell r="DP231">
            <v>1420.1543968598126</v>
          </cell>
          <cell r="DQ231">
            <v>1370.27337751101</v>
          </cell>
          <cell r="DR231">
            <v>16656.534801482223</v>
          </cell>
          <cell r="DS231">
            <v>1041.2201388493413</v>
          </cell>
          <cell r="DT231">
            <v>826.22005877178162</v>
          </cell>
          <cell r="DU231">
            <v>931.14002256980166</v>
          </cell>
          <cell r="DV231">
            <v>890.84129048837349</v>
          </cell>
          <cell r="DW231">
            <v>1072.5873556740116</v>
          </cell>
          <cell r="DX231">
            <v>1511.1584042717004</v>
          </cell>
          <cell r="DY231">
            <v>1942.4777809709776</v>
          </cell>
          <cell r="DZ231">
            <v>2030.4952117888606</v>
          </cell>
          <cell r="EA231">
            <v>1903.5484717835789</v>
          </cell>
          <cell r="EB231">
            <v>1667.2314076941693</v>
          </cell>
          <cell r="EC231">
            <v>1445.3733968597953</v>
          </cell>
          <cell r="ED231">
            <v>1394.2412617591908</v>
          </cell>
        </row>
        <row r="233">
          <cell r="F233">
            <v>1548.2925000000396</v>
          </cell>
          <cell r="G233">
            <v>1355.227499999979</v>
          </cell>
          <cell r="H233">
            <v>1582.1925000001211</v>
          </cell>
          <cell r="I233">
            <v>1359.922499999986</v>
          </cell>
          <cell r="J233">
            <v>1341.9150000000373</v>
          </cell>
          <cell r="K233">
            <v>1684.2299999999814</v>
          </cell>
          <cell r="L233">
            <v>1937.9250000000466</v>
          </cell>
          <cell r="M233">
            <v>2016.202500000014</v>
          </cell>
          <cell r="N233">
            <v>1978.6875</v>
          </cell>
          <cell r="O233">
            <v>1895.7900000000373</v>
          </cell>
          <cell r="P233">
            <v>1891.4249999999884</v>
          </cell>
          <cell r="Q233">
            <v>1861.4250000000466</v>
          </cell>
          <cell r="R233">
            <v>20665.061199998483</v>
          </cell>
          <cell r="S233">
            <v>1568.936400000006</v>
          </cell>
          <cell r="T233">
            <v>1312.4135999999708</v>
          </cell>
          <cell r="U233">
            <v>1603.2883999999613</v>
          </cell>
          <cell r="V233">
            <v>1378.0548000000417</v>
          </cell>
          <cell r="W233">
            <v>1359.8071999999229</v>
          </cell>
          <cell r="X233">
            <v>1706.686400000006</v>
          </cell>
          <cell r="Y233">
            <v>1963.7639999999665</v>
          </cell>
          <cell r="Z233">
            <v>2043.0851999998558</v>
          </cell>
          <cell r="AA233">
            <v>2005.0700000000652</v>
          </cell>
          <cell r="AB233">
            <v>1921.0672000000486</v>
          </cell>
          <cell r="AC233">
            <v>1916.6439999999711</v>
          </cell>
          <cell r="AD233">
            <v>1886.2439999999478</v>
          </cell>
          <cell r="AE233">
            <v>21511.013719386421</v>
          </cell>
          <cell r="AF233">
            <v>1630.8681000000215</v>
          </cell>
          <cell r="AG233">
            <v>1364.2193999999436</v>
          </cell>
          <cell r="AH233">
            <v>1672.2838943649549</v>
          </cell>
          <cell r="AI233">
            <v>1433.8142312682467</v>
          </cell>
          <cell r="AJ233">
            <v>1423.2275337687461</v>
          </cell>
          <cell r="AK233">
            <v>1787.4679599842057</v>
          </cell>
          <cell r="AL233">
            <v>2041.2810000000754</v>
          </cell>
          <cell r="AM233">
            <v>2123.7333000000799</v>
          </cell>
          <cell r="AN233">
            <v>2084.2175000000279</v>
          </cell>
          <cell r="AO233">
            <v>1996.8988000000827</v>
          </cell>
          <cell r="AP233">
            <v>1992.3010000000359</v>
          </cell>
          <cell r="AQ233">
            <v>1960.7010000000009</v>
          </cell>
          <cell r="AR233">
            <v>17635.717958517373</v>
          </cell>
          <cell r="AS233">
            <v>1124.9705456640222</v>
          </cell>
          <cell r="AT233">
            <v>970.40274647460319</v>
          </cell>
          <cell r="AU233">
            <v>1264.5100697051967</v>
          </cell>
          <cell r="AV233">
            <v>1104.1391607930418</v>
          </cell>
          <cell r="AW233">
            <v>1179.6204609876731</v>
          </cell>
          <cell r="AX233">
            <v>1563.3324294633931</v>
          </cell>
          <cell r="AY233">
            <v>1885.225576399127</v>
          </cell>
          <cell r="AZ233">
            <v>1960.3265187711222</v>
          </cell>
          <cell r="BA233">
            <v>1873.9136474292027</v>
          </cell>
          <cell r="BB233">
            <v>1688.0681886132807</v>
          </cell>
          <cell r="BC233">
            <v>1529.5869721000199</v>
          </cell>
          <cell r="BD233">
            <v>1491.6216421176214</v>
          </cell>
          <cell r="BE233">
            <v>18024.071849196218</v>
          </cell>
          <cell r="BF233">
            <v>1139.9312729472294</v>
          </cell>
          <cell r="BG233">
            <v>1034.6601865782868</v>
          </cell>
          <cell r="BH233">
            <v>1289.7900366386166</v>
          </cell>
          <cell r="BI233">
            <v>1117.4138811001321</v>
          </cell>
          <cell r="BJ233">
            <v>1204.3493482946651</v>
          </cell>
          <cell r="BK233">
            <v>1596.5862509362632</v>
          </cell>
          <cell r="BL233">
            <v>1927.8088552186964</v>
          </cell>
          <cell r="BM233">
            <v>2004.5774447098374</v>
          </cell>
          <cell r="BN233">
            <v>1914.8443298005732</v>
          </cell>
          <cell r="BO233">
            <v>1721.9171980440151</v>
          </cell>
          <cell r="BP233">
            <v>1555.6283207050292</v>
          </cell>
          <cell r="BQ233">
            <v>1516.5647242234554</v>
          </cell>
          <cell r="BR233">
            <v>18529.97465492785</v>
          </cell>
          <cell r="BS233">
            <v>1181.2190729472204</v>
          </cell>
          <cell r="BT233">
            <v>1019.2235254788538</v>
          </cell>
          <cell r="BU233">
            <v>1332.4060440247413</v>
          </cell>
          <cell r="BV233">
            <v>1152.279260413954</v>
          </cell>
          <cell r="BW233">
            <v>1249.6609743576264</v>
          </cell>
          <cell r="BX233">
            <v>1641.499686229392</v>
          </cell>
          <cell r="BY233">
            <v>1979.4868552188855</v>
          </cell>
          <cell r="BZ233">
            <v>2058.342844709754</v>
          </cell>
          <cell r="CA233">
            <v>1967.6093298007036</v>
          </cell>
          <cell r="CB233">
            <v>1772.471598043805</v>
          </cell>
          <cell r="CC233">
            <v>1606.3579609899898</v>
          </cell>
          <cell r="CD233">
            <v>1569.4175027112942</v>
          </cell>
          <cell r="CE233">
            <v>19121.525525257923</v>
          </cell>
          <cell r="CF233">
            <v>1217.0241393285105</v>
          </cell>
          <cell r="CG233">
            <v>1050.2298962082714</v>
          </cell>
          <cell r="CH233">
            <v>1371.1036681564292</v>
          </cell>
          <cell r="CI233">
            <v>1182.5209960589418</v>
          </cell>
          <cell r="CJ233">
            <v>1286.6180817803834</v>
          </cell>
          <cell r="CK233">
            <v>1696.1369562324835</v>
          </cell>
          <cell r="CL233">
            <v>2047.9091340388404</v>
          </cell>
          <cell r="CM233">
            <v>2129.4764706481947</v>
          </cell>
          <cell r="CN233">
            <v>2034.9225121721392</v>
          </cell>
          <cell r="CO233">
            <v>1831.5978074745508</v>
          </cell>
          <cell r="CP233">
            <v>1658.0210568290786</v>
          </cell>
          <cell r="CQ233">
            <v>1615.9648063293425</v>
          </cell>
          <cell r="CR233">
            <v>19392.531882616226</v>
          </cell>
          <cell r="CS233">
            <v>1237.4676002304186</v>
          </cell>
          <cell r="CT233">
            <v>1067.3086118447827</v>
          </cell>
          <cell r="CU233">
            <v>1392.2318238031585</v>
          </cell>
          <cell r="CV233">
            <v>1206.8325665302109</v>
          </cell>
          <cell r="CW233">
            <v>1297.3403118010028</v>
          </cell>
          <cell r="CX233">
            <v>1719.6656724095228</v>
          </cell>
          <cell r="CY233">
            <v>2073.7481340388767</v>
          </cell>
          <cell r="CZ233">
            <v>2156.3591706483276</v>
          </cell>
          <cell r="DA233">
            <v>2061.305012172088</v>
          </cell>
          <cell r="DB233">
            <v>1856.8750074745622</v>
          </cell>
          <cell r="DC233">
            <v>1682.5456693099695</v>
          </cell>
          <cell r="DD233">
            <v>1640.8523023528978</v>
          </cell>
          <cell r="DE233">
            <v>16604.00393440621</v>
          </cell>
          <cell r="DF233">
            <v>1020.6667450835812</v>
          </cell>
          <cell r="DG233">
            <v>855.12273535673739</v>
          </cell>
          <cell r="DH233">
            <v>1063.0210466350545</v>
          </cell>
          <cell r="DI233">
            <v>891.73124591785017</v>
          </cell>
          <cell r="DJ233">
            <v>1064.5144000776927</v>
          </cell>
          <cell r="DK233">
            <v>1488.7020042716176</v>
          </cell>
          <cell r="DL233">
            <v>1916.6387809710577</v>
          </cell>
          <cell r="DM233">
            <v>2003.6125117889023</v>
          </cell>
          <cell r="DN233">
            <v>1867.6124822396087</v>
          </cell>
          <cell r="DO233">
            <v>1641.954207694158</v>
          </cell>
          <cell r="DP233">
            <v>1420.1543968598126</v>
          </cell>
          <cell r="DQ233">
            <v>1370.27337751101</v>
          </cell>
          <cell r="DR233">
            <v>16656.534801482223</v>
          </cell>
          <cell r="DS233">
            <v>1041.2201388493413</v>
          </cell>
          <cell r="DT233">
            <v>826.22005877178162</v>
          </cell>
          <cell r="DU233">
            <v>931.14002256980166</v>
          </cell>
          <cell r="DV233">
            <v>890.84129048837349</v>
          </cell>
          <cell r="DW233">
            <v>1072.5873556740116</v>
          </cell>
          <cell r="DX233">
            <v>1511.1584042717004</v>
          </cell>
          <cell r="DY233">
            <v>1942.4777809709776</v>
          </cell>
          <cell r="DZ233">
            <v>2030.4952117888606</v>
          </cell>
          <cell r="EA233">
            <v>1903.5484717835789</v>
          </cell>
          <cell r="EB233">
            <v>1667.2314076941693</v>
          </cell>
          <cell r="EC233">
            <v>1445.3733968597953</v>
          </cell>
          <cell r="ED233">
            <v>1394.2412617591908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-19819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-19819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-20284.5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-20284.5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-21413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-21413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-36826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-36826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-17241.699999999255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-17241.699999999255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-17875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-17875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-17784.5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-17784.5</v>
          </cell>
          <cell r="CE240">
            <v>-18703.450000001118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-18703.450000001118</v>
          </cell>
          <cell r="CR240">
            <v>-19273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-19273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-4.419200000002621E-5</v>
          </cell>
          <cell r="S251">
            <v>-3.2799999999735818E-7</v>
          </cell>
          <cell r="T251">
            <v>-1.1194000000002563E-5</v>
          </cell>
          <cell r="U251">
            <v>-5.5799999999980865E-6</v>
          </cell>
          <cell r="V251">
            <v>-8.2679999999987763E-6</v>
          </cell>
          <cell r="W251">
            <v>-4.0999999999929981E-7</v>
          </cell>
          <cell r="X251">
            <v>0</v>
          </cell>
          <cell r="Y251">
            <v>-5.0999999999870593E-7</v>
          </cell>
          <cell r="Z251">
            <v>-1.759999999999956E-6</v>
          </cell>
          <cell r="AA251">
            <v>-2.4120000000002473E-6</v>
          </cell>
          <cell r="AB251">
            <v>-1.3730000000003462E-5</v>
          </cell>
          <cell r="AC251">
            <v>0</v>
          </cell>
          <cell r="AD251">
            <v>0</v>
          </cell>
          <cell r="AE251">
            <v>-2.2360999999998521E-5</v>
          </cell>
          <cell r="AF251">
            <v>0</v>
          </cell>
          <cell r="AG251">
            <v>-1.0200000000008813E-6</v>
          </cell>
          <cell r="AH251">
            <v>0</v>
          </cell>
          <cell r="AI251">
            <v>-9.6399999999913222E-7</v>
          </cell>
          <cell r="AJ251">
            <v>-7.0499999999980301E-6</v>
          </cell>
          <cell r="AK251">
            <v>-5.300000000020566E-7</v>
          </cell>
          <cell r="AL251">
            <v>-8.8999999999991863E-7</v>
          </cell>
          <cell r="AM251">
            <v>-2.0409999999977668E-6</v>
          </cell>
          <cell r="AN251">
            <v>-8.1499999999984363E-6</v>
          </cell>
          <cell r="AO251">
            <v>-1.7159999999988296E-6</v>
          </cell>
          <cell r="AP251">
            <v>0</v>
          </cell>
          <cell r="AQ251">
            <v>0</v>
          </cell>
          <cell r="AR251">
            <v>2.6588999999965779E-5</v>
          </cell>
          <cell r="AS251">
            <v>0</v>
          </cell>
          <cell r="AT251">
            <v>0</v>
          </cell>
          <cell r="AU251">
            <v>5.7069999999971588E-6</v>
          </cell>
          <cell r="AV251">
            <v>9.455999999997966E-6</v>
          </cell>
          <cell r="AW251">
            <v>6.9229999999989578E-6</v>
          </cell>
          <cell r="AX251">
            <v>9.2399999999936977E-7</v>
          </cell>
          <cell r="AY251">
            <v>1.2500000000012501E-6</v>
          </cell>
          <cell r="AZ251">
            <v>0</v>
          </cell>
          <cell r="BA251">
            <v>6.0899999999863841E-7</v>
          </cell>
          <cell r="BB251">
            <v>1.7200000000001936E-6</v>
          </cell>
          <cell r="BC251">
            <v>0</v>
          </cell>
          <cell r="BD251">
            <v>0</v>
          </cell>
          <cell r="BE251">
            <v>2.9878999999927158E-5</v>
          </cell>
          <cell r="BF251">
            <v>0</v>
          </cell>
          <cell r="BG251">
            <v>0</v>
          </cell>
          <cell r="BH251">
            <v>1.5859999999978669E-6</v>
          </cell>
          <cell r="BI251">
            <v>9.544000000000219E-6</v>
          </cell>
          <cell r="BJ251">
            <v>4.1369999999978091E-6</v>
          </cell>
          <cell r="BK251">
            <v>5.503000000000452E-6</v>
          </cell>
          <cell r="BL251">
            <v>0</v>
          </cell>
          <cell r="BM251">
            <v>3.4600000000002684E-6</v>
          </cell>
          <cell r="BN251">
            <v>2.0289999999971442E-6</v>
          </cell>
          <cell r="BO251">
            <v>3.6200000000027877E-6</v>
          </cell>
          <cell r="BP251">
            <v>0</v>
          </cell>
          <cell r="BQ251">
            <v>0</v>
          </cell>
          <cell r="BR251">
            <v>1.9378000000014328E-5</v>
          </cell>
          <cell r="BS251">
            <v>0</v>
          </cell>
          <cell r="BT251">
            <v>2.7670000000007411E-6</v>
          </cell>
          <cell r="BU251">
            <v>5.246000000000417E-6</v>
          </cell>
          <cell r="BV251">
            <v>4.3439999999998757E-6</v>
          </cell>
          <cell r="BW251">
            <v>0</v>
          </cell>
          <cell r="BX251">
            <v>0</v>
          </cell>
          <cell r="BY251">
            <v>4.9220000000009534E-6</v>
          </cell>
          <cell r="BZ251">
            <v>0</v>
          </cell>
          <cell r="CA251">
            <v>2.0989999999984632E-6</v>
          </cell>
          <cell r="CB251">
            <v>0</v>
          </cell>
          <cell r="CC251">
            <v>0</v>
          </cell>
          <cell r="CD251">
            <v>0</v>
          </cell>
          <cell r="CE251">
            <v>2.0049999999993684E-6</v>
          </cell>
          <cell r="CF251">
            <v>0</v>
          </cell>
          <cell r="CG251">
            <v>0</v>
          </cell>
          <cell r="CH251">
            <v>0</v>
          </cell>
          <cell r="CI251">
            <v>2.0049999999993684E-6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-4.419200000002621E-5</v>
          </cell>
          <cell r="S260">
            <v>-3.2799999999735818E-7</v>
          </cell>
          <cell r="T260">
            <v>-1.1194000000002563E-5</v>
          </cell>
          <cell r="U260">
            <v>-5.5799999999980865E-6</v>
          </cell>
          <cell r="V260">
            <v>-8.2679999999987763E-6</v>
          </cell>
          <cell r="W260">
            <v>-4.0999999999929981E-7</v>
          </cell>
          <cell r="X260">
            <v>0</v>
          </cell>
          <cell r="Y260">
            <v>-5.0999999999870593E-7</v>
          </cell>
          <cell r="Z260">
            <v>-1.759999999999956E-6</v>
          </cell>
          <cell r="AA260">
            <v>-2.4120000000002473E-6</v>
          </cell>
          <cell r="AB260">
            <v>-1.3730000000003462E-5</v>
          </cell>
          <cell r="AC260">
            <v>0</v>
          </cell>
          <cell r="AD260">
            <v>0</v>
          </cell>
          <cell r="AE260">
            <v>-36826.000022361055</v>
          </cell>
          <cell r="AF260">
            <v>0</v>
          </cell>
          <cell r="AG260">
            <v>-1.0200000000008813E-6</v>
          </cell>
          <cell r="AH260">
            <v>0</v>
          </cell>
          <cell r="AI260">
            <v>-9.6399999999913222E-7</v>
          </cell>
          <cell r="AJ260">
            <v>-7.0499999999980301E-6</v>
          </cell>
          <cell r="AK260">
            <v>-5.300000000020566E-7</v>
          </cell>
          <cell r="AL260">
            <v>-36826.000000890344</v>
          </cell>
          <cell r="AM260">
            <v>-2.0409999999977668E-6</v>
          </cell>
          <cell r="AN260">
            <v>-8.1499999999984363E-6</v>
          </cell>
          <cell r="AO260">
            <v>-1.7159999999988296E-6</v>
          </cell>
          <cell r="AP260">
            <v>0</v>
          </cell>
          <cell r="AQ260">
            <v>0</v>
          </cell>
          <cell r="AR260">
            <v>-17241.699973409995</v>
          </cell>
          <cell r="AS260">
            <v>0</v>
          </cell>
          <cell r="AT260">
            <v>0</v>
          </cell>
          <cell r="AU260">
            <v>5.7069999999971588E-6</v>
          </cell>
          <cell r="AV260">
            <v>9.455999999997966E-6</v>
          </cell>
          <cell r="AW260">
            <v>6.9229999999989578E-6</v>
          </cell>
          <cell r="AX260">
            <v>9.2399999999936977E-7</v>
          </cell>
          <cell r="AY260">
            <v>-17241.69999874942</v>
          </cell>
          <cell r="AZ260">
            <v>0</v>
          </cell>
          <cell r="BA260">
            <v>6.0899999999863841E-7</v>
          </cell>
          <cell r="BB260">
            <v>1.7200000000001936E-6</v>
          </cell>
          <cell r="BC260">
            <v>0</v>
          </cell>
          <cell r="BD260">
            <v>0</v>
          </cell>
          <cell r="BE260">
            <v>-17874.999970121309</v>
          </cell>
          <cell r="BF260">
            <v>0</v>
          </cell>
          <cell r="BG260">
            <v>0</v>
          </cell>
          <cell r="BH260">
            <v>1.5859999999978669E-6</v>
          </cell>
          <cell r="BI260">
            <v>9.544000000000219E-6</v>
          </cell>
          <cell r="BJ260">
            <v>4.1369999999978091E-6</v>
          </cell>
          <cell r="BK260">
            <v>5.503000000000452E-6</v>
          </cell>
          <cell r="BL260">
            <v>-17875</v>
          </cell>
          <cell r="BM260">
            <v>3.4600000000002684E-6</v>
          </cell>
          <cell r="BN260">
            <v>2.0289999999971442E-6</v>
          </cell>
          <cell r="BO260">
            <v>3.6200000000027877E-6</v>
          </cell>
          <cell r="BP260">
            <v>0</v>
          </cell>
          <cell r="BQ260">
            <v>0</v>
          </cell>
          <cell r="BR260">
            <v>-37603.49998062849</v>
          </cell>
          <cell r="BS260">
            <v>0</v>
          </cell>
          <cell r="BT260">
            <v>2.7670000000007411E-6</v>
          </cell>
          <cell r="BU260">
            <v>5.246000000000417E-6</v>
          </cell>
          <cell r="BV260">
            <v>4.3439999999998757E-6</v>
          </cell>
          <cell r="BW260">
            <v>0</v>
          </cell>
          <cell r="BX260">
            <v>0</v>
          </cell>
          <cell r="BY260">
            <v>-19818.999995082617</v>
          </cell>
          <cell r="BZ260">
            <v>0</v>
          </cell>
          <cell r="CA260">
            <v>2.0989999999984632E-6</v>
          </cell>
          <cell r="CB260">
            <v>0</v>
          </cell>
          <cell r="CC260">
            <v>0</v>
          </cell>
          <cell r="CD260">
            <v>-17784.5</v>
          </cell>
          <cell r="CE260">
            <v>-38987.949997998774</v>
          </cell>
          <cell r="CF260">
            <v>0</v>
          </cell>
          <cell r="CG260">
            <v>0</v>
          </cell>
          <cell r="CH260">
            <v>0</v>
          </cell>
          <cell r="CI260">
            <v>2.0049999999993684E-6</v>
          </cell>
          <cell r="CJ260">
            <v>0</v>
          </cell>
          <cell r="CK260">
            <v>0</v>
          </cell>
          <cell r="CL260">
            <v>-20284.5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-18703.450000001118</v>
          </cell>
          <cell r="CR260">
            <v>-40686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-21413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-19273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-512.01049999997485</v>
          </cell>
          <cell r="DS264">
            <v>-5.9790000000002692</v>
          </cell>
          <cell r="DT264">
            <v>-2.3179999999993015</v>
          </cell>
          <cell r="DU264">
            <v>0</v>
          </cell>
          <cell r="DV264">
            <v>0</v>
          </cell>
          <cell r="DW264">
            <v>0</v>
          </cell>
          <cell r="DX264">
            <v>27.486000000000786</v>
          </cell>
          <cell r="DY264">
            <v>-525.14999999999418</v>
          </cell>
          <cell r="DZ264">
            <v>88.220000000001164</v>
          </cell>
          <cell r="EA264">
            <v>0</v>
          </cell>
          <cell r="EB264">
            <v>0</v>
          </cell>
          <cell r="EC264">
            <v>0</v>
          </cell>
          <cell r="ED264">
            <v>-94.26949999999988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-3081.8366999999853</v>
          </cell>
          <cell r="DS265">
            <v>-49.619299999999384</v>
          </cell>
          <cell r="DT265">
            <v>-5.5204000000003361</v>
          </cell>
          <cell r="DU265">
            <v>0</v>
          </cell>
          <cell r="DV265">
            <v>0</v>
          </cell>
          <cell r="DW265">
            <v>0</v>
          </cell>
          <cell r="DX265">
            <v>-33.917000000001281</v>
          </cell>
          <cell r="DY265">
            <v>-1301.3400000000256</v>
          </cell>
          <cell r="DZ265">
            <v>-1443.9199999999837</v>
          </cell>
          <cell r="EA265">
            <v>-247.52000000000407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-56.590000000003783</v>
          </cell>
          <cell r="K267">
            <v>0</v>
          </cell>
          <cell r="L267">
            <v>0</v>
          </cell>
          <cell r="M267">
            <v>0</v>
          </cell>
          <cell r="N267">
            <v>-196.59190000000308</v>
          </cell>
          <cell r="O267">
            <v>-46.548999999999069</v>
          </cell>
          <cell r="P267">
            <v>0</v>
          </cell>
          <cell r="Q267">
            <v>0</v>
          </cell>
          <cell r="R267">
            <v>-3391.2312999999849</v>
          </cell>
          <cell r="S267">
            <v>0</v>
          </cell>
          <cell r="T267">
            <v>0</v>
          </cell>
          <cell r="U267">
            <v>-164.11300000000119</v>
          </cell>
          <cell r="V267">
            <v>0</v>
          </cell>
          <cell r="W267">
            <v>-237.25</v>
          </cell>
          <cell r="X267">
            <v>-1075</v>
          </cell>
          <cell r="Y267">
            <v>-181.05500000000029</v>
          </cell>
          <cell r="Z267">
            <v>0</v>
          </cell>
          <cell r="AA267">
            <v>-1156.640000000014</v>
          </cell>
          <cell r="AB267">
            <v>-577.17330000000948</v>
          </cell>
          <cell r="AC267">
            <v>0</v>
          </cell>
          <cell r="AD267">
            <v>0</v>
          </cell>
          <cell r="AE267">
            <v>-9960.0234290005174</v>
          </cell>
          <cell r="AF267">
            <v>-171.49755900000002</v>
          </cell>
          <cell r="AG267">
            <v>-289.41000000000349</v>
          </cell>
          <cell r="AH267">
            <v>-1311.9699999999721</v>
          </cell>
          <cell r="AI267">
            <v>-862.29687000000558</v>
          </cell>
          <cell r="AJ267">
            <v>-1261.1900000000023</v>
          </cell>
          <cell r="AK267">
            <v>-1395.1959999999963</v>
          </cell>
          <cell r="AL267">
            <v>-773.36999999999534</v>
          </cell>
          <cell r="AM267">
            <v>-871.73500000000058</v>
          </cell>
          <cell r="AN267">
            <v>-1269.4400000000023</v>
          </cell>
          <cell r="AO267">
            <v>-1317.1200000000536</v>
          </cell>
          <cell r="AP267">
            <v>0</v>
          </cell>
          <cell r="AQ267">
            <v>-436.79800000000068</v>
          </cell>
          <cell r="AR267">
            <v>-7206.2612000000663</v>
          </cell>
          <cell r="AS267">
            <v>24.126000000000204</v>
          </cell>
          <cell r="AT267">
            <v>959.83700000001409</v>
          </cell>
          <cell r="AU267">
            <v>390.01300000003539</v>
          </cell>
          <cell r="AV267">
            <v>-2072.248900000006</v>
          </cell>
          <cell r="AW267">
            <v>-1329.0190000000293</v>
          </cell>
          <cell r="AX267">
            <v>-378.89029999999912</v>
          </cell>
          <cell r="AY267">
            <v>-1596.7000000000116</v>
          </cell>
          <cell r="AZ267">
            <v>-880.05999999999767</v>
          </cell>
          <cell r="BA267">
            <v>-2944.1499999999651</v>
          </cell>
          <cell r="BB267">
            <v>582.78600000008009</v>
          </cell>
          <cell r="BC267">
            <v>0</v>
          </cell>
          <cell r="BD267">
            <v>38.044999999998254</v>
          </cell>
          <cell r="BE267">
            <v>-6442.0342999999411</v>
          </cell>
          <cell r="BF267">
            <v>-0.9922999999998865</v>
          </cell>
          <cell r="BG267">
            <v>973.05500000000757</v>
          </cell>
          <cell r="BH267">
            <v>794.27000000001863</v>
          </cell>
          <cell r="BI267">
            <v>-652.87999999997555</v>
          </cell>
          <cell r="BJ267">
            <v>-2202.0400000000081</v>
          </cell>
          <cell r="BK267">
            <v>66.45400000000518</v>
          </cell>
          <cell r="BL267">
            <v>-1459.6599999999744</v>
          </cell>
          <cell r="BM267">
            <v>-529.68600000000151</v>
          </cell>
          <cell r="BN267">
            <v>-4089.140000000014</v>
          </cell>
          <cell r="BO267">
            <v>-947.46900000004098</v>
          </cell>
          <cell r="BP267">
            <v>0</v>
          </cell>
          <cell r="BQ267">
            <v>1606.0540000000328</v>
          </cell>
          <cell r="BR267">
            <v>-26553.461810000241</v>
          </cell>
          <cell r="BS267">
            <v>-54.239999999990687</v>
          </cell>
          <cell r="BT267">
            <v>-148.63000000000466</v>
          </cell>
          <cell r="BU267">
            <v>106.50000000011642</v>
          </cell>
          <cell r="BV267">
            <v>-2961.3000000000466</v>
          </cell>
          <cell r="BW267">
            <v>-6084.1379999998026</v>
          </cell>
          <cell r="BX267">
            <v>-961</v>
          </cell>
          <cell r="BY267">
            <v>-5590.2999999998137</v>
          </cell>
          <cell r="BZ267">
            <v>-5648.6999999999534</v>
          </cell>
          <cell r="CA267">
            <v>-5548.5699999998324</v>
          </cell>
          <cell r="CB267">
            <v>-1106.3999999999069</v>
          </cell>
          <cell r="CC267">
            <v>235.84619000000004</v>
          </cell>
          <cell r="CD267">
            <v>1207.4699999999721</v>
          </cell>
          <cell r="CE267">
            <v>-27008.783999999985</v>
          </cell>
          <cell r="CF267">
            <v>1087.5499999999302</v>
          </cell>
          <cell r="CG267">
            <v>342.97999999998137</v>
          </cell>
          <cell r="CH267">
            <v>-1413.8699999998789</v>
          </cell>
          <cell r="CI267">
            <v>-5208.064000000013</v>
          </cell>
          <cell r="CJ267">
            <v>-6865.8300000000745</v>
          </cell>
          <cell r="CK267">
            <v>-2519.9999999998836</v>
          </cell>
          <cell r="CL267">
            <v>-6001.2900000005029</v>
          </cell>
          <cell r="CM267">
            <v>-3662.8000000000466</v>
          </cell>
          <cell r="CN267">
            <v>-4904.3699999998789</v>
          </cell>
          <cell r="CO267">
            <v>-968.6999999997206</v>
          </cell>
          <cell r="CP267">
            <v>264.16999999999825</v>
          </cell>
          <cell r="CQ267">
            <v>2841.4399999999441</v>
          </cell>
          <cell r="CR267">
            <v>-42113.852999996394</v>
          </cell>
          <cell r="CS267">
            <v>-541.51000000000931</v>
          </cell>
          <cell r="CT267">
            <v>169.4000000001397</v>
          </cell>
          <cell r="CU267">
            <v>-3633.9999999997672</v>
          </cell>
          <cell r="CV267">
            <v>-6965.7700000002515</v>
          </cell>
          <cell r="CW267">
            <v>-8305.6599999999162</v>
          </cell>
          <cell r="CX267">
            <v>-1005.2700000000186</v>
          </cell>
          <cell r="CY267">
            <v>-4598</v>
          </cell>
          <cell r="CZ267">
            <v>-6326.4000000003725</v>
          </cell>
          <cell r="DA267">
            <v>-8384.7900000000373</v>
          </cell>
          <cell r="DB267">
            <v>-3026.8599999998696</v>
          </cell>
          <cell r="DC267">
            <v>166.64699999999721</v>
          </cell>
          <cell r="DD267">
            <v>338.36000000033528</v>
          </cell>
          <cell r="DE267">
            <v>13860.115000005811</v>
          </cell>
          <cell r="DF267">
            <v>2179.3800000000047</v>
          </cell>
          <cell r="DG267">
            <v>318.10000000009313</v>
          </cell>
          <cell r="DH267">
            <v>1618.4099999999162</v>
          </cell>
          <cell r="DI267">
            <v>5.8800000001210719</v>
          </cell>
          <cell r="DJ267">
            <v>-700.65999999968335</v>
          </cell>
          <cell r="DK267">
            <v>-478.16000000014901</v>
          </cell>
          <cell r="DL267">
            <v>1735.3999999999069</v>
          </cell>
          <cell r="DM267">
            <v>-1877.0109999999404</v>
          </cell>
          <cell r="DN267">
            <v>-5473.6000000000931</v>
          </cell>
          <cell r="DO267">
            <v>3815.7000000001863</v>
          </cell>
          <cell r="DP267">
            <v>910.03600000000006</v>
          </cell>
          <cell r="DQ267">
            <v>11806.64000000013</v>
          </cell>
          <cell r="DR267">
            <v>116531.52599999309</v>
          </cell>
          <cell r="DS267">
            <v>54391.5</v>
          </cell>
          <cell r="DT267">
            <v>22240.5</v>
          </cell>
          <cell r="DU267">
            <v>22918.5</v>
          </cell>
          <cell r="DV267">
            <v>8311.3999999994412</v>
          </cell>
          <cell r="DW267">
            <v>5707.5</v>
          </cell>
          <cell r="DX267">
            <v>7660.51600000076</v>
          </cell>
          <cell r="DY267">
            <v>-18657</v>
          </cell>
          <cell r="DZ267">
            <v>-11228.949999999255</v>
          </cell>
          <cell r="EA267">
            <v>-21303</v>
          </cell>
          <cell r="EB267">
            <v>-726</v>
          </cell>
          <cell r="EC267">
            <v>12692.760000000242</v>
          </cell>
          <cell r="ED267">
            <v>34523.800000000745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-113.7899000000034</v>
          </cell>
          <cell r="L268">
            <v>-66.31532999999996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-148.40510000000359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-116.15290000000005</v>
          </cell>
          <cell r="AN268">
            <v>0</v>
          </cell>
          <cell r="AO268">
            <v>-32.25220000000013</v>
          </cell>
          <cell r="AP268">
            <v>0</v>
          </cell>
          <cell r="AQ268">
            <v>0</v>
          </cell>
          <cell r="AR268">
            <v>-24.416700000001583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-12.730000000010477</v>
          </cell>
          <cell r="AY268">
            <v>0</v>
          </cell>
          <cell r="AZ268">
            <v>0</v>
          </cell>
          <cell r="BA268">
            <v>0</v>
          </cell>
          <cell r="BB268">
            <v>-11.686699999999746</v>
          </cell>
          <cell r="BC268">
            <v>0</v>
          </cell>
          <cell r="BD268">
            <v>0</v>
          </cell>
          <cell r="BE268">
            <v>-554.5341999999946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-524.35999999998603</v>
          </cell>
          <cell r="BL268">
            <v>0</v>
          </cell>
          <cell r="BM268">
            <v>-30.174199999999928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56.771349999995437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-155.98764999999548</v>
          </cell>
          <cell r="BY268">
            <v>0</v>
          </cell>
          <cell r="BZ268">
            <v>0</v>
          </cell>
          <cell r="CA268">
            <v>0</v>
          </cell>
          <cell r="CB268">
            <v>212.75900000000001</v>
          </cell>
          <cell r="CC268">
            <v>0</v>
          </cell>
          <cell r="CD268">
            <v>0</v>
          </cell>
          <cell r="CE268">
            <v>-149.47930000000633</v>
          </cell>
          <cell r="CF268">
            <v>71.199000000000524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-223.96229999998468</v>
          </cell>
          <cell r="CL268">
            <v>3.2839999999996508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118.08989999990445</v>
          </cell>
          <cell r="CS268">
            <v>0</v>
          </cell>
          <cell r="CT268">
            <v>101.04639999999972</v>
          </cell>
          <cell r="CU268">
            <v>0</v>
          </cell>
          <cell r="CV268">
            <v>0</v>
          </cell>
          <cell r="CW268">
            <v>-55.121999999999389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72.165499999999156</v>
          </cell>
          <cell r="DC268">
            <v>0</v>
          </cell>
          <cell r="DD268">
            <v>0</v>
          </cell>
          <cell r="DE268">
            <v>252.12810000008903</v>
          </cell>
          <cell r="DF268">
            <v>61.516099999999824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190.61199999999735</v>
          </cell>
          <cell r="DP268">
            <v>0</v>
          </cell>
          <cell r="DQ268">
            <v>0</v>
          </cell>
          <cell r="DR268">
            <v>377.42499999993015</v>
          </cell>
          <cell r="DS268">
            <v>305.84500000000116</v>
          </cell>
          <cell r="DT268">
            <v>0</v>
          </cell>
          <cell r="DU268">
            <v>0</v>
          </cell>
          <cell r="DV268">
            <v>0</v>
          </cell>
          <cell r="DW268">
            <v>71.580000000001746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-75.67699999999968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-800.62000000002445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-800.62000000002445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-881.87199999997392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-811.6299999999901</v>
          </cell>
          <cell r="AL269">
            <v>0</v>
          </cell>
          <cell r="AM269">
            <v>-70.242000000002008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-298.53910000002361</v>
          </cell>
          <cell r="AS269">
            <v>183.66089999999986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-482.20000000001164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-972.50820000001113</v>
          </cell>
          <cell r="BF269">
            <v>164.93650000000002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-578.56999999999243</v>
          </cell>
          <cell r="BL269">
            <v>0</v>
          </cell>
          <cell r="BM269">
            <v>-558.87469999999985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-954.19800000003306</v>
          </cell>
          <cell r="BS269">
            <v>0</v>
          </cell>
          <cell r="BT269">
            <v>87.575999999999112</v>
          </cell>
          <cell r="BU269">
            <v>0</v>
          </cell>
          <cell r="BV269">
            <v>0</v>
          </cell>
          <cell r="BW269">
            <v>0</v>
          </cell>
          <cell r="BX269">
            <v>-1044.320000000007</v>
          </cell>
          <cell r="BY269">
            <v>122.94999999999709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-120.40399999999499</v>
          </cell>
          <cell r="CE269">
            <v>-810.79400000011083</v>
          </cell>
          <cell r="CF269">
            <v>86.46999999997206</v>
          </cell>
          <cell r="CG269">
            <v>0</v>
          </cell>
          <cell r="CH269">
            <v>0</v>
          </cell>
          <cell r="CI269">
            <v>0</v>
          </cell>
          <cell r="CJ269">
            <v>148.24600000000282</v>
          </cell>
          <cell r="CK269">
            <v>-1045.5100000000093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-197.10649999976158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-13.324000000000069</v>
          </cell>
          <cell r="CX269">
            <v>-479.18999999994412</v>
          </cell>
          <cell r="CY269">
            <v>136.05199999999968</v>
          </cell>
          <cell r="CZ269">
            <v>-70.545000000000073</v>
          </cell>
          <cell r="DA269">
            <v>0</v>
          </cell>
          <cell r="DB269">
            <v>229.90049999999974</v>
          </cell>
          <cell r="DC269">
            <v>0</v>
          </cell>
          <cell r="DD269">
            <v>0</v>
          </cell>
          <cell r="DE269">
            <v>-1091.4320000000298</v>
          </cell>
          <cell r="DF269">
            <v>125.01699999999983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-1390.0599999999977</v>
          </cell>
          <cell r="DL269">
            <v>43.679000000000087</v>
          </cell>
          <cell r="DM269">
            <v>-320.45999999999185</v>
          </cell>
          <cell r="DN269">
            <v>112.42799999999988</v>
          </cell>
          <cell r="DO269">
            <v>58.449000000000524</v>
          </cell>
          <cell r="DP269">
            <v>0</v>
          </cell>
          <cell r="DQ269">
            <v>279.51499999999942</v>
          </cell>
          <cell r="DR269">
            <v>1498.6700000001583</v>
          </cell>
          <cell r="DS269">
            <v>1185.6999999999534</v>
          </cell>
          <cell r="DT269">
            <v>0</v>
          </cell>
          <cell r="DU269">
            <v>0</v>
          </cell>
          <cell r="DV269">
            <v>0</v>
          </cell>
          <cell r="DW269">
            <v>312.97000000000116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-56.590000000003783</v>
          </cell>
          <cell r="K271">
            <v>-189.46689999999944</v>
          </cell>
          <cell r="L271">
            <v>-66.31532999999996</v>
          </cell>
          <cell r="M271">
            <v>0</v>
          </cell>
          <cell r="N271">
            <v>-196.59190000000308</v>
          </cell>
          <cell r="O271">
            <v>-46.548999999999069</v>
          </cell>
          <cell r="P271">
            <v>0</v>
          </cell>
          <cell r="Q271">
            <v>0</v>
          </cell>
          <cell r="R271">
            <v>-4191.8512999999803</v>
          </cell>
          <cell r="S271">
            <v>0</v>
          </cell>
          <cell r="T271">
            <v>0</v>
          </cell>
          <cell r="U271">
            <v>-164.11300000000119</v>
          </cell>
          <cell r="V271">
            <v>0</v>
          </cell>
          <cell r="W271">
            <v>-237.25</v>
          </cell>
          <cell r="X271">
            <v>-1875.6199999999953</v>
          </cell>
          <cell r="Y271">
            <v>-181.05500000000029</v>
          </cell>
          <cell r="Z271">
            <v>0</v>
          </cell>
          <cell r="AA271">
            <v>-1156.640000000014</v>
          </cell>
          <cell r="AB271">
            <v>-577.17330000000948</v>
          </cell>
          <cell r="AC271">
            <v>0</v>
          </cell>
          <cell r="AD271">
            <v>0</v>
          </cell>
          <cell r="AE271">
            <v>-10990.300529000349</v>
          </cell>
          <cell r="AF271">
            <v>-171.49755900000002</v>
          </cell>
          <cell r="AG271">
            <v>-289.41000000000349</v>
          </cell>
          <cell r="AH271">
            <v>-1311.9699999999721</v>
          </cell>
          <cell r="AI271">
            <v>-862.29687000000558</v>
          </cell>
          <cell r="AJ271">
            <v>-1261.1900000000023</v>
          </cell>
          <cell r="AK271">
            <v>-2206.8260000000009</v>
          </cell>
          <cell r="AL271">
            <v>-773.36999999999534</v>
          </cell>
          <cell r="AM271">
            <v>-1058.1298999999999</v>
          </cell>
          <cell r="AN271">
            <v>-1269.4400000000023</v>
          </cell>
          <cell r="AO271">
            <v>-1349.3722000000416</v>
          </cell>
          <cell r="AP271">
            <v>0</v>
          </cell>
          <cell r="AQ271">
            <v>-436.79800000000068</v>
          </cell>
          <cell r="AR271">
            <v>-7529.2170000001788</v>
          </cell>
          <cell r="AS271">
            <v>207.78689999999915</v>
          </cell>
          <cell r="AT271">
            <v>959.83700000001409</v>
          </cell>
          <cell r="AU271">
            <v>390.01300000003539</v>
          </cell>
          <cell r="AV271">
            <v>-2072.248900000006</v>
          </cell>
          <cell r="AW271">
            <v>-1329.0190000000293</v>
          </cell>
          <cell r="AX271">
            <v>-873.82030000002123</v>
          </cell>
          <cell r="AY271">
            <v>-1596.7000000000116</v>
          </cell>
          <cell r="AZ271">
            <v>-880.05999999999767</v>
          </cell>
          <cell r="BA271">
            <v>-2944.1499999999651</v>
          </cell>
          <cell r="BB271">
            <v>571.09930000005988</v>
          </cell>
          <cell r="BC271">
            <v>0</v>
          </cell>
          <cell r="BD271">
            <v>38.044999999998254</v>
          </cell>
          <cell r="BE271">
            <v>-7969.0767000000924</v>
          </cell>
          <cell r="BF271">
            <v>163.94419999999991</v>
          </cell>
          <cell r="BG271">
            <v>973.05500000000757</v>
          </cell>
          <cell r="BH271">
            <v>794.27000000001863</v>
          </cell>
          <cell r="BI271">
            <v>-652.87999999997555</v>
          </cell>
          <cell r="BJ271">
            <v>-2202.0400000000081</v>
          </cell>
          <cell r="BK271">
            <v>-1036.475999999966</v>
          </cell>
          <cell r="BL271">
            <v>-1459.6599999999744</v>
          </cell>
          <cell r="BM271">
            <v>-1118.7349000000031</v>
          </cell>
          <cell r="BN271">
            <v>-4089.140000000014</v>
          </cell>
          <cell r="BO271">
            <v>-947.46900000004098</v>
          </cell>
          <cell r="BP271">
            <v>0</v>
          </cell>
          <cell r="BQ271">
            <v>1606.0540000000328</v>
          </cell>
          <cell r="BR271">
            <v>-27450.888460000977</v>
          </cell>
          <cell r="BS271">
            <v>-54.239999999990687</v>
          </cell>
          <cell r="BT271">
            <v>-61.054000000003725</v>
          </cell>
          <cell r="BU271">
            <v>106.50000000011642</v>
          </cell>
          <cell r="BV271">
            <v>-2961.3000000000466</v>
          </cell>
          <cell r="BW271">
            <v>-6084.1379999998026</v>
          </cell>
          <cell r="BX271">
            <v>-2161.3076499998569</v>
          </cell>
          <cell r="BY271">
            <v>-5467.3499999996275</v>
          </cell>
          <cell r="BZ271">
            <v>-5648.6999999999534</v>
          </cell>
          <cell r="CA271">
            <v>-5548.5699999998324</v>
          </cell>
          <cell r="CB271">
            <v>-893.64099999982864</v>
          </cell>
          <cell r="CC271">
            <v>235.84619000000004</v>
          </cell>
          <cell r="CD271">
            <v>1087.066000000108</v>
          </cell>
          <cell r="CE271">
            <v>-27969.057300001383</v>
          </cell>
          <cell r="CF271">
            <v>1245.2189999998081</v>
          </cell>
          <cell r="CG271">
            <v>342.97999999998137</v>
          </cell>
          <cell r="CH271">
            <v>-1413.8699999998789</v>
          </cell>
          <cell r="CI271">
            <v>-5208.064000000013</v>
          </cell>
          <cell r="CJ271">
            <v>-6717.5840000000317</v>
          </cell>
          <cell r="CK271">
            <v>-3789.4722999997903</v>
          </cell>
          <cell r="CL271">
            <v>-5998.0060000005178</v>
          </cell>
          <cell r="CM271">
            <v>-3662.8000000000466</v>
          </cell>
          <cell r="CN271">
            <v>-4904.3699999998789</v>
          </cell>
          <cell r="CO271">
            <v>-968.6999999997206</v>
          </cell>
          <cell r="CP271">
            <v>264.16999999999825</v>
          </cell>
          <cell r="CQ271">
            <v>2841.4399999999441</v>
          </cell>
          <cell r="CR271">
            <v>-42192.869600001723</v>
          </cell>
          <cell r="CS271">
            <v>-541.51000000000931</v>
          </cell>
          <cell r="CT271">
            <v>270.4464000002481</v>
          </cell>
          <cell r="CU271">
            <v>-3633.9999999997672</v>
          </cell>
          <cell r="CV271">
            <v>-6965.7700000002515</v>
          </cell>
          <cell r="CW271">
            <v>-8374.1059999999125</v>
          </cell>
          <cell r="CX271">
            <v>-1484.4599999999627</v>
          </cell>
          <cell r="CY271">
            <v>-4461.9479999998584</v>
          </cell>
          <cell r="CZ271">
            <v>-6396.945000000298</v>
          </cell>
          <cell r="DA271">
            <v>-8384.7900000000373</v>
          </cell>
          <cell r="DB271">
            <v>-2724.7939999997616</v>
          </cell>
          <cell r="DC271">
            <v>166.64699999999721</v>
          </cell>
          <cell r="DD271">
            <v>338.36000000033528</v>
          </cell>
          <cell r="DE271">
            <v>13020.811099998653</v>
          </cell>
          <cell r="DF271">
            <v>2365.9131000000052</v>
          </cell>
          <cell r="DG271">
            <v>318.10000000009313</v>
          </cell>
          <cell r="DH271">
            <v>1618.4099999999162</v>
          </cell>
          <cell r="DI271">
            <v>5.8800000001210719</v>
          </cell>
          <cell r="DJ271">
            <v>-700.65999999968335</v>
          </cell>
          <cell r="DK271">
            <v>-1868.2200000002049</v>
          </cell>
          <cell r="DL271">
            <v>1779.0789999999106</v>
          </cell>
          <cell r="DM271">
            <v>-2197.4709999999031</v>
          </cell>
          <cell r="DN271">
            <v>-5361.1720000002533</v>
          </cell>
          <cell r="DO271">
            <v>4064.7609999999404</v>
          </cell>
          <cell r="DP271">
            <v>910.03600000000006</v>
          </cell>
          <cell r="DQ271">
            <v>12086.155000000261</v>
          </cell>
          <cell r="DR271">
            <v>114813.77379998565</v>
          </cell>
          <cell r="DS271">
            <v>55827.446699999273</v>
          </cell>
          <cell r="DT271">
            <v>22232.661599999294</v>
          </cell>
          <cell r="DU271">
            <v>22918.5</v>
          </cell>
          <cell r="DV271">
            <v>8311.3999999994412</v>
          </cell>
          <cell r="DW271">
            <v>6092.0499999988824</v>
          </cell>
          <cell r="DX271">
            <v>7654.0850000008941</v>
          </cell>
          <cell r="DY271">
            <v>-20483.490000002086</v>
          </cell>
          <cell r="DZ271">
            <v>-12584.64999999851</v>
          </cell>
          <cell r="EA271">
            <v>-21550.519999999553</v>
          </cell>
          <cell r="EB271">
            <v>-726</v>
          </cell>
          <cell r="EC271">
            <v>12692.760000000242</v>
          </cell>
          <cell r="ED271">
            <v>34429.530500000343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-56716.970073789358</v>
          </cell>
          <cell r="G273">
            <v>-50858.703607320786</v>
          </cell>
          <cell r="H273">
            <v>-58947.751636773348</v>
          </cell>
          <cell r="I273">
            <v>-46290.294462412596</v>
          </cell>
          <cell r="J273">
            <v>-44523.315383791924</v>
          </cell>
          <cell r="K273">
            <v>-53667.289536207914</v>
          </cell>
          <cell r="L273">
            <v>-77071.168057978153</v>
          </cell>
          <cell r="M273">
            <v>-81924.707516282797</v>
          </cell>
          <cell r="N273">
            <v>-107417.42332455516</v>
          </cell>
          <cell r="O273">
            <v>-74141.23698720336</v>
          </cell>
          <cell r="P273">
            <v>-70975.641403794289</v>
          </cell>
          <cell r="Q273">
            <v>-71807.142447143793</v>
          </cell>
          <cell r="R273">
            <v>-866495.33495616913</v>
          </cell>
          <cell r="S273">
            <v>-65007.57936874032</v>
          </cell>
          <cell r="T273">
            <v>-55553.795018255711</v>
          </cell>
          <cell r="U273">
            <v>-65261.852799147367</v>
          </cell>
          <cell r="V273">
            <v>-49417.66424587369</v>
          </cell>
          <cell r="W273">
            <v>-49824.407332479954</v>
          </cell>
          <cell r="X273">
            <v>-61123.765677034855</v>
          </cell>
          <cell r="Y273">
            <v>-86232.63129350543</v>
          </cell>
          <cell r="Z273">
            <v>-93223.675857752562</v>
          </cell>
          <cell r="AA273">
            <v>-86387.260735630989</v>
          </cell>
          <cell r="AB273">
            <v>-83446.355234950781</v>
          </cell>
          <cell r="AC273">
            <v>-80415.684191584587</v>
          </cell>
          <cell r="AD273">
            <v>-90600.663201391697</v>
          </cell>
          <cell r="AE273">
            <v>-984231.25901126862</v>
          </cell>
          <cell r="AF273">
            <v>-80241.481690526009</v>
          </cell>
          <cell r="AG273">
            <v>-69645.200466632843</v>
          </cell>
          <cell r="AH273">
            <v>-73541.757310956717</v>
          </cell>
          <cell r="AI273">
            <v>-55065.545989722013</v>
          </cell>
          <cell r="AJ273">
            <v>-53472.998153716326</v>
          </cell>
          <cell r="AK273">
            <v>-64482.652394920588</v>
          </cell>
          <cell r="AL273">
            <v>-95576.918264627457</v>
          </cell>
          <cell r="AM273">
            <v>-104481.18304818869</v>
          </cell>
          <cell r="AN273">
            <v>-94452.55277428031</v>
          </cell>
          <cell r="AO273">
            <v>-94427.993746638298</v>
          </cell>
          <cell r="AP273">
            <v>-94213.965087115765</v>
          </cell>
          <cell r="AQ273">
            <v>-104629.010083884</v>
          </cell>
          <cell r="AR273">
            <v>-244728.93196201324</v>
          </cell>
          <cell r="AS273">
            <v>25514.806557267904</v>
          </cell>
          <cell r="AT273">
            <v>11853.589432656765</v>
          </cell>
          <cell r="AU273">
            <v>-2761.8681405484676</v>
          </cell>
          <cell r="AV273">
            <v>-5532.3144667446613</v>
          </cell>
          <cell r="AW273">
            <v>-19214.617742866278</v>
          </cell>
          <cell r="AX273">
            <v>-32243.381924152374</v>
          </cell>
          <cell r="AY273">
            <v>-64304.909561485052</v>
          </cell>
          <cell r="AZ273">
            <v>-70966.563142925501</v>
          </cell>
          <cell r="BA273">
            <v>-56355.5181838274</v>
          </cell>
          <cell r="BB273">
            <v>-33445.560369819403</v>
          </cell>
          <cell r="BC273">
            <v>-831.15949487686157</v>
          </cell>
          <cell r="BD273">
            <v>3558.5650753676891</v>
          </cell>
          <cell r="BE273">
            <v>-272520.58101320267</v>
          </cell>
          <cell r="BF273">
            <v>26031.22005417943</v>
          </cell>
          <cell r="BG273">
            <v>11911.238744944334</v>
          </cell>
          <cell r="BH273">
            <v>-2178.6001597046852</v>
          </cell>
          <cell r="BI273">
            <v>-6187.2149668335915</v>
          </cell>
          <cell r="BJ273">
            <v>-18698.68930593133</v>
          </cell>
          <cell r="BK273">
            <v>-35284.962006777525</v>
          </cell>
          <cell r="BL273">
            <v>-76261.675935328007</v>
          </cell>
          <cell r="BM273">
            <v>-74509.30451336503</v>
          </cell>
          <cell r="BN273">
            <v>-60312.227109700441</v>
          </cell>
          <cell r="BO273">
            <v>-38107.773589849472</v>
          </cell>
          <cell r="BP273">
            <v>-1440.5441744625568</v>
          </cell>
          <cell r="BQ273">
            <v>2517.9519495666027</v>
          </cell>
          <cell r="BR273">
            <v>-293328.39975404739</v>
          </cell>
          <cell r="BS273">
            <v>30724.956257581711</v>
          </cell>
          <cell r="BT273">
            <v>15627.889677524567</v>
          </cell>
          <cell r="BU273">
            <v>-4918.4919072985649</v>
          </cell>
          <cell r="BV273">
            <v>-8436.1016595363617</v>
          </cell>
          <cell r="BW273">
            <v>-19236.342081576586</v>
          </cell>
          <cell r="BX273">
            <v>-37422.4275829494</v>
          </cell>
          <cell r="BY273">
            <v>-78608.889093905687</v>
          </cell>
          <cell r="BZ273">
            <v>-81954.631856411695</v>
          </cell>
          <cell r="CA273">
            <v>-66866.911364585161</v>
          </cell>
          <cell r="CB273">
            <v>-42999.209073036909</v>
          </cell>
          <cell r="CC273">
            <v>-1992.5702217519283</v>
          </cell>
          <cell r="CD273">
            <v>2754.3291518092155</v>
          </cell>
          <cell r="CE273">
            <v>-302923.72551059723</v>
          </cell>
          <cell r="CF273">
            <v>33030.970498919487</v>
          </cell>
          <cell r="CG273">
            <v>16721.673014551401</v>
          </cell>
          <cell r="CH273">
            <v>-6414.167881667614</v>
          </cell>
          <cell r="CI273">
            <v>-9463.8149698078632</v>
          </cell>
          <cell r="CJ273">
            <v>-19921.500493466854</v>
          </cell>
          <cell r="CK273">
            <v>-38787.398501098156</v>
          </cell>
          <cell r="CL273">
            <v>-77277.032892554998</v>
          </cell>
          <cell r="CM273">
            <v>-86043.349770545959</v>
          </cell>
          <cell r="CN273">
            <v>-70252.451565086842</v>
          </cell>
          <cell r="CO273">
            <v>-42793.317821204662</v>
          </cell>
          <cell r="CP273">
            <v>-1822.0138547420502</v>
          </cell>
          <cell r="CQ273">
            <v>98.678726047277451</v>
          </cell>
          <cell r="CR273">
            <v>-318929.57147598267</v>
          </cell>
          <cell r="CS273">
            <v>33264.163446545601</v>
          </cell>
          <cell r="CT273">
            <v>16545.593028992414</v>
          </cell>
          <cell r="CU273">
            <v>-2966.951873332262</v>
          </cell>
          <cell r="CV273">
            <v>-3320.5036164522171</v>
          </cell>
          <cell r="CW273">
            <v>-17812.014862388372</v>
          </cell>
          <cell r="CX273">
            <v>-38028.725566059351</v>
          </cell>
          <cell r="CY273">
            <v>-86129.353940278292</v>
          </cell>
          <cell r="CZ273">
            <v>-95178.52823895216</v>
          </cell>
          <cell r="DA273">
            <v>-76269.636375039816</v>
          </cell>
          <cell r="DB273">
            <v>-46003.325559228659</v>
          </cell>
          <cell r="DC273">
            <v>-2608.7623799145222</v>
          </cell>
          <cell r="DD273">
            <v>-421.52553924918175</v>
          </cell>
          <cell r="DE273">
            <v>477871.00884342194</v>
          </cell>
          <cell r="DF273">
            <v>97189.11584597826</v>
          </cell>
          <cell r="DG273">
            <v>85791.507412791252</v>
          </cell>
          <cell r="DH273">
            <v>77868.296315938234</v>
          </cell>
          <cell r="DI273">
            <v>62507.17027798295</v>
          </cell>
          <cell r="DJ273">
            <v>35876.314123749733</v>
          </cell>
          <cell r="DK273">
            <v>18121.133036255836</v>
          </cell>
          <cell r="DL273">
            <v>-24592.362749427557</v>
          </cell>
          <cell r="DM273">
            <v>-39211.679297655821</v>
          </cell>
          <cell r="DN273">
            <v>-17296.392775863409</v>
          </cell>
          <cell r="DO273">
            <v>20228.111310452223</v>
          </cell>
          <cell r="DP273">
            <v>76497.889883846045</v>
          </cell>
          <cell r="DQ273">
            <v>84891.905459433794</v>
          </cell>
          <cell r="DR273">
            <v>557900.00694322586</v>
          </cell>
          <cell r="DS273">
            <v>105904.74320396781</v>
          </cell>
          <cell r="DT273">
            <v>95082.647750556469</v>
          </cell>
          <cell r="DU273">
            <v>85432.340519309044</v>
          </cell>
          <cell r="DV273">
            <v>73401.548277288675</v>
          </cell>
          <cell r="DW273">
            <v>45017.741135537624</v>
          </cell>
          <cell r="DX273">
            <v>26058.518223047256</v>
          </cell>
          <cell r="DY273">
            <v>-15358.190520048141</v>
          </cell>
          <cell r="DZ273">
            <v>-36249.692283153534</v>
          </cell>
          <cell r="EA273">
            <v>-10109.586395055056</v>
          </cell>
          <cell r="EB273">
            <v>19675.110649943352</v>
          </cell>
          <cell r="EC273">
            <v>81027.424549460411</v>
          </cell>
          <cell r="ED273">
            <v>88017.401832789183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-1.0610914534872506E-2</v>
          </cell>
          <cell r="G275">
            <v>-1.0507251645556437E-2</v>
          </cell>
          <cell r="H275">
            <v>-1.2258604765811754E-2</v>
          </cell>
          <cell r="I275">
            <v>-1.0291723401820718E-2</v>
          </cell>
          <cell r="J275">
            <v>-9.4957528071084596E-3</v>
          </cell>
          <cell r="K275">
            <v>-1.0907448665030017E-2</v>
          </cell>
          <cell r="L275">
            <v>-1.3707592096523058E-2</v>
          </cell>
          <cell r="M275">
            <v>-1.5176905506052663E-2</v>
          </cell>
          <cell r="N275">
            <v>-2.2534548434624213E-2</v>
          </cell>
          <cell r="O275">
            <v>-1.5770879652748704E-2</v>
          </cell>
          <cell r="P275">
            <v>-1.4755211261530121E-2</v>
          </cell>
          <cell r="Q275">
            <v>-1.3494419678600877E-2</v>
          </cell>
          <cell r="R275">
            <v>-1.4452780893986272E-2</v>
          </cell>
          <cell r="S275">
            <v>-1.2100420922465105E-2</v>
          </cell>
          <cell r="T275">
            <v>-1.1700766757201109E-2</v>
          </cell>
          <cell r="U275">
            <v>-1.3499607825625759E-2</v>
          </cell>
          <cell r="V275">
            <v>-1.0940743769221939E-2</v>
          </cell>
          <cell r="W275">
            <v>-1.0581716649038952E-2</v>
          </cell>
          <cell r="X275">
            <v>-1.2345931713625191E-2</v>
          </cell>
          <cell r="Y275">
            <v>-1.5236162974424872E-2</v>
          </cell>
          <cell r="Z275">
            <v>-1.7161969083780093E-2</v>
          </cell>
          <cell r="AA275">
            <v>-1.7933070071926238E-2</v>
          </cell>
          <cell r="AB275">
            <v>-1.7669218667283104E-2</v>
          </cell>
          <cell r="AC275">
            <v>-1.6621608169682389E-2</v>
          </cell>
          <cell r="AD275">
            <v>-1.6925170104901355E-2</v>
          </cell>
          <cell r="AE275">
            <v>-1.6370791888085989E-2</v>
          </cell>
          <cell r="AF275">
            <v>-1.4870422989872623E-2</v>
          </cell>
          <cell r="AG275">
            <v>-1.4611057350784051E-2</v>
          </cell>
          <cell r="AH275">
            <v>-1.5154747244572775E-2</v>
          </cell>
          <cell r="AI275">
            <v>-1.2153885046927826E-2</v>
          </cell>
          <cell r="AJ275">
            <v>-1.1323469229040484E-2</v>
          </cell>
          <cell r="AK275">
            <v>-1.2999371951572414E-2</v>
          </cell>
          <cell r="AL275">
            <v>-1.687682701042803E-2</v>
          </cell>
          <cell r="AM275">
            <v>-1.9192224853831874E-2</v>
          </cell>
          <cell r="AN275">
            <v>-1.9655302986123502E-2</v>
          </cell>
          <cell r="AO275">
            <v>-1.9922287298051344E-2</v>
          </cell>
          <cell r="AP275">
            <v>-1.9382544813741021E-2</v>
          </cell>
          <cell r="AQ275">
            <v>-1.9450737815880359E-2</v>
          </cell>
          <cell r="AR275">
            <v>-4.0536199539147333E-3</v>
          </cell>
          <cell r="AS275">
            <v>4.7050390790701613E-3</v>
          </cell>
          <cell r="AT275">
            <v>2.4761331020144439E-3</v>
          </cell>
          <cell r="AU275">
            <v>-5.6696723197546817E-4</v>
          </cell>
          <cell r="AV275">
            <v>-1.2167155814424291E-3</v>
          </cell>
          <cell r="AW275">
            <v>-4.0540203776657791E-3</v>
          </cell>
          <cell r="AX275">
            <v>-6.4787438860705038E-3</v>
          </cell>
          <cell r="AY275">
            <v>-1.131085825564071E-2</v>
          </cell>
          <cell r="AZ275">
            <v>-1.297971632597239E-2</v>
          </cell>
          <cell r="BA275">
            <v>-1.1687227986222126E-2</v>
          </cell>
          <cell r="BB275">
            <v>-7.0258334107293763E-3</v>
          </cell>
          <cell r="BC275">
            <v>-1.7008414798169724E-4</v>
          </cell>
          <cell r="BD275">
            <v>6.582098058274255E-4</v>
          </cell>
          <cell r="BE275">
            <v>-4.4767570357393538E-3</v>
          </cell>
          <cell r="BF275">
            <v>4.7704955574801033E-3</v>
          </cell>
          <cell r="BG275">
            <v>2.4130531507111641E-3</v>
          </cell>
          <cell r="BH275">
            <v>-4.452156156915521E-4</v>
          </cell>
          <cell r="BI275">
            <v>-1.3542398004915412E-3</v>
          </cell>
          <cell r="BJ275">
            <v>-3.9263930684185766E-3</v>
          </cell>
          <cell r="BK275">
            <v>-7.0479776976668518E-3</v>
          </cell>
          <cell r="BL275">
            <v>-1.3306000183476385E-2</v>
          </cell>
          <cell r="BM275">
            <v>-1.354391850694725E-2</v>
          </cell>
          <cell r="BN275">
            <v>-1.2373647262009513E-2</v>
          </cell>
          <cell r="BO275">
            <v>-7.955586911499779E-3</v>
          </cell>
          <cell r="BP275">
            <v>-2.9315121788897613E-4</v>
          </cell>
          <cell r="BQ275">
            <v>4.628723738591134E-4</v>
          </cell>
          <cell r="BR275">
            <v>-4.8066413530349905E-3</v>
          </cell>
          <cell r="BS275">
            <v>5.5960836239208334E-3</v>
          </cell>
          <cell r="BT275">
            <v>3.2286277326818436E-3</v>
          </cell>
          <cell r="BU275">
            <v>-9.9986136150675975E-4</v>
          </cell>
          <cell r="BV275">
            <v>-1.8363800264253882E-3</v>
          </cell>
          <cell r="BW275">
            <v>-4.02330286534891E-3</v>
          </cell>
          <cell r="BX275">
            <v>-7.4491011340427349E-3</v>
          </cell>
          <cell r="BY275">
            <v>-1.3674702094739644E-2</v>
          </cell>
          <cell r="BZ275">
            <v>-1.4849802002594004E-2</v>
          </cell>
          <cell r="CA275">
            <v>-1.3722563124275666E-2</v>
          </cell>
          <cell r="CB275">
            <v>-8.9277888835113117E-3</v>
          </cell>
          <cell r="CC275">
            <v>-4.0298315282427666E-4</v>
          </cell>
          <cell r="CD275">
            <v>5.0300809284209436E-4</v>
          </cell>
          <cell r="CE275">
            <v>-4.9325353222258173E-3</v>
          </cell>
          <cell r="CF275">
            <v>5.9770629946811482E-3</v>
          </cell>
          <cell r="CG275">
            <v>3.4327036688637236E-3</v>
          </cell>
          <cell r="CH275">
            <v>-1.2958162124974137E-3</v>
          </cell>
          <cell r="CI275">
            <v>-2.0475935618620156E-3</v>
          </cell>
          <cell r="CJ275">
            <v>-4.1457099739403702E-3</v>
          </cell>
          <cell r="CK275">
            <v>-7.6751340187684036E-3</v>
          </cell>
          <cell r="CL275">
            <v>-1.3365208889737801E-2</v>
          </cell>
          <cell r="CM275">
            <v>-1.5494703029432344E-2</v>
          </cell>
          <cell r="CN275">
            <v>-1.4322096076647028E-2</v>
          </cell>
          <cell r="CO275">
            <v>-8.830488853952545E-3</v>
          </cell>
          <cell r="CP275">
            <v>-3.6580830280996679E-4</v>
          </cell>
          <cell r="CQ275">
            <v>1.7883288968789657E-5</v>
          </cell>
          <cell r="CR275">
            <v>-5.1520110000353725E-3</v>
          </cell>
          <cell r="CS275">
            <v>5.9757457689642024E-3</v>
          </cell>
          <cell r="CT275">
            <v>3.3725745708608201E-3</v>
          </cell>
          <cell r="CU275">
            <v>-5.9510549486674336E-4</v>
          </cell>
          <cell r="CV275">
            <v>-7.1404256027562951E-4</v>
          </cell>
          <cell r="CW275">
            <v>-3.6831973580504496E-3</v>
          </cell>
          <cell r="CX275">
            <v>-7.462651141217691E-3</v>
          </cell>
          <cell r="CY275">
            <v>-1.476591264492555E-2</v>
          </cell>
          <cell r="CZ275">
            <v>-1.6992119428216768E-2</v>
          </cell>
          <cell r="DA275">
            <v>-1.5353945826547033E-2</v>
          </cell>
          <cell r="DB275">
            <v>-9.4270317181823771E-3</v>
          </cell>
          <cell r="DC275">
            <v>-5.1968476422814547E-4</v>
          </cell>
          <cell r="DD275">
            <v>-7.5785371194569962E-5</v>
          </cell>
          <cell r="DE275">
            <v>7.6529258630486652E-3</v>
          </cell>
          <cell r="DF275">
            <v>1.7321245515397266E-2</v>
          </cell>
          <cell r="DG275">
            <v>1.6920736809666437E-2</v>
          </cell>
          <cell r="DH275">
            <v>1.5501378835182322E-2</v>
          </cell>
          <cell r="DI275">
            <v>1.3346996707753078E-2</v>
          </cell>
          <cell r="DJ275">
            <v>7.3622534921611305E-3</v>
          </cell>
          <cell r="DK275">
            <v>3.5366737458133457E-3</v>
          </cell>
          <cell r="DL275">
            <v>-4.1969324526789364E-3</v>
          </cell>
          <cell r="DM275">
            <v>-6.9551612860436762E-3</v>
          </cell>
          <cell r="DN275">
            <v>-3.4773129135174941E-3</v>
          </cell>
          <cell r="DO275">
            <v>4.1128049154295354E-3</v>
          </cell>
          <cell r="DP275">
            <v>1.5111593722735961E-2</v>
          </cell>
          <cell r="DQ275">
            <v>1.5141900755217819E-2</v>
          </cell>
          <cell r="DR275">
            <v>8.8609568609001599E-3</v>
          </cell>
          <cell r="DS275">
            <v>1.8687689493667392E-2</v>
          </cell>
          <cell r="DT275">
            <v>1.9051903912654211E-2</v>
          </cell>
          <cell r="DU275">
            <v>1.6838093690559219E-2</v>
          </cell>
          <cell r="DV275">
            <v>1.5509054380387965E-2</v>
          </cell>
          <cell r="DW275">
            <v>9.1363608267869267E-3</v>
          </cell>
          <cell r="DX275">
            <v>5.0340448118575409E-3</v>
          </cell>
          <cell r="DY275">
            <v>-2.5932963747692384E-3</v>
          </cell>
          <cell r="DZ275">
            <v>-6.3621417648889178E-3</v>
          </cell>
          <cell r="EA275">
            <v>-2.0106286268628537E-3</v>
          </cell>
          <cell r="EB275">
            <v>3.9563370293151934E-3</v>
          </cell>
          <cell r="EC275">
            <v>1.5849713269147969E-2</v>
          </cell>
          <cell r="ED275">
            <v>1.5550509544802082E-2</v>
          </cell>
        </row>
        <row r="276">
          <cell r="F276">
            <v>27.473960866788428</v>
          </cell>
          <cell r="G276">
            <v>28.14584835792558</v>
          </cell>
          <cell r="H276">
            <v>27.94275268501147</v>
          </cell>
          <cell r="I276">
            <v>25.529190705212574</v>
          </cell>
          <cell r="J276">
            <v>24.884203945737205</v>
          </cell>
          <cell r="K276">
            <v>23.898438545896902</v>
          </cell>
          <cell r="L276">
            <v>29.827457741390205</v>
          </cell>
          <cell r="M276">
            <v>30.474880691404806</v>
          </cell>
          <cell r="N276">
            <v>40.715407305810729</v>
          </cell>
          <cell r="O276">
            <v>29.331269676706029</v>
          </cell>
          <cell r="P276">
            <v>28.143717595382167</v>
          </cell>
          <cell r="Q276">
            <v>28.932327026529592</v>
          </cell>
          <cell r="R276">
            <v>31.867142719455796</v>
          </cell>
          <cell r="S276">
            <v>31.489970097094215</v>
          </cell>
          <cell r="T276">
            <v>32.170410466543736</v>
          </cell>
          <cell r="U276">
            <v>30.935799278128624</v>
          </cell>
          <cell r="V276">
            <v>27.25394144475532</v>
          </cell>
          <cell r="W276">
            <v>27.846998877991499</v>
          </cell>
          <cell r="X276">
            <v>27.218862184960571</v>
          </cell>
          <cell r="Y276">
            <v>33.373052863309503</v>
          </cell>
          <cell r="Z276">
            <v>34.677943754813526</v>
          </cell>
          <cell r="AA276">
            <v>32.744152652565525</v>
          </cell>
          <cell r="AB276">
            <v>33.012499499529532</v>
          </cell>
          <cell r="AC276">
            <v>31.886944046784006</v>
          </cell>
          <cell r="AD276">
            <v>36.50455828252214</v>
          </cell>
          <cell r="AE276">
            <v>36.197122747866047</v>
          </cell>
          <cell r="AF276">
            <v>38.869342367733815</v>
          </cell>
          <cell r="AG276">
            <v>40.330542410289688</v>
          </cell>
          <cell r="AH276">
            <v>34.860687295141098</v>
          </cell>
          <cell r="AI276">
            <v>30.368759611148068</v>
          </cell>
          <cell r="AJ276">
            <v>29.886206365743913</v>
          </cell>
          <cell r="AK276">
            <v>28.714599132060613</v>
          </cell>
          <cell r="AL276">
            <v>36.989402943081174</v>
          </cell>
          <cell r="AM276">
            <v>38.86558383205135</v>
          </cell>
          <cell r="AN276">
            <v>35.801213976795339</v>
          </cell>
          <cell r="AO276">
            <v>37.356983268177764</v>
          </cell>
          <cell r="AP276">
            <v>37.358327089541916</v>
          </cell>
          <cell r="AQ276">
            <v>42.156819406053422</v>
          </cell>
          <cell r="AR276">
            <v>9.0004082974179642</v>
          </cell>
          <cell r="AS276">
            <v>-12.359489513739122</v>
          </cell>
          <cell r="AT276">
            <v>-6.8642446015639749</v>
          </cell>
          <cell r="AU276">
            <v>1.3091966403654109</v>
          </cell>
          <cell r="AV276">
            <v>3.0510825801165109</v>
          </cell>
          <cell r="AW276">
            <v>10.739102929134638</v>
          </cell>
          <cell r="AX276">
            <v>14.35821499623821</v>
          </cell>
          <cell r="AY276">
            <v>24.886764023950249</v>
          </cell>
          <cell r="AZ276">
            <v>26.398599524201625</v>
          </cell>
          <cell r="BA276">
            <v>21.360946909438983</v>
          </cell>
          <cell r="BB276">
            <v>13.231513130338568</v>
          </cell>
          <cell r="BC276">
            <v>0.32957670600613093</v>
          </cell>
          <cell r="BD276">
            <v>-1.4338067913162049</v>
          </cell>
          <cell r="BE276">
            <v>9.9930615259591935</v>
          </cell>
          <cell r="BF276">
            <v>-12.609642584094784</v>
          </cell>
          <cell r="BG276">
            <v>-6.5918298283559409</v>
          </cell>
          <cell r="BH276">
            <v>1.0327125933023407</v>
          </cell>
          <cell r="BI276">
            <v>3.4122615260246034</v>
          </cell>
          <cell r="BJ276">
            <v>10.450749100687075</v>
          </cell>
          <cell r="BK276">
            <v>15.712652966093197</v>
          </cell>
          <cell r="BL276">
            <v>29.514174672134374</v>
          </cell>
          <cell r="BM276">
            <v>27.716451291486731</v>
          </cell>
          <cell r="BN276">
            <v>22.860694441277531</v>
          </cell>
          <cell r="BO276">
            <v>15.075947331923423</v>
          </cell>
          <cell r="BP276">
            <v>0.57121383657661162</v>
          </cell>
          <cell r="BQ276">
            <v>-1.0145259476879014</v>
          </cell>
          <cell r="BR276">
            <v>10.787753380235621</v>
          </cell>
          <cell r="BS276">
            <v>-14.883309964484285</v>
          </cell>
          <cell r="BT276">
            <v>-9.049888049711365</v>
          </cell>
          <cell r="BU276">
            <v>2.3314918573270469</v>
          </cell>
          <cell r="BV276">
            <v>4.6525270702207449</v>
          </cell>
          <cell r="BW276">
            <v>10.75124472204457</v>
          </cell>
          <cell r="BX276">
            <v>16.664482099957876</v>
          </cell>
          <cell r="BY276">
            <v>30.422574052364908</v>
          </cell>
          <cell r="BZ276">
            <v>30.486012140302758</v>
          </cell>
          <cell r="CA276">
            <v>25.345176296630402</v>
          </cell>
          <cell r="CB276">
            <v>17.011064941147325</v>
          </cell>
          <cell r="CC276">
            <v>0.79010675353976301</v>
          </cell>
          <cell r="CD276">
            <v>-1.1097663692369617</v>
          </cell>
          <cell r="CE276">
            <v>11.140641160455594</v>
          </cell>
          <cell r="CF276">
            <v>-16.000353857032582</v>
          </cell>
          <cell r="CG276">
            <v>-9.683282382214772</v>
          </cell>
          <cell r="CH276">
            <v>3.0404807956368836</v>
          </cell>
          <cell r="CI276">
            <v>5.21931303243817</v>
          </cell>
          <cell r="CJ276">
            <v>11.134181650924344</v>
          </cell>
          <cell r="CK276">
            <v>17.272313683893305</v>
          </cell>
          <cell r="CL276">
            <v>29.907129878306048</v>
          </cell>
          <cell r="CM276">
            <v>32.006959781028677</v>
          </cell>
          <cell r="CN276">
            <v>26.628428528413473</v>
          </cell>
          <cell r="CO276">
            <v>16.92961159511523</v>
          </cell>
          <cell r="CP276">
            <v>0.72247664647371035</v>
          </cell>
          <cell r="CQ276">
            <v>-3.9759348099148814E-2</v>
          </cell>
          <cell r="CR276">
            <v>11.729288966332547</v>
          </cell>
          <cell r="CS276">
            <v>-16.113313592172798</v>
          </cell>
          <cell r="CT276">
            <v>-9.5813169735777173</v>
          </cell>
          <cell r="CU276">
            <v>1.406411612366508</v>
          </cell>
          <cell r="CV276">
            <v>1.8312644377449177</v>
          </cell>
          <cell r="CW276">
            <v>9.9551843051096967</v>
          </cell>
          <cell r="CX276">
            <v>16.934471048814302</v>
          </cell>
          <cell r="CY276">
            <v>33.333083300545027</v>
          </cell>
          <cell r="CZ276">
            <v>35.405122342232055</v>
          </cell>
          <cell r="DA276">
            <v>28.909177058671396</v>
          </cell>
          <cell r="DB276">
            <v>18.199533792994739</v>
          </cell>
          <cell r="DC276">
            <v>1.0344432292773393</v>
          </cell>
          <cell r="DD276">
            <v>0.16983985625898776</v>
          </cell>
          <cell r="DE276">
            <v>-17.52305963494608</v>
          </cell>
          <cell r="DF276">
            <v>-47.078854211645215</v>
          </cell>
          <cell r="DG276">
            <v>-47.478102797938675</v>
          </cell>
          <cell r="DH276">
            <v>-36.91157822891568</v>
          </cell>
          <cell r="DI276">
            <v>-34.47283040650273</v>
          </cell>
          <cell r="DJ276">
            <v>-20.051371057639493</v>
          </cell>
          <cell r="DK276">
            <v>-8.0694737519174211</v>
          </cell>
          <cell r="DL276">
            <v>9.5175365724012373</v>
          </cell>
          <cell r="DM276">
            <v>14.586213177119792</v>
          </cell>
          <cell r="DN276">
            <v>6.5560097700609905</v>
          </cell>
          <cell r="DO276">
            <v>-8.0025126637650619</v>
          </cell>
          <cell r="DP276">
            <v>-30.333435062391864</v>
          </cell>
          <cell r="DQ276">
            <v>-34.204402054649179</v>
          </cell>
          <cell r="DR276">
            <v>-20.517916747173807</v>
          </cell>
          <cell r="DS276">
            <v>-51.300744144259475</v>
          </cell>
          <cell r="DT276">
            <v>-55.061005380028767</v>
          </cell>
          <cell r="DU276">
            <v>-40.49713002019778</v>
          </cell>
          <cell r="DV276">
            <v>-40.481101833351907</v>
          </cell>
          <cell r="DW276">
            <v>-25.160539864039986</v>
          </cell>
          <cell r="DX276">
            <v>-11.604049724375795</v>
          </cell>
          <cell r="DY276">
            <v>5.943802205986354</v>
          </cell>
          <cell r="DZ276">
            <v>13.484394158009996</v>
          </cell>
          <cell r="EA276">
            <v>3.8319288903837982</v>
          </cell>
          <cell r="EB276">
            <v>-7.7837381711357878</v>
          </cell>
          <cell r="EC276">
            <v>-32.129515266053531</v>
          </cell>
          <cell r="ED276">
            <v>-35.46371805181078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10.672999999995227</v>
          </cell>
          <cell r="G313">
            <v>21.634999999994761</v>
          </cell>
          <cell r="H313">
            <v>0</v>
          </cell>
          <cell r="I313">
            <v>4.2400000000052387</v>
          </cell>
          <cell r="J313">
            <v>32.843000000000757</v>
          </cell>
          <cell r="K313">
            <v>-9.2110000000029686</v>
          </cell>
          <cell r="L313">
            <v>27.209999999991851</v>
          </cell>
          <cell r="M313">
            <v>13.100000000005821</v>
          </cell>
          <cell r="N313">
            <v>27.354000000006636</v>
          </cell>
          <cell r="O313">
            <v>23.813999999998487</v>
          </cell>
          <cell r="P313">
            <v>11.18300000000454</v>
          </cell>
          <cell r="Q313">
            <v>24.649999999994179</v>
          </cell>
          <cell r="R313">
            <v>332.46299999987241</v>
          </cell>
          <cell r="S313">
            <v>9.8740000000034343</v>
          </cell>
          <cell r="T313">
            <v>53.370999999999185</v>
          </cell>
          <cell r="U313">
            <v>7.3499999999912689</v>
          </cell>
          <cell r="V313">
            <v>0.30000000000291038</v>
          </cell>
          <cell r="W313">
            <v>5.1260000000038417</v>
          </cell>
          <cell r="X313">
            <v>49.927999999999884</v>
          </cell>
          <cell r="Y313">
            <v>19.404999999998836</v>
          </cell>
          <cell r="Z313">
            <v>22.549999999988358</v>
          </cell>
          <cell r="AA313">
            <v>85.444000000003143</v>
          </cell>
          <cell r="AB313">
            <v>32.970000000001164</v>
          </cell>
          <cell r="AC313">
            <v>11.552999999999884</v>
          </cell>
          <cell r="AD313">
            <v>34.591999999996915</v>
          </cell>
          <cell r="AE313">
            <v>397.5109999999404</v>
          </cell>
          <cell r="AF313">
            <v>2.8179999999993015</v>
          </cell>
          <cell r="AG313">
            <v>45.745999999999185</v>
          </cell>
          <cell r="AH313">
            <v>15.610000000000582</v>
          </cell>
          <cell r="AI313">
            <v>3.7850000000034925</v>
          </cell>
          <cell r="AJ313">
            <v>21.639999999999418</v>
          </cell>
          <cell r="AK313">
            <v>80.211000000002969</v>
          </cell>
          <cell r="AL313">
            <v>48.730000000010477</v>
          </cell>
          <cell r="AM313">
            <v>46.169999999998254</v>
          </cell>
          <cell r="AN313">
            <v>27.625</v>
          </cell>
          <cell r="AO313">
            <v>41.449000000000524</v>
          </cell>
          <cell r="AP313">
            <v>21.472999999998137</v>
          </cell>
          <cell r="AQ313">
            <v>42.254000000000815</v>
          </cell>
          <cell r="AR313">
            <v>178.40999999979977</v>
          </cell>
          <cell r="AS313">
            <v>-16.351000000002387</v>
          </cell>
          <cell r="AT313">
            <v>11.180000000000291</v>
          </cell>
          <cell r="AU313">
            <v>3.4649999999965075</v>
          </cell>
          <cell r="AV313">
            <v>3.8040000000037253</v>
          </cell>
          <cell r="AW313">
            <v>-1.6330000000016298</v>
          </cell>
          <cell r="AX313">
            <v>53.211000000002969</v>
          </cell>
          <cell r="AY313">
            <v>85.524000000004889</v>
          </cell>
          <cell r="AZ313">
            <v>10.339999999996508</v>
          </cell>
          <cell r="BA313">
            <v>47.704999999987194</v>
          </cell>
          <cell r="BB313">
            <v>-7.0069999999977881</v>
          </cell>
          <cell r="BC313">
            <v>6.1990000000005239</v>
          </cell>
          <cell r="BD313">
            <v>-18.027000000001863</v>
          </cell>
          <cell r="BE313">
            <v>84.915000000037253</v>
          </cell>
          <cell r="BF313">
            <v>-0.75</v>
          </cell>
          <cell r="BG313">
            <v>-12.220000000001164</v>
          </cell>
          <cell r="BH313">
            <v>9.2599999999947613</v>
          </cell>
          <cell r="BI313">
            <v>8.2100000000064028</v>
          </cell>
          <cell r="BJ313">
            <v>-3.8319999999948777</v>
          </cell>
          <cell r="BK313">
            <v>33.436999999998079</v>
          </cell>
          <cell r="BL313">
            <v>3.1760000000067521</v>
          </cell>
          <cell r="BM313">
            <v>14.650000000008731</v>
          </cell>
          <cell r="BN313">
            <v>23.57499999999709</v>
          </cell>
          <cell r="BO313">
            <v>12.904999999998836</v>
          </cell>
          <cell r="BP313">
            <v>8.9279999999998836</v>
          </cell>
          <cell r="BQ313">
            <v>-12.423999999999069</v>
          </cell>
          <cell r="BR313">
            <v>55.51300000003539</v>
          </cell>
          <cell r="BS313">
            <v>-9.3280000000013388</v>
          </cell>
          <cell r="BT313">
            <v>0.84799999999813735</v>
          </cell>
          <cell r="BU313">
            <v>7.3499999999912689</v>
          </cell>
          <cell r="BV313">
            <v>3.5199999999895226</v>
          </cell>
          <cell r="BW313">
            <v>-1.4230000000025029</v>
          </cell>
          <cell r="BX313">
            <v>47.505000000004657</v>
          </cell>
          <cell r="BY313">
            <v>5.9400000000023283</v>
          </cell>
          <cell r="BZ313">
            <v>-12.847000000001572</v>
          </cell>
          <cell r="CA313">
            <v>42.220000000001164</v>
          </cell>
          <cell r="CB313">
            <v>7.7469999999957508</v>
          </cell>
          <cell r="CC313">
            <v>-12.765999999995984</v>
          </cell>
          <cell r="CD313">
            <v>-23.253000000004249</v>
          </cell>
          <cell r="CE313">
            <v>-88.831000000122003</v>
          </cell>
          <cell r="CF313">
            <v>-42.965000000000146</v>
          </cell>
          <cell r="CG313">
            <v>-0.2150000000037835</v>
          </cell>
          <cell r="CH313">
            <v>8.8200000000069849</v>
          </cell>
          <cell r="CI313">
            <v>7.055000000000291</v>
          </cell>
          <cell r="CJ313">
            <v>-66.754999999997381</v>
          </cell>
          <cell r="CK313">
            <v>56.605000000003201</v>
          </cell>
          <cell r="CL313">
            <v>13.024999999994179</v>
          </cell>
          <cell r="CM313">
            <v>-19.351999999998952</v>
          </cell>
          <cell r="CN313">
            <v>16.529999999998836</v>
          </cell>
          <cell r="CO313">
            <v>-7.0279999999984284</v>
          </cell>
          <cell r="CP313">
            <v>-3.5040000000008149</v>
          </cell>
          <cell r="CQ313">
            <v>-51.046999999998661</v>
          </cell>
          <cell r="CR313">
            <v>20.404000000096858</v>
          </cell>
          <cell r="CS313">
            <v>-15.279999999998836</v>
          </cell>
          <cell r="CT313">
            <v>-37.635999999998603</v>
          </cell>
          <cell r="CU313">
            <v>-5.6459999999933643</v>
          </cell>
          <cell r="CV313">
            <v>-12.381999999997788</v>
          </cell>
          <cell r="CW313">
            <v>6.9689999999973224</v>
          </cell>
          <cell r="CX313">
            <v>32.197000000000116</v>
          </cell>
          <cell r="CY313">
            <v>14.570000000006985</v>
          </cell>
          <cell r="CZ313">
            <v>9.8139999999984866</v>
          </cell>
          <cell r="DA313">
            <v>23.886999999995169</v>
          </cell>
          <cell r="DB313">
            <v>11.655000000002474</v>
          </cell>
          <cell r="DC313">
            <v>29.851999999998952</v>
          </cell>
          <cell r="DD313">
            <v>-37.59599999999773</v>
          </cell>
          <cell r="DE313">
            <v>-192.59899999992922</v>
          </cell>
          <cell r="DF313">
            <v>-54.25800000000163</v>
          </cell>
          <cell r="DG313">
            <v>-47.129000000000815</v>
          </cell>
          <cell r="DH313">
            <v>0.62600000000384171</v>
          </cell>
          <cell r="DI313">
            <v>-7.4140000000043074</v>
          </cell>
          <cell r="DJ313">
            <v>2.6900000000023283</v>
          </cell>
          <cell r="DK313">
            <v>-30.093999999997322</v>
          </cell>
          <cell r="DL313">
            <v>4.7259999999951106</v>
          </cell>
          <cell r="DM313">
            <v>-17.782999999995809</v>
          </cell>
          <cell r="DN313">
            <v>-1.8909999999959837</v>
          </cell>
          <cell r="DO313">
            <v>3.3019999999996799</v>
          </cell>
          <cell r="DP313">
            <v>-9.4159999999974389</v>
          </cell>
          <cell r="DQ313">
            <v>-35.957999999998719</v>
          </cell>
          <cell r="DR313">
            <v>-176.1710000000312</v>
          </cell>
          <cell r="DS313">
            <v>-3.75</v>
          </cell>
          <cell r="DT313">
            <v>-38.694000000003143</v>
          </cell>
          <cell r="DU313">
            <v>-19.063000000001921</v>
          </cell>
          <cell r="DV313">
            <v>-15.902000000001863</v>
          </cell>
          <cell r="DW313">
            <v>-5.8710000000028231</v>
          </cell>
          <cell r="DX313">
            <v>-21.798000000002503</v>
          </cell>
          <cell r="DY313">
            <v>3.6970000000001164</v>
          </cell>
          <cell r="DZ313">
            <v>4.5599999999976717</v>
          </cell>
          <cell r="EA313">
            <v>-7.4700000000011642</v>
          </cell>
          <cell r="EB313">
            <v>-12.25</v>
          </cell>
          <cell r="EC313">
            <v>-46.756000000001222</v>
          </cell>
          <cell r="ED313">
            <v>-12.874000000003434</v>
          </cell>
        </row>
        <row r="314">
          <cell r="F314">
            <v>25.630000000004657</v>
          </cell>
          <cell r="G314">
            <v>35.869999999995343</v>
          </cell>
          <cell r="H314">
            <v>44.820000000006985</v>
          </cell>
          <cell r="I314">
            <v>176.46999999998661</v>
          </cell>
          <cell r="J314">
            <v>297.03500000000349</v>
          </cell>
          <cell r="K314">
            <v>58.600000000005821</v>
          </cell>
          <cell r="L314">
            <v>89.110000000000582</v>
          </cell>
          <cell r="M314">
            <v>132.86000000001513</v>
          </cell>
          <cell r="N314">
            <v>212.17999999999302</v>
          </cell>
          <cell r="O314">
            <v>192.10999999998603</v>
          </cell>
          <cell r="P314">
            <v>59.590000000025611</v>
          </cell>
          <cell r="Q314">
            <v>65.705000000001746</v>
          </cell>
          <cell r="R314">
            <v>1373.5959999999031</v>
          </cell>
          <cell r="S314">
            <v>29.470000000001164</v>
          </cell>
          <cell r="T314">
            <v>45.580000000001746</v>
          </cell>
          <cell r="U314">
            <v>58.479999999995925</v>
          </cell>
          <cell r="V314">
            <v>163.94000000000233</v>
          </cell>
          <cell r="W314">
            <v>90.860000000000582</v>
          </cell>
          <cell r="X314">
            <v>156.55099999999948</v>
          </cell>
          <cell r="Y314">
            <v>31.875</v>
          </cell>
          <cell r="Z314">
            <v>147.54999999998836</v>
          </cell>
          <cell r="AA314">
            <v>310.46000000002095</v>
          </cell>
          <cell r="AB314">
            <v>154.51000000000931</v>
          </cell>
          <cell r="AC314">
            <v>78.200000000011642</v>
          </cell>
          <cell r="AD314">
            <v>106.11999999999534</v>
          </cell>
          <cell r="AE314">
            <v>2107.6180000000168</v>
          </cell>
          <cell r="AF314">
            <v>65.125</v>
          </cell>
          <cell r="AG314">
            <v>142.03599999999278</v>
          </cell>
          <cell r="AH314">
            <v>88.44999999999709</v>
          </cell>
          <cell r="AI314">
            <v>144.19000000000233</v>
          </cell>
          <cell r="AJ314">
            <v>104.53499999999622</v>
          </cell>
          <cell r="AK314">
            <v>253.41599999999744</v>
          </cell>
          <cell r="AL314">
            <v>133.08000000000175</v>
          </cell>
          <cell r="AM314">
            <v>195.07000000000698</v>
          </cell>
          <cell r="AN314">
            <v>519.88000000000466</v>
          </cell>
          <cell r="AO314">
            <v>198.02999999999884</v>
          </cell>
          <cell r="AP314">
            <v>202.70000000001164</v>
          </cell>
          <cell r="AQ314">
            <v>61.105999999999767</v>
          </cell>
          <cell r="AR314">
            <v>1163.8719999999739</v>
          </cell>
          <cell r="AS314">
            <v>35.744000000006054</v>
          </cell>
          <cell r="AT314">
            <v>32.180000000007567</v>
          </cell>
          <cell r="AU314">
            <v>44.759999999994761</v>
          </cell>
          <cell r="AV314">
            <v>149.22000000000116</v>
          </cell>
          <cell r="AW314">
            <v>98.633999999998196</v>
          </cell>
          <cell r="AX314">
            <v>204.59399999999732</v>
          </cell>
          <cell r="AY314">
            <v>160.31999999999243</v>
          </cell>
          <cell r="AZ314">
            <v>74.329999999987194</v>
          </cell>
          <cell r="BA314">
            <v>170.9600000000064</v>
          </cell>
          <cell r="BB314">
            <v>149.32499999999709</v>
          </cell>
          <cell r="BC314">
            <v>35.720000000001164</v>
          </cell>
          <cell r="BD314">
            <v>8.0850000000064028</v>
          </cell>
          <cell r="BE314">
            <v>652.2640000001993</v>
          </cell>
          <cell r="BF314">
            <v>-33.090000000011059</v>
          </cell>
          <cell r="BG314">
            <v>15.839999999996508</v>
          </cell>
          <cell r="BH314">
            <v>-3.7649999999994179</v>
          </cell>
          <cell r="BI314">
            <v>80.409999999988941</v>
          </cell>
          <cell r="BJ314">
            <v>91.559000000001106</v>
          </cell>
          <cell r="BK314">
            <v>129.13399999999092</v>
          </cell>
          <cell r="BL314">
            <v>146.76000000000931</v>
          </cell>
          <cell r="BM314">
            <v>149.64999999999418</v>
          </cell>
          <cell r="BN314">
            <v>152.97000000000116</v>
          </cell>
          <cell r="BO314">
            <v>101.02599999999802</v>
          </cell>
          <cell r="BP314">
            <v>-168.79000000000815</v>
          </cell>
          <cell r="BQ314">
            <v>-9.4400000000023283</v>
          </cell>
          <cell r="BR314">
            <v>1223.6350000002421</v>
          </cell>
          <cell r="BS314">
            <v>-67.229999999995925</v>
          </cell>
          <cell r="BT314">
            <v>-30.351999999998952</v>
          </cell>
          <cell r="BU314">
            <v>42.490000000005239</v>
          </cell>
          <cell r="BV314">
            <v>74.460000000006403</v>
          </cell>
          <cell r="BW314">
            <v>77.552999999999884</v>
          </cell>
          <cell r="BX314">
            <v>128.09000000000378</v>
          </cell>
          <cell r="BY314">
            <v>389.90999999998894</v>
          </cell>
          <cell r="BZ314">
            <v>332.6299999999901</v>
          </cell>
          <cell r="CA314">
            <v>108.69000000000233</v>
          </cell>
          <cell r="CB314">
            <v>147.94999999999709</v>
          </cell>
          <cell r="CC314">
            <v>-13.730000000010477</v>
          </cell>
          <cell r="CD314">
            <v>33.173999999999069</v>
          </cell>
          <cell r="CE314">
            <v>1088.2199999999721</v>
          </cell>
          <cell r="CF314">
            <v>-27.886999999995169</v>
          </cell>
          <cell r="CG314">
            <v>-58.167000000001281</v>
          </cell>
          <cell r="CH314">
            <v>2.4700000000011642</v>
          </cell>
          <cell r="CI314">
            <v>19.865000000005239</v>
          </cell>
          <cell r="CJ314">
            <v>58.234000000004016</v>
          </cell>
          <cell r="CK314">
            <v>113.87999999999738</v>
          </cell>
          <cell r="CL314">
            <v>449.01799999999639</v>
          </cell>
          <cell r="CM314">
            <v>203.89099999998871</v>
          </cell>
          <cell r="CN314">
            <v>144.33999999999651</v>
          </cell>
          <cell r="CO314">
            <v>162.44199999999546</v>
          </cell>
          <cell r="CP314">
            <v>24.345000000001164</v>
          </cell>
          <cell r="CQ314">
            <v>-4.2109999999956926</v>
          </cell>
          <cell r="CR314">
            <v>1170.8120000000345</v>
          </cell>
          <cell r="CS314">
            <v>-20.139999999999418</v>
          </cell>
          <cell r="CT314">
            <v>-36.618000000002212</v>
          </cell>
          <cell r="CU314">
            <v>-17.187999999994645</v>
          </cell>
          <cell r="CV314">
            <v>-56.866000000001804</v>
          </cell>
          <cell r="CW314">
            <v>52.590999999996711</v>
          </cell>
          <cell r="CX314">
            <v>205.14699999999721</v>
          </cell>
          <cell r="CY314">
            <v>309.66200000000026</v>
          </cell>
          <cell r="CZ314">
            <v>553.09999999999854</v>
          </cell>
          <cell r="DA314">
            <v>64.585999999995693</v>
          </cell>
          <cell r="DB314">
            <v>99.730999999999767</v>
          </cell>
          <cell r="DC314">
            <v>-3.3539999999993597</v>
          </cell>
          <cell r="DD314">
            <v>20.161000000000058</v>
          </cell>
          <cell r="DE314">
            <v>94.00199999997858</v>
          </cell>
          <cell r="DF314">
            <v>-115.99399999999878</v>
          </cell>
          <cell r="DG314">
            <v>-105.43400000000111</v>
          </cell>
          <cell r="DH314">
            <v>-68.770000000004075</v>
          </cell>
          <cell r="DI314">
            <v>-83.652000000001863</v>
          </cell>
          <cell r="DJ314">
            <v>2.3620000000009895</v>
          </cell>
          <cell r="DK314">
            <v>52.139999999999418</v>
          </cell>
          <cell r="DL314">
            <v>253.40999999999622</v>
          </cell>
          <cell r="DM314">
            <v>223.85999999998603</v>
          </cell>
          <cell r="DN314">
            <v>-79.710999999995693</v>
          </cell>
          <cell r="DO314">
            <v>-51.151999999994587</v>
          </cell>
          <cell r="DP314">
            <v>-71.352000000006228</v>
          </cell>
          <cell r="DQ314">
            <v>138.29500000000189</v>
          </cell>
          <cell r="DR314">
            <v>-134.86624999999185</v>
          </cell>
          <cell r="DS314">
            <v>-2.2639999999992142</v>
          </cell>
          <cell r="DT314">
            <v>-38.043000000000575</v>
          </cell>
          <cell r="DU314">
            <v>-5.0849999999991269</v>
          </cell>
          <cell r="DV314">
            <v>-20.953999999999724</v>
          </cell>
          <cell r="DW314">
            <v>10.430999999999585</v>
          </cell>
          <cell r="DX314">
            <v>8.6457000000000335</v>
          </cell>
          <cell r="DY314">
            <v>-2.6343500000000404</v>
          </cell>
          <cell r="DZ314">
            <v>6.537399999999252</v>
          </cell>
          <cell r="EA314">
            <v>-56.889999999999418</v>
          </cell>
          <cell r="EB314">
            <v>-21.583000000000538</v>
          </cell>
          <cell r="EC314">
            <v>-21.625</v>
          </cell>
          <cell r="ED314">
            <v>8.5979999999999563</v>
          </cell>
        </row>
        <row r="315">
          <cell r="F315">
            <v>8.1100000000005821</v>
          </cell>
          <cell r="G315">
            <v>28.986000000004424</v>
          </cell>
          <cell r="H315">
            <v>65.819999999977881</v>
          </cell>
          <cell r="I315">
            <v>50.509999999994761</v>
          </cell>
          <cell r="J315">
            <v>10.528000000000247</v>
          </cell>
          <cell r="K315">
            <v>54.709999999999127</v>
          </cell>
          <cell r="L315">
            <v>238.76599999998871</v>
          </cell>
          <cell r="M315">
            <v>143.72000000000116</v>
          </cell>
          <cell r="N315">
            <v>22.299999999988358</v>
          </cell>
          <cell r="O315">
            <v>66.095999999990454</v>
          </cell>
          <cell r="P315">
            <v>22.229999999995925</v>
          </cell>
          <cell r="Q315">
            <v>22.089999999996508</v>
          </cell>
          <cell r="R315">
            <v>1187.2340000001714</v>
          </cell>
          <cell r="S315">
            <v>19.535999999992782</v>
          </cell>
          <cell r="T315">
            <v>24.854000000006636</v>
          </cell>
          <cell r="U315">
            <v>77.199999999982538</v>
          </cell>
          <cell r="V315">
            <v>74.035000000003492</v>
          </cell>
          <cell r="W315">
            <v>5.8609999999989668</v>
          </cell>
          <cell r="X315">
            <v>34.029999999998836</v>
          </cell>
          <cell r="Y315">
            <v>341.60199999999895</v>
          </cell>
          <cell r="Z315">
            <v>316.84999999999127</v>
          </cell>
          <cell r="AA315">
            <v>93.940000000002328</v>
          </cell>
          <cell r="AB315">
            <v>97.689999999987776</v>
          </cell>
          <cell r="AC315">
            <v>21.869999999995343</v>
          </cell>
          <cell r="AD315">
            <v>79.76600000000326</v>
          </cell>
          <cell r="AE315">
            <v>819.29999999993015</v>
          </cell>
          <cell r="AF315">
            <v>90.489999999997963</v>
          </cell>
          <cell r="AG315">
            <v>62.349999999991269</v>
          </cell>
          <cell r="AH315">
            <v>141.23500000000058</v>
          </cell>
          <cell r="AI315">
            <v>35.509999999994761</v>
          </cell>
          <cell r="AJ315">
            <v>25.359000000000378</v>
          </cell>
          <cell r="AK315">
            <v>23.169999999998254</v>
          </cell>
          <cell r="AL315">
            <v>-284.30999999999767</v>
          </cell>
          <cell r="AM315">
            <v>297.53500000000349</v>
          </cell>
          <cell r="AN315">
            <v>113.11999999999534</v>
          </cell>
          <cell r="AO315">
            <v>165.6359999999986</v>
          </cell>
          <cell r="AP315">
            <v>52.244999999995343</v>
          </cell>
          <cell r="AQ315">
            <v>96.959999999999127</v>
          </cell>
          <cell r="AR315">
            <v>165.67499999993015</v>
          </cell>
          <cell r="AS315">
            <v>8.0310000000026776</v>
          </cell>
          <cell r="AT315">
            <v>-20.69999999999709</v>
          </cell>
          <cell r="AU315">
            <v>39.369999999995343</v>
          </cell>
          <cell r="AV315">
            <v>2.4700000000011642</v>
          </cell>
          <cell r="AW315">
            <v>8.5099999999983993</v>
          </cell>
          <cell r="AX315">
            <v>8.6719999999986612</v>
          </cell>
          <cell r="AY315">
            <v>-144.21000000002095</v>
          </cell>
          <cell r="AZ315">
            <v>203.30000000000291</v>
          </cell>
          <cell r="BA315">
            <v>84.44999999999709</v>
          </cell>
          <cell r="BB315">
            <v>25.630000000004657</v>
          </cell>
          <cell r="BC315">
            <v>-35.589999999996508</v>
          </cell>
          <cell r="BD315">
            <v>-14.257999999994354</v>
          </cell>
          <cell r="BE315">
            <v>345.97200000006706</v>
          </cell>
          <cell r="BF315">
            <v>-21.769999999996799</v>
          </cell>
          <cell r="BG315">
            <v>-7.5050000000046566</v>
          </cell>
          <cell r="BH315">
            <v>36.509999999994761</v>
          </cell>
          <cell r="BI315">
            <v>2.4950000000098953</v>
          </cell>
          <cell r="BJ315">
            <v>2.3609999999989668</v>
          </cell>
          <cell r="BK315">
            <v>9.4219999999986612</v>
          </cell>
          <cell r="BL315">
            <v>-114.91000000000349</v>
          </cell>
          <cell r="BM315">
            <v>173.76399999999558</v>
          </cell>
          <cell r="BN315">
            <v>132.86000000000058</v>
          </cell>
          <cell r="BO315">
            <v>91.889999999999418</v>
          </cell>
          <cell r="BP315">
            <v>17.770000000004075</v>
          </cell>
          <cell r="BQ315">
            <v>23.084999999999127</v>
          </cell>
          <cell r="BR315">
            <v>610.94799999985844</v>
          </cell>
          <cell r="BS315">
            <v>-44.36200000000099</v>
          </cell>
          <cell r="BT315">
            <v>-2.0129999999990105</v>
          </cell>
          <cell r="BU315">
            <v>71.19999999999709</v>
          </cell>
          <cell r="BV315">
            <v>35.375</v>
          </cell>
          <cell r="BW315">
            <v>2.4049999999988358</v>
          </cell>
          <cell r="BX315">
            <v>36.884999999994761</v>
          </cell>
          <cell r="BY315">
            <v>106.72000000000116</v>
          </cell>
          <cell r="BZ315">
            <v>144.63300000000163</v>
          </cell>
          <cell r="CA315">
            <v>218.63999999999942</v>
          </cell>
          <cell r="CB315">
            <v>121.97400000000198</v>
          </cell>
          <cell r="CC315">
            <v>27.614000000001397</v>
          </cell>
          <cell r="CD315">
            <v>-108.12299999999959</v>
          </cell>
          <cell r="CE315">
            <v>592.70199999993201</v>
          </cell>
          <cell r="CF315">
            <v>16.652000000000044</v>
          </cell>
          <cell r="CG315">
            <v>8.8669999999983702</v>
          </cell>
          <cell r="CH315">
            <v>25.024000000004889</v>
          </cell>
          <cell r="CI315">
            <v>-13.218999999997322</v>
          </cell>
          <cell r="CJ315">
            <v>5.2289999999993597</v>
          </cell>
          <cell r="CK315">
            <v>14.633999999998196</v>
          </cell>
          <cell r="CL315">
            <v>86.720000000001164</v>
          </cell>
          <cell r="CM315">
            <v>150.40699999999924</v>
          </cell>
          <cell r="CN315">
            <v>270.07500000001164</v>
          </cell>
          <cell r="CO315">
            <v>39.75</v>
          </cell>
          <cell r="CP315">
            <v>46.112999999997555</v>
          </cell>
          <cell r="CQ315">
            <v>-57.549999999988358</v>
          </cell>
          <cell r="CR315">
            <v>434.97299999999814</v>
          </cell>
          <cell r="CS315">
            <v>-32.819999999999709</v>
          </cell>
          <cell r="CT315">
            <v>42.39600000000064</v>
          </cell>
          <cell r="CU315">
            <v>25.480000000010477</v>
          </cell>
          <cell r="CV315">
            <v>-13</v>
          </cell>
          <cell r="CW315">
            <v>-11.451000000000022</v>
          </cell>
          <cell r="CX315">
            <v>4.6940000000031432</v>
          </cell>
          <cell r="CY315">
            <v>123.30999999999767</v>
          </cell>
          <cell r="CZ315">
            <v>47.968000000000757</v>
          </cell>
          <cell r="DA315">
            <v>234.2960000000021</v>
          </cell>
          <cell r="DB315">
            <v>46.870000000002619</v>
          </cell>
          <cell r="DC315">
            <v>18.773999999997613</v>
          </cell>
          <cell r="DD315">
            <v>-51.543999999994412</v>
          </cell>
          <cell r="DE315">
            <v>-96.901900000055321</v>
          </cell>
          <cell r="DF315">
            <v>-59.502000000000407</v>
          </cell>
          <cell r="DG315">
            <v>-2.0080000000016298</v>
          </cell>
          <cell r="DH315">
            <v>-35.934999999997672</v>
          </cell>
          <cell r="DI315">
            <v>-66.699000000000524</v>
          </cell>
          <cell r="DJ315">
            <v>-6.564900000000307</v>
          </cell>
          <cell r="DK315">
            <v>-11.960999999999331</v>
          </cell>
          <cell r="DL315">
            <v>-17.419999999998254</v>
          </cell>
          <cell r="DM315">
            <v>-5.3949999999967986</v>
          </cell>
          <cell r="DN315">
            <v>141.26999999998952</v>
          </cell>
          <cell r="DO315">
            <v>67.207000000002154</v>
          </cell>
          <cell r="DP315">
            <v>-3.6440000000002328</v>
          </cell>
          <cell r="DQ315">
            <v>-96.25</v>
          </cell>
          <cell r="DR315">
            <v>-223.3301000000065</v>
          </cell>
          <cell r="DS315">
            <v>11.575900000000274</v>
          </cell>
          <cell r="DT315">
            <v>-45.662000000000262</v>
          </cell>
          <cell r="DU315">
            <v>-36.055000000000291</v>
          </cell>
          <cell r="DV315">
            <v>-61.246999999999389</v>
          </cell>
          <cell r="DW315">
            <v>-13.346099999999979</v>
          </cell>
          <cell r="DX315">
            <v>-80.45299999999952</v>
          </cell>
          <cell r="DY315">
            <v>-6.8514999999999873</v>
          </cell>
          <cell r="DZ315">
            <v>5.9922999999998865</v>
          </cell>
          <cell r="EA315">
            <v>25.820999999999913</v>
          </cell>
          <cell r="EB315">
            <v>-14.58100000000195</v>
          </cell>
          <cell r="EC315">
            <v>2.2070000000003347</v>
          </cell>
          <cell r="ED315">
            <v>-10.73070000000007</v>
          </cell>
        </row>
        <row r="316">
          <cell r="F316">
            <v>33.92500000000291</v>
          </cell>
          <cell r="G316">
            <v>0.35199999999895226</v>
          </cell>
          <cell r="H316">
            <v>26.095000000001164</v>
          </cell>
          <cell r="I316">
            <v>47.062999999994645</v>
          </cell>
          <cell r="J316">
            <v>101.11699999998382</v>
          </cell>
          <cell r="K316">
            <v>23.878999999986263</v>
          </cell>
          <cell r="L316">
            <v>14.725999999995111</v>
          </cell>
          <cell r="M316">
            <v>-65.095000000001164</v>
          </cell>
          <cell r="N316">
            <v>-93.510999999998603</v>
          </cell>
          <cell r="O316">
            <v>66.828000000008615</v>
          </cell>
          <cell r="P316">
            <v>65.619999999995343</v>
          </cell>
          <cell r="Q316">
            <v>73.230000000010477</v>
          </cell>
          <cell r="R316">
            <v>861.3839999998454</v>
          </cell>
          <cell r="S316">
            <v>64.403999999994994</v>
          </cell>
          <cell r="T316">
            <v>17.248999999996158</v>
          </cell>
          <cell r="U316">
            <v>72.320000000006985</v>
          </cell>
          <cell r="V316">
            <v>45.251999999993131</v>
          </cell>
          <cell r="W316">
            <v>170.03699999999662</v>
          </cell>
          <cell r="X316">
            <v>76.533999999992375</v>
          </cell>
          <cell r="Y316">
            <v>13.614000000001397</v>
          </cell>
          <cell r="Z316">
            <v>34.375</v>
          </cell>
          <cell r="AA316">
            <v>174.17399999999907</v>
          </cell>
          <cell r="AB316">
            <v>55.585999999995693</v>
          </cell>
          <cell r="AC316">
            <v>53.327999999979511</v>
          </cell>
          <cell r="AD316">
            <v>84.510999999998603</v>
          </cell>
          <cell r="AE316">
            <v>1279.2649999998976</v>
          </cell>
          <cell r="AF316">
            <v>79.906999999991967</v>
          </cell>
          <cell r="AG316">
            <v>161.36800000000221</v>
          </cell>
          <cell r="AH316">
            <v>72.111000000004424</v>
          </cell>
          <cell r="AI316">
            <v>79.222000000008848</v>
          </cell>
          <cell r="AJ316">
            <v>117.12900000000081</v>
          </cell>
          <cell r="AK316">
            <v>113.37999999999738</v>
          </cell>
          <cell r="AL316">
            <v>86.475999999995111</v>
          </cell>
          <cell r="AM316">
            <v>41.595000000015716</v>
          </cell>
          <cell r="AN316">
            <v>159.46400000000722</v>
          </cell>
          <cell r="AO316">
            <v>147.39299999998184</v>
          </cell>
          <cell r="AP316">
            <v>146.30800000001909</v>
          </cell>
          <cell r="AQ316">
            <v>74.911999999996624</v>
          </cell>
          <cell r="AR316">
            <v>435.02000000001863</v>
          </cell>
          <cell r="AS316">
            <v>82.043000000005122</v>
          </cell>
          <cell r="AT316">
            <v>2.3410000000003492</v>
          </cell>
          <cell r="AU316">
            <v>-41.771999999997206</v>
          </cell>
          <cell r="AV316">
            <v>10.946000000003551</v>
          </cell>
          <cell r="AW316">
            <v>36.865000000005239</v>
          </cell>
          <cell r="AX316">
            <v>80.179000000003725</v>
          </cell>
          <cell r="AY316">
            <v>76.493000000002212</v>
          </cell>
          <cell r="AZ316">
            <v>78.607000000003609</v>
          </cell>
          <cell r="BA316">
            <v>42.201000000000931</v>
          </cell>
          <cell r="BB316">
            <v>70.369999999980791</v>
          </cell>
          <cell r="BC316">
            <v>9.6080000000074506</v>
          </cell>
          <cell r="BD316">
            <v>-12.861000000004424</v>
          </cell>
          <cell r="BE316">
            <v>171.29600000008941</v>
          </cell>
          <cell r="BF316">
            <v>-20.205999999991036</v>
          </cell>
          <cell r="BG316">
            <v>-68.020000000004075</v>
          </cell>
          <cell r="BH316">
            <v>-12.567999999999302</v>
          </cell>
          <cell r="BI316">
            <v>-5.103000000002794</v>
          </cell>
          <cell r="BJ316">
            <v>52.870999999999185</v>
          </cell>
          <cell r="BK316">
            <v>84.152999999998428</v>
          </cell>
          <cell r="BL316">
            <v>59.869000000006054</v>
          </cell>
          <cell r="BM316">
            <v>57.385000000009313</v>
          </cell>
          <cell r="BN316">
            <v>45.469000000011874</v>
          </cell>
          <cell r="BO316">
            <v>44.474000000016531</v>
          </cell>
          <cell r="BP316">
            <v>26.686000000001513</v>
          </cell>
          <cell r="BQ316">
            <v>-93.714000000007218</v>
          </cell>
          <cell r="BR316">
            <v>233.03600000008009</v>
          </cell>
          <cell r="BS316">
            <v>-150.17999999999302</v>
          </cell>
          <cell r="BT316">
            <v>-143.55500000000029</v>
          </cell>
          <cell r="BU316">
            <v>3.1319999999977881</v>
          </cell>
          <cell r="BV316">
            <v>7.2269999999916763</v>
          </cell>
          <cell r="BW316">
            <v>96.781000000002678</v>
          </cell>
          <cell r="BX316">
            <v>158.29000000000087</v>
          </cell>
          <cell r="BY316">
            <v>136.9320000000007</v>
          </cell>
          <cell r="BZ316">
            <v>152.61999999998079</v>
          </cell>
          <cell r="CA316">
            <v>70.892999999996391</v>
          </cell>
          <cell r="CB316">
            <v>72.796999999991385</v>
          </cell>
          <cell r="CC316">
            <v>-1.838000000003376</v>
          </cell>
          <cell r="CD316">
            <v>-170.06300000000192</v>
          </cell>
          <cell r="CE316">
            <v>242.27179999975488</v>
          </cell>
          <cell r="CF316">
            <v>-131.46620000000257</v>
          </cell>
          <cell r="CG316">
            <v>-0.71699999999691499</v>
          </cell>
          <cell r="CH316">
            <v>25.634999999994761</v>
          </cell>
          <cell r="CI316">
            <v>41.641999999999825</v>
          </cell>
          <cell r="CJ316">
            <v>26.849000000001979</v>
          </cell>
          <cell r="CK316">
            <v>47.02100000000064</v>
          </cell>
          <cell r="CL316">
            <v>-40.780999999995402</v>
          </cell>
          <cell r="CM316">
            <v>55.87599999998929</v>
          </cell>
          <cell r="CN316">
            <v>134.80999999999767</v>
          </cell>
          <cell r="CO316">
            <v>93.024000000004889</v>
          </cell>
          <cell r="CP316">
            <v>-67.341000000000349</v>
          </cell>
          <cell r="CQ316">
            <v>57.720000000001164</v>
          </cell>
          <cell r="CR316">
            <v>609.21350000007078</v>
          </cell>
          <cell r="CS316">
            <v>-10.832000000002154</v>
          </cell>
          <cell r="CT316">
            <v>-27.073600000003353</v>
          </cell>
          <cell r="CU316">
            <v>-31.398500000002969</v>
          </cell>
          <cell r="CV316">
            <v>1.3040000000000873</v>
          </cell>
          <cell r="CW316">
            <v>62.641999999999825</v>
          </cell>
          <cell r="CX316">
            <v>97.847700000005716</v>
          </cell>
          <cell r="CY316">
            <v>160.62700000000041</v>
          </cell>
          <cell r="CZ316">
            <v>212.73700000000827</v>
          </cell>
          <cell r="DA316">
            <v>85.181000000011409</v>
          </cell>
          <cell r="DB316">
            <v>158.36299999999756</v>
          </cell>
          <cell r="DC316">
            <v>-11.149000000004889</v>
          </cell>
          <cell r="DD316">
            <v>-89.035100000000966</v>
          </cell>
          <cell r="DE316">
            <v>-223.77500000002328</v>
          </cell>
          <cell r="DF316">
            <v>40.586000000002969</v>
          </cell>
          <cell r="DG316">
            <v>-39.277000000001863</v>
          </cell>
          <cell r="DH316">
            <v>-62.773999999997613</v>
          </cell>
          <cell r="DI316">
            <v>-52.760000000002037</v>
          </cell>
          <cell r="DJ316">
            <v>26.618000000002212</v>
          </cell>
          <cell r="DK316">
            <v>59.109000000004016</v>
          </cell>
          <cell r="DL316">
            <v>48.89100000000326</v>
          </cell>
          <cell r="DM316">
            <v>-19.798000000009779</v>
          </cell>
          <cell r="DN316">
            <v>48.791000000011991</v>
          </cell>
          <cell r="DO316">
            <v>-107.90000000000873</v>
          </cell>
          <cell r="DP316">
            <v>-63.288000000000466</v>
          </cell>
          <cell r="DQ316">
            <v>-101.97299999999814</v>
          </cell>
          <cell r="DR316">
            <v>-82.841700000019046</v>
          </cell>
          <cell r="DS316">
            <v>-22.652000000000044</v>
          </cell>
          <cell r="DT316">
            <v>-42.603279999999359</v>
          </cell>
          <cell r="DU316">
            <v>-31.811309999999139</v>
          </cell>
          <cell r="DV316">
            <v>-28.772999999999229</v>
          </cell>
          <cell r="DW316">
            <v>-57.884000000000015</v>
          </cell>
          <cell r="DX316">
            <v>46.209720000002562</v>
          </cell>
          <cell r="DY316">
            <v>-7.8286300000004303</v>
          </cell>
          <cell r="DZ316">
            <v>48.16530000000057</v>
          </cell>
          <cell r="EA316">
            <v>78.057999999997264</v>
          </cell>
          <cell r="EB316">
            <v>29.654900000001362</v>
          </cell>
          <cell r="EC316">
            <v>-33.544900000008056</v>
          </cell>
          <cell r="ED316">
            <v>-59.832500000004075</v>
          </cell>
        </row>
        <row r="317">
          <cell r="F317">
            <v>0.54399999999986903</v>
          </cell>
          <cell r="G317">
            <v>0</v>
          </cell>
          <cell r="H317">
            <v>0</v>
          </cell>
          <cell r="I317">
            <v>0</v>
          </cell>
          <cell r="J317">
            <v>3.1149999999997817</v>
          </cell>
          <cell r="K317">
            <v>3.9239999999990687</v>
          </cell>
          <cell r="L317">
            <v>4.1180000000003929</v>
          </cell>
          <cell r="M317">
            <v>1.8004999999993743</v>
          </cell>
          <cell r="N317">
            <v>0.48040000000037253</v>
          </cell>
          <cell r="O317">
            <v>11.691999999999098</v>
          </cell>
          <cell r="P317">
            <v>5.0249999999996362</v>
          </cell>
          <cell r="Q317">
            <v>1.0099999999983993</v>
          </cell>
          <cell r="R317">
            <v>65.360199999980978</v>
          </cell>
          <cell r="S317">
            <v>0</v>
          </cell>
          <cell r="T317">
            <v>0</v>
          </cell>
          <cell r="U317">
            <v>4.5905000000002474</v>
          </cell>
          <cell r="V317">
            <v>0.30199999999967986</v>
          </cell>
          <cell r="W317">
            <v>5.922999999998865</v>
          </cell>
          <cell r="X317">
            <v>12.314400000000205</v>
          </cell>
          <cell r="Y317">
            <v>8.2046999999993204</v>
          </cell>
          <cell r="Z317">
            <v>11.200200000000223</v>
          </cell>
          <cell r="AA317">
            <v>0</v>
          </cell>
          <cell r="AB317">
            <v>12.627000000000407</v>
          </cell>
          <cell r="AC317">
            <v>0.58200000000033469</v>
          </cell>
          <cell r="AD317">
            <v>9.616399999999885</v>
          </cell>
          <cell r="AE317">
            <v>70.220800000010058</v>
          </cell>
          <cell r="AF317">
            <v>3.2819999999992433</v>
          </cell>
          <cell r="AG317">
            <v>0</v>
          </cell>
          <cell r="AH317">
            <v>0.42750000000069122</v>
          </cell>
          <cell r="AI317">
            <v>5.0529999999998836</v>
          </cell>
          <cell r="AJ317">
            <v>3.6411000000007334</v>
          </cell>
          <cell r="AK317">
            <v>16.230999999999767</v>
          </cell>
          <cell r="AL317">
            <v>12.635600000000522</v>
          </cell>
          <cell r="AM317">
            <v>6.7979999999997744</v>
          </cell>
          <cell r="AN317">
            <v>3.245600000000195</v>
          </cell>
          <cell r="AO317">
            <v>12.82549999999992</v>
          </cell>
          <cell r="AP317">
            <v>0</v>
          </cell>
          <cell r="AQ317">
            <v>6.0814999999993233</v>
          </cell>
          <cell r="AR317">
            <v>41.850999999995111</v>
          </cell>
          <cell r="AS317">
            <v>-11.97609999999986</v>
          </cell>
          <cell r="AT317">
            <v>-1.8580000000001746</v>
          </cell>
          <cell r="AU317">
            <v>0</v>
          </cell>
          <cell r="AV317">
            <v>-0.97220000000015716</v>
          </cell>
          <cell r="AW317">
            <v>11.613400000000183</v>
          </cell>
          <cell r="AX317">
            <v>12.900300000000243</v>
          </cell>
          <cell r="AY317">
            <v>17.806999999999789</v>
          </cell>
          <cell r="AZ317">
            <v>4.0137000000004264</v>
          </cell>
          <cell r="BA317">
            <v>3.2439999999996871</v>
          </cell>
          <cell r="BB317">
            <v>2.4107000000003609</v>
          </cell>
          <cell r="BC317">
            <v>2.4681999999993423</v>
          </cell>
          <cell r="BD317">
            <v>2.1999999999998181</v>
          </cell>
          <cell r="BE317">
            <v>41.767199999987497</v>
          </cell>
          <cell r="BF317">
            <v>-1.3950000000004366</v>
          </cell>
          <cell r="BG317">
            <v>3.2569999999996071</v>
          </cell>
          <cell r="BH317">
            <v>2.0151000000005297</v>
          </cell>
          <cell r="BI317">
            <v>9.6394000000000233</v>
          </cell>
          <cell r="BJ317">
            <v>10.161099999999351</v>
          </cell>
          <cell r="BK317">
            <v>0</v>
          </cell>
          <cell r="BL317">
            <v>16.32340000000022</v>
          </cell>
          <cell r="BM317">
            <v>0.69050000000061118</v>
          </cell>
          <cell r="BN317">
            <v>11.721300000000156</v>
          </cell>
          <cell r="BO317">
            <v>-2.9726000000000568</v>
          </cell>
          <cell r="BP317">
            <v>0</v>
          </cell>
          <cell r="BQ317">
            <v>-7.6729999999997744</v>
          </cell>
          <cell r="BR317">
            <v>45.359899999995832</v>
          </cell>
          <cell r="BS317">
            <v>-8.2716000000000349</v>
          </cell>
          <cell r="BT317">
            <v>-4.1386000000002241</v>
          </cell>
          <cell r="BU317">
            <v>-2.3545999999996639</v>
          </cell>
          <cell r="BV317">
            <v>1.1416000000008353</v>
          </cell>
          <cell r="BW317">
            <v>9.399000000000342</v>
          </cell>
          <cell r="BX317">
            <v>4.9124000000001615</v>
          </cell>
          <cell r="BY317">
            <v>9.1670000000003711</v>
          </cell>
          <cell r="BZ317">
            <v>3.3936000000003332</v>
          </cell>
          <cell r="CA317">
            <v>20.122299999999996</v>
          </cell>
          <cell r="CB317">
            <v>3.3612999999995736</v>
          </cell>
          <cell r="CC317">
            <v>1.2809999999999491</v>
          </cell>
          <cell r="CD317">
            <v>7.3464999999996508</v>
          </cell>
          <cell r="CE317">
            <v>5.6207999999896856</v>
          </cell>
          <cell r="CF317">
            <v>-6.3384000000000924</v>
          </cell>
          <cell r="CG317">
            <v>-2.61200000000008</v>
          </cell>
          <cell r="CH317">
            <v>-6.6176999999997861</v>
          </cell>
          <cell r="CI317">
            <v>-3.1260000000002037</v>
          </cell>
          <cell r="CJ317">
            <v>0.59619999999995343</v>
          </cell>
          <cell r="CK317">
            <v>20.08390000000054</v>
          </cell>
          <cell r="CL317">
            <v>-4.8773999999998523</v>
          </cell>
          <cell r="CM317">
            <v>-0.63630000000011933</v>
          </cell>
          <cell r="CN317">
            <v>-4.0664999999999054</v>
          </cell>
          <cell r="CO317">
            <v>5.957300000000032</v>
          </cell>
          <cell r="CP317">
            <v>1.2061000000003332</v>
          </cell>
          <cell r="CQ317">
            <v>6.0515999999997803</v>
          </cell>
          <cell r="CR317">
            <v>49.58459999999468</v>
          </cell>
          <cell r="CS317">
            <v>-3.2615000000000691</v>
          </cell>
          <cell r="CT317">
            <v>-3.7195000000001528</v>
          </cell>
          <cell r="CU317">
            <v>5.016399999999976</v>
          </cell>
          <cell r="CV317">
            <v>-7.786200000000008</v>
          </cell>
          <cell r="CW317">
            <v>4.4390000000003056</v>
          </cell>
          <cell r="CX317">
            <v>9.0248999999994339</v>
          </cell>
          <cell r="CY317">
            <v>21.115300000000161</v>
          </cell>
          <cell r="CZ317">
            <v>4.3392999999996391</v>
          </cell>
          <cell r="DA317">
            <v>8.846599999999853</v>
          </cell>
          <cell r="DB317">
            <v>9.0934999999999491</v>
          </cell>
          <cell r="DC317">
            <v>-2.0186000000003332</v>
          </cell>
          <cell r="DD317">
            <v>4.4954000000002452</v>
          </cell>
          <cell r="DE317">
            <v>-27.358500000009371</v>
          </cell>
          <cell r="DF317">
            <v>1.3677999999999884</v>
          </cell>
          <cell r="DG317">
            <v>-16.892599999999675</v>
          </cell>
          <cell r="DH317">
            <v>-3.9416000000001077</v>
          </cell>
          <cell r="DI317">
            <v>-9.609599999999773</v>
          </cell>
          <cell r="DJ317">
            <v>-5.3559999999997672</v>
          </cell>
          <cell r="DK317">
            <v>-0.91700000000037107</v>
          </cell>
          <cell r="DL317">
            <v>17.628700000000208</v>
          </cell>
          <cell r="DM317">
            <v>11.140100000000075</v>
          </cell>
          <cell r="DN317">
            <v>-4.5134000000002743</v>
          </cell>
          <cell r="DO317">
            <v>-2.4540999999999258</v>
          </cell>
          <cell r="DP317">
            <v>-7.907999999999447</v>
          </cell>
          <cell r="DQ317">
            <v>-5.9027999999998428</v>
          </cell>
          <cell r="DR317">
            <v>-18.959129999999277</v>
          </cell>
          <cell r="DS317">
            <v>0.11359999999990578</v>
          </cell>
          <cell r="DT317">
            <v>4.3285999999998239</v>
          </cell>
          <cell r="DU317">
            <v>-1.3957000000000335</v>
          </cell>
          <cell r="DV317">
            <v>2.4555000000000291</v>
          </cell>
          <cell r="DW317">
            <v>-0.16059999999993124</v>
          </cell>
          <cell r="DX317">
            <v>1.4723000000001321</v>
          </cell>
          <cell r="DY317">
            <v>0</v>
          </cell>
          <cell r="DZ317">
            <v>4.9191700000000083</v>
          </cell>
          <cell r="EA317">
            <v>-9.3646999999999707</v>
          </cell>
          <cell r="EB317">
            <v>-0.47360000000003311</v>
          </cell>
          <cell r="EC317">
            <v>-14.426999999999907</v>
          </cell>
          <cell r="ED317">
            <v>-6.4266999999999825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-5.4667950000002747</v>
          </cell>
          <cell r="AS319">
            <v>0</v>
          </cell>
          <cell r="AT319">
            <v>0</v>
          </cell>
          <cell r="AU319">
            <v>-5.4667950000000474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-8.1322761999981594</v>
          </cell>
          <cell r="BF319">
            <v>0</v>
          </cell>
          <cell r="BG319">
            <v>0</v>
          </cell>
          <cell r="BH319">
            <v>-5.4667970000000423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-2.6654791999999929</v>
          </cell>
          <cell r="BP319">
            <v>0</v>
          </cell>
          <cell r="BQ319">
            <v>0</v>
          </cell>
          <cell r="BR319">
            <v>-5.4667969999991328</v>
          </cell>
          <cell r="BS319">
            <v>0</v>
          </cell>
          <cell r="BT319">
            <v>0</v>
          </cell>
          <cell r="BU319">
            <v>-5.4667970000000423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-5.4667972999995982</v>
          </cell>
          <cell r="CF319">
            <v>0</v>
          </cell>
          <cell r="CG319">
            <v>0</v>
          </cell>
          <cell r="CH319">
            <v>-5.4667973000000529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-2.7162603999999999</v>
          </cell>
          <cell r="CS319">
            <v>0</v>
          </cell>
          <cell r="CT319">
            <v>0</v>
          </cell>
          <cell r="CU319">
            <v>-2.7162603999999999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-4.1674322999999998</v>
          </cell>
          <cell r="DF319">
            <v>0</v>
          </cell>
          <cell r="DG319">
            <v>0</v>
          </cell>
          <cell r="DH319">
            <v>-4.1674322999999998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17.10607600000003</v>
          </cell>
          <cell r="G320">
            <v>105.05975000000035</v>
          </cell>
          <cell r="H320">
            <v>293.17740000001504</v>
          </cell>
          <cell r="I320">
            <v>162.39250000000175</v>
          </cell>
          <cell r="J320">
            <v>39.887999999991735</v>
          </cell>
          <cell r="K320">
            <v>129.14013999999588</v>
          </cell>
          <cell r="L320">
            <v>27.020537000000331</v>
          </cell>
          <cell r="M320">
            <v>57.430210000000443</v>
          </cell>
          <cell r="N320">
            <v>-236.60646999999881</v>
          </cell>
          <cell r="O320">
            <v>62.649849999997969</v>
          </cell>
          <cell r="P320">
            <v>62.520689999999377</v>
          </cell>
          <cell r="Q320">
            <v>98.280049999999392</v>
          </cell>
          <cell r="R320">
            <v>820.06873499997891</v>
          </cell>
          <cell r="S320">
            <v>4.6003349999998591</v>
          </cell>
          <cell r="T320">
            <v>28.281780000001163</v>
          </cell>
          <cell r="U320">
            <v>265.75189999998838</v>
          </cell>
          <cell r="V320">
            <v>153.84818000000087</v>
          </cell>
          <cell r="W320">
            <v>25.510599999994156</v>
          </cell>
          <cell r="X320">
            <v>62.578349999996135</v>
          </cell>
          <cell r="Y320">
            <v>8.9697100000003047</v>
          </cell>
          <cell r="Z320">
            <v>23.509760000000369</v>
          </cell>
          <cell r="AA320">
            <v>115.64830000000075</v>
          </cell>
          <cell r="AB320">
            <v>72.799630000001343</v>
          </cell>
          <cell r="AC320">
            <v>58.570189999999457</v>
          </cell>
          <cell r="AD320">
            <v>0</v>
          </cell>
          <cell r="AE320">
            <v>572.35957699999562</v>
          </cell>
          <cell r="AF320">
            <v>0</v>
          </cell>
          <cell r="AG320">
            <v>3.4201700000000983</v>
          </cell>
          <cell r="AH320">
            <v>171.71110000000044</v>
          </cell>
          <cell r="AI320">
            <v>130.3952999999965</v>
          </cell>
          <cell r="AJ320">
            <v>56.840500000002066</v>
          </cell>
          <cell r="AK320">
            <v>35.818970000000263</v>
          </cell>
          <cell r="AL320">
            <v>3.5798400000003312</v>
          </cell>
          <cell r="AM320">
            <v>19.78896800000075</v>
          </cell>
          <cell r="AN320">
            <v>119.11109999999826</v>
          </cell>
          <cell r="AO320">
            <v>28.613550000000032</v>
          </cell>
          <cell r="AP320">
            <v>3.0800789999999996</v>
          </cell>
          <cell r="AQ320">
            <v>0</v>
          </cell>
          <cell r="AR320">
            <v>-751.77620320003189</v>
          </cell>
          <cell r="AS320">
            <v>0</v>
          </cell>
          <cell r="AT320">
            <v>-14.36072999999999</v>
          </cell>
          <cell r="AU320">
            <v>-149.31880000000092</v>
          </cell>
          <cell r="AV320">
            <v>-227.57474999999977</v>
          </cell>
          <cell r="AW320">
            <v>-132.36390000000029</v>
          </cell>
          <cell r="AX320">
            <v>-89.553700000004028</v>
          </cell>
          <cell r="AY320">
            <v>0.93316679999998087</v>
          </cell>
          <cell r="AZ320">
            <v>-14.519780000000083</v>
          </cell>
          <cell r="BA320">
            <v>-71.195799999997689</v>
          </cell>
          <cell r="BB320">
            <v>-53.821910000000571</v>
          </cell>
          <cell r="BC320">
            <v>0</v>
          </cell>
          <cell r="BD320">
            <v>0</v>
          </cell>
          <cell r="BE320">
            <v>-716.05015699999058</v>
          </cell>
          <cell r="BF320">
            <v>0</v>
          </cell>
          <cell r="BG320">
            <v>0</v>
          </cell>
          <cell r="BH320">
            <v>-150.16938999999911</v>
          </cell>
          <cell r="BI320">
            <v>-217.18060000000332</v>
          </cell>
          <cell r="BJ320">
            <v>-163.68252800000118</v>
          </cell>
          <cell r="BK320">
            <v>-66.143500000000131</v>
          </cell>
          <cell r="BL320">
            <v>0</v>
          </cell>
          <cell r="BM320">
            <v>-3.4747400000001107</v>
          </cell>
          <cell r="BN320">
            <v>-75.083599999999933</v>
          </cell>
          <cell r="BO320">
            <v>-31.244999999999891</v>
          </cell>
          <cell r="BP320">
            <v>-9.0707989999999938</v>
          </cell>
          <cell r="BQ320">
            <v>0</v>
          </cell>
          <cell r="BR320">
            <v>-399.42212100000324</v>
          </cell>
          <cell r="BS320">
            <v>0</v>
          </cell>
          <cell r="BT320">
            <v>-4.4470209999999994</v>
          </cell>
          <cell r="BU320">
            <v>-84.335140000002866</v>
          </cell>
          <cell r="BV320">
            <v>-147.10719999999856</v>
          </cell>
          <cell r="BW320">
            <v>-51.14133000000038</v>
          </cell>
          <cell r="BX320">
            <v>-32.145739999998113</v>
          </cell>
          <cell r="BY320">
            <v>-39.836800000000949</v>
          </cell>
          <cell r="BZ320">
            <v>0</v>
          </cell>
          <cell r="CA320">
            <v>-40.408889999998792</v>
          </cell>
          <cell r="CB320">
            <v>0</v>
          </cell>
          <cell r="CC320">
            <v>0</v>
          </cell>
          <cell r="CD320">
            <v>0</v>
          </cell>
          <cell r="CE320">
            <v>-34.967530000001716</v>
          </cell>
          <cell r="CF320">
            <v>0</v>
          </cell>
          <cell r="CG320">
            <v>0</v>
          </cell>
          <cell r="CH320">
            <v>-26.064699999999903</v>
          </cell>
          <cell r="CI320">
            <v>-8.9028300000002218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-284.47299999999814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-284.47299999999814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-2756.6791309999971</v>
          </cell>
          <cell r="DF320">
            <v>-197.01139999999987</v>
          </cell>
          <cell r="DG320">
            <v>-442.54399999999987</v>
          </cell>
          <cell r="DH320">
            <v>-570.27199999999903</v>
          </cell>
          <cell r="DI320">
            <v>-482.55349999999999</v>
          </cell>
          <cell r="DJ320">
            <v>-126.81420000000003</v>
          </cell>
          <cell r="DK320">
            <v>0</v>
          </cell>
          <cell r="DL320">
            <v>-14.757149000004574</v>
          </cell>
          <cell r="DM320">
            <v>0</v>
          </cell>
          <cell r="DN320">
            <v>-25.755282000000001</v>
          </cell>
          <cell r="DO320">
            <v>-273.70460000000003</v>
          </cell>
          <cell r="DP320">
            <v>-304.85669999999982</v>
          </cell>
          <cell r="DQ320">
            <v>-318.41030000000001</v>
          </cell>
          <cell r="DR320">
            <v>-2701.9605300000003</v>
          </cell>
          <cell r="DS320">
            <v>-209.6577000000002</v>
          </cell>
          <cell r="DT320">
            <v>-354.77710000000025</v>
          </cell>
          <cell r="DU320">
            <v>-562.63869999999952</v>
          </cell>
          <cell r="DV320">
            <v>-494.83739999999943</v>
          </cell>
          <cell r="DW320">
            <v>-105.02710000000002</v>
          </cell>
          <cell r="DX320">
            <v>0</v>
          </cell>
          <cell r="DY320">
            <v>0</v>
          </cell>
          <cell r="DZ320">
            <v>0</v>
          </cell>
          <cell r="EA320">
            <v>-64.099029999999999</v>
          </cell>
          <cell r="EB320">
            <v>-298.7466000000004</v>
          </cell>
          <cell r="EC320">
            <v>-324.28939999999966</v>
          </cell>
          <cell r="ED320">
            <v>-287.88750000000027</v>
          </cell>
        </row>
        <row r="321">
          <cell r="F321">
            <v>95.988075999950524</v>
          </cell>
          <cell r="G321">
            <v>191.90274999995017</v>
          </cell>
          <cell r="H321">
            <v>429.91239999991376</v>
          </cell>
          <cell r="I321">
            <v>440.6754999999539</v>
          </cell>
          <cell r="J321">
            <v>484.52600000004168</v>
          </cell>
          <cell r="K321">
            <v>261.04213999997592</v>
          </cell>
          <cell r="L321">
            <v>400.95053699996788</v>
          </cell>
          <cell r="M321">
            <v>283.81570999999531</v>
          </cell>
          <cell r="N321">
            <v>-67.803070000023581</v>
          </cell>
          <cell r="O321">
            <v>423.18984999990789</v>
          </cell>
          <cell r="P321">
            <v>226.16868999996223</v>
          </cell>
          <cell r="Q321">
            <v>284.96505000005709</v>
          </cell>
          <cell r="R321">
            <v>4640.1059350008145</v>
          </cell>
          <cell r="S321">
            <v>127.88433500000974</v>
          </cell>
          <cell r="T321">
            <v>169.33577999996487</v>
          </cell>
          <cell r="U321">
            <v>485.69240000005811</v>
          </cell>
          <cell r="V321">
            <v>437.67718000011519</v>
          </cell>
          <cell r="W321">
            <v>303.3175999999803</v>
          </cell>
          <cell r="X321">
            <v>391.93575000003329</v>
          </cell>
          <cell r="Y321">
            <v>423.67041000002064</v>
          </cell>
          <cell r="Z321">
            <v>556.03495999996085</v>
          </cell>
          <cell r="AA321">
            <v>779.66630000004079</v>
          </cell>
          <cell r="AB321">
            <v>426.18262999993749</v>
          </cell>
          <cell r="AC321">
            <v>224.10318999999436</v>
          </cell>
          <cell r="AD321">
            <v>314.60540000005858</v>
          </cell>
          <cell r="AE321">
            <v>5246.2743770005181</v>
          </cell>
          <cell r="AF321">
            <v>241.62199999997392</v>
          </cell>
          <cell r="AG321">
            <v>414.9201699999976</v>
          </cell>
          <cell r="AH321">
            <v>489.54460000008112</v>
          </cell>
          <cell r="AI321">
            <v>398.1553000001004</v>
          </cell>
          <cell r="AJ321">
            <v>329.14459999999963</v>
          </cell>
          <cell r="AK321">
            <v>522.2269700000179</v>
          </cell>
          <cell r="AL321">
            <v>0.19144000002415851</v>
          </cell>
          <cell r="AM321">
            <v>606.95696800004225</v>
          </cell>
          <cell r="AN321">
            <v>942.44570000004023</v>
          </cell>
          <cell r="AO321">
            <v>593.94704999995884</v>
          </cell>
          <cell r="AP321">
            <v>425.80607899994357</v>
          </cell>
          <cell r="AQ321">
            <v>281.31349999998929</v>
          </cell>
          <cell r="AR321">
            <v>1227.5850018002093</v>
          </cell>
          <cell r="AS321">
            <v>97.490900000033434</v>
          </cell>
          <cell r="AT321">
            <v>8.7822700000251643</v>
          </cell>
          <cell r="AU321">
            <v>-108.96259500004817</v>
          </cell>
          <cell r="AV321">
            <v>-62.106949999986682</v>
          </cell>
          <cell r="AW321">
            <v>21.625499999994645</v>
          </cell>
          <cell r="AX321">
            <v>270.00260000000708</v>
          </cell>
          <cell r="AY321">
            <v>196.86716679990059</v>
          </cell>
          <cell r="AZ321">
            <v>356.07091999996919</v>
          </cell>
          <cell r="BA321">
            <v>277.36419999995269</v>
          </cell>
          <cell r="BB321">
            <v>186.90679000003729</v>
          </cell>
          <cell r="BC321">
            <v>18.405200000037439</v>
          </cell>
          <cell r="BD321">
            <v>-34.86099999997532</v>
          </cell>
          <cell r="BE321">
            <v>572.03176680067554</v>
          </cell>
          <cell r="BF321">
            <v>-77.211000000068452</v>
          </cell>
          <cell r="BG321">
            <v>-68.648000000044703</v>
          </cell>
          <cell r="BH321">
            <v>-124.18408699997235</v>
          </cell>
          <cell r="BI321">
            <v>-121.52920000004815</v>
          </cell>
          <cell r="BJ321">
            <v>-10.562427999975625</v>
          </cell>
          <cell r="BK321">
            <v>190.00249999997322</v>
          </cell>
          <cell r="BL321">
            <v>111.21840000001248</v>
          </cell>
          <cell r="BM321">
            <v>392.66476000001421</v>
          </cell>
          <cell r="BN321">
            <v>291.51169999997364</v>
          </cell>
          <cell r="BO321">
            <v>213.41192079993198</v>
          </cell>
          <cell r="BP321">
            <v>-124.4767990000546</v>
          </cell>
          <cell r="BQ321">
            <v>-100.16600000002654</v>
          </cell>
          <cell r="BR321">
            <v>1763.6029820004478</v>
          </cell>
          <cell r="BS321">
            <v>-279.37159999998403</v>
          </cell>
          <cell r="BT321">
            <v>-183.6576209999912</v>
          </cell>
          <cell r="BU321">
            <v>32.015462999988813</v>
          </cell>
          <cell r="BV321">
            <v>-25.38360000011744</v>
          </cell>
          <cell r="BW321">
            <v>133.57366999995429</v>
          </cell>
          <cell r="BX321">
            <v>343.53666000004159</v>
          </cell>
          <cell r="BY321">
            <v>608.83220000000438</v>
          </cell>
          <cell r="BZ321">
            <v>620.42959999997402</v>
          </cell>
          <cell r="CA321">
            <v>420.15640999999596</v>
          </cell>
          <cell r="CB321">
            <v>353.82929999992484</v>
          </cell>
          <cell r="CC321">
            <v>0.56100000004516914</v>
          </cell>
          <cell r="CD321">
            <v>-260.91850000002887</v>
          </cell>
          <cell r="CE321">
            <v>1799.5492726992816</v>
          </cell>
          <cell r="CF321">
            <v>-192.00459999998566</v>
          </cell>
          <cell r="CG321">
            <v>-52.844000000011874</v>
          </cell>
          <cell r="CH321">
            <v>23.799802699999418</v>
          </cell>
          <cell r="CI321">
            <v>43.31416999999783</v>
          </cell>
          <cell r="CJ321">
            <v>24.153200000000652</v>
          </cell>
          <cell r="CK321">
            <v>252.22390000001178</v>
          </cell>
          <cell r="CL321">
            <v>503.10459999996237</v>
          </cell>
          <cell r="CM321">
            <v>390.18569999997271</v>
          </cell>
          <cell r="CN321">
            <v>561.68849999998929</v>
          </cell>
          <cell r="CO321">
            <v>294.14530000000377</v>
          </cell>
          <cell r="CP321">
            <v>0.81910000002244487</v>
          </cell>
          <cell r="CQ321">
            <v>-49.036399999953574</v>
          </cell>
          <cell r="CR321">
            <v>1997.7978396001272</v>
          </cell>
          <cell r="CS321">
            <v>-82.333500000007916</v>
          </cell>
          <cell r="CT321">
            <v>-62.651099999959115</v>
          </cell>
          <cell r="CU321">
            <v>-26.452360399940517</v>
          </cell>
          <cell r="CV321">
            <v>-88.730199999990873</v>
          </cell>
          <cell r="CW321">
            <v>115.18999999998778</v>
          </cell>
          <cell r="CX321">
            <v>348.91060000003199</v>
          </cell>
          <cell r="CY321">
            <v>344.811299999943</v>
          </cell>
          <cell r="CZ321">
            <v>827.95829999999842</v>
          </cell>
          <cell r="DA321">
            <v>416.79660000000149</v>
          </cell>
          <cell r="DB321">
            <v>325.71249999999418</v>
          </cell>
          <cell r="DC321">
            <v>32.104399999981979</v>
          </cell>
          <cell r="DD321">
            <v>-153.51869999998598</v>
          </cell>
          <cell r="DE321">
            <v>-3207.4789632996544</v>
          </cell>
          <cell r="DF321">
            <v>-384.81159999995725</v>
          </cell>
          <cell r="DG321">
            <v>-653.2846000000136</v>
          </cell>
          <cell r="DH321">
            <v>-745.23403229995165</v>
          </cell>
          <cell r="DI321">
            <v>-702.68809999999939</v>
          </cell>
          <cell r="DJ321">
            <v>-107.06509999997797</v>
          </cell>
          <cell r="DK321">
            <v>68.277000000030966</v>
          </cell>
          <cell r="DL321">
            <v>292.47855099994922</v>
          </cell>
          <cell r="DM321">
            <v>192.02409999998054</v>
          </cell>
          <cell r="DN321">
            <v>78.190317999979015</v>
          </cell>
          <cell r="DO321">
            <v>-364.70169999997597</v>
          </cell>
          <cell r="DP321">
            <v>-460.46470000001136</v>
          </cell>
          <cell r="DQ321">
            <v>-420.199099999998</v>
          </cell>
          <cell r="DR321">
            <v>-3338.1287099999608</v>
          </cell>
          <cell r="DS321">
            <v>-226.6342000000077</v>
          </cell>
          <cell r="DT321">
            <v>-515.45077999999921</v>
          </cell>
          <cell r="DU321">
            <v>-656.04871000001731</v>
          </cell>
          <cell r="DV321">
            <v>-619.25789999999688</v>
          </cell>
          <cell r="DW321">
            <v>-171.85780000000523</v>
          </cell>
          <cell r="DX321">
            <v>-45.92327999999543</v>
          </cell>
          <cell r="DY321">
            <v>-13.617480000008072</v>
          </cell>
          <cell r="DZ321">
            <v>70.174169999969308</v>
          </cell>
          <cell r="EA321">
            <v>-33.944730000002892</v>
          </cell>
          <cell r="EB321">
            <v>-317.97930000000633</v>
          </cell>
          <cell r="EC321">
            <v>-438.43529999999737</v>
          </cell>
          <cell r="ED321">
            <v>-369.15340000001015</v>
          </cell>
        </row>
        <row r="323">
          <cell r="F323">
            <v>95.988075999950524</v>
          </cell>
          <cell r="G323">
            <v>191.90274999995017</v>
          </cell>
          <cell r="H323">
            <v>429.91239999991376</v>
          </cell>
          <cell r="I323">
            <v>440.6754999999539</v>
          </cell>
          <cell r="J323">
            <v>484.52600000004168</v>
          </cell>
          <cell r="K323">
            <v>261.04213999997592</v>
          </cell>
          <cell r="L323">
            <v>400.95053699996788</v>
          </cell>
          <cell r="M323">
            <v>283.81570999999531</v>
          </cell>
          <cell r="N323">
            <v>-67.803070000023581</v>
          </cell>
          <cell r="O323">
            <v>423.18984999990789</v>
          </cell>
          <cell r="P323">
            <v>226.16868999996223</v>
          </cell>
          <cell r="Q323">
            <v>284.96505000005709</v>
          </cell>
          <cell r="R323">
            <v>4640.1059350008145</v>
          </cell>
          <cell r="S323">
            <v>127.88433500000974</v>
          </cell>
          <cell r="T323">
            <v>169.33577999996487</v>
          </cell>
          <cell r="U323">
            <v>485.69240000005811</v>
          </cell>
          <cell r="V323">
            <v>437.67718000011519</v>
          </cell>
          <cell r="W323">
            <v>303.3175999999803</v>
          </cell>
          <cell r="X323">
            <v>391.93575000003329</v>
          </cell>
          <cell r="Y323">
            <v>423.67041000002064</v>
          </cell>
          <cell r="Z323">
            <v>556.03495999996085</v>
          </cell>
          <cell r="AA323">
            <v>779.66630000004079</v>
          </cell>
          <cell r="AB323">
            <v>426.18262999993749</v>
          </cell>
          <cell r="AC323">
            <v>224.10318999999436</v>
          </cell>
          <cell r="AD323">
            <v>314.60540000005858</v>
          </cell>
          <cell r="AE323">
            <v>5246.2743770005181</v>
          </cell>
          <cell r="AF323">
            <v>241.62199999997392</v>
          </cell>
          <cell r="AG323">
            <v>414.9201699999976</v>
          </cell>
          <cell r="AH323">
            <v>489.54460000008112</v>
          </cell>
          <cell r="AI323">
            <v>398.1553000001004</v>
          </cell>
          <cell r="AJ323">
            <v>329.14459999999963</v>
          </cell>
          <cell r="AK323">
            <v>522.2269700000179</v>
          </cell>
          <cell r="AL323">
            <v>0.19144000002415851</v>
          </cell>
          <cell r="AM323">
            <v>606.95696800004225</v>
          </cell>
          <cell r="AN323">
            <v>942.44570000004023</v>
          </cell>
          <cell r="AO323">
            <v>593.94704999995884</v>
          </cell>
          <cell r="AP323">
            <v>425.80607899994357</v>
          </cell>
          <cell r="AQ323">
            <v>281.31349999998929</v>
          </cell>
          <cell r="AR323">
            <v>1227.5850018002093</v>
          </cell>
          <cell r="AS323">
            <v>97.490900000033434</v>
          </cell>
          <cell r="AT323">
            <v>8.7822700000251643</v>
          </cell>
          <cell r="AU323">
            <v>-108.96259500004817</v>
          </cell>
          <cell r="AV323">
            <v>-62.106949999986682</v>
          </cell>
          <cell r="AW323">
            <v>21.625499999994645</v>
          </cell>
          <cell r="AX323">
            <v>270.00260000000708</v>
          </cell>
          <cell r="AY323">
            <v>196.86716679990059</v>
          </cell>
          <cell r="AZ323">
            <v>356.07091999996919</v>
          </cell>
          <cell r="BA323">
            <v>277.36419999995269</v>
          </cell>
          <cell r="BB323">
            <v>186.90679000003729</v>
          </cell>
          <cell r="BC323">
            <v>18.405200000037439</v>
          </cell>
          <cell r="BD323">
            <v>-34.86099999997532</v>
          </cell>
          <cell r="BE323">
            <v>572.03176680020988</v>
          </cell>
          <cell r="BF323">
            <v>-77.211000000068452</v>
          </cell>
          <cell r="BG323">
            <v>-68.648000000044703</v>
          </cell>
          <cell r="BH323">
            <v>-124.18408699997235</v>
          </cell>
          <cell r="BI323">
            <v>-121.52920000004815</v>
          </cell>
          <cell r="BJ323">
            <v>-10.562427999975625</v>
          </cell>
          <cell r="BK323">
            <v>190.00249999997322</v>
          </cell>
          <cell r="BL323">
            <v>111.21840000001248</v>
          </cell>
          <cell r="BM323">
            <v>392.66476000001421</v>
          </cell>
          <cell r="BN323">
            <v>291.51169999997364</v>
          </cell>
          <cell r="BO323">
            <v>213.41192079993198</v>
          </cell>
          <cell r="BP323">
            <v>-124.4767990000546</v>
          </cell>
          <cell r="BQ323">
            <v>-100.16600000002654</v>
          </cell>
          <cell r="BR323">
            <v>1763.6029819999821</v>
          </cell>
          <cell r="BS323">
            <v>-279.37159999998403</v>
          </cell>
          <cell r="BT323">
            <v>-183.6576209999912</v>
          </cell>
          <cell r="BU323">
            <v>32.015462999988813</v>
          </cell>
          <cell r="BV323">
            <v>-25.38360000011744</v>
          </cell>
          <cell r="BW323">
            <v>133.57366999995429</v>
          </cell>
          <cell r="BX323">
            <v>343.53666000004159</v>
          </cell>
          <cell r="BY323">
            <v>608.83220000000438</v>
          </cell>
          <cell r="BZ323">
            <v>620.42959999997402</v>
          </cell>
          <cell r="CA323">
            <v>420.15640999999596</v>
          </cell>
          <cell r="CB323">
            <v>353.82929999992484</v>
          </cell>
          <cell r="CC323">
            <v>0.56100000004516914</v>
          </cell>
          <cell r="CD323">
            <v>-260.91850000002887</v>
          </cell>
          <cell r="CE323">
            <v>1799.5492727002129</v>
          </cell>
          <cell r="CF323">
            <v>-192.00459999998566</v>
          </cell>
          <cell r="CG323">
            <v>-52.844000000011874</v>
          </cell>
          <cell r="CH323">
            <v>23.799802699999418</v>
          </cell>
          <cell r="CI323">
            <v>43.31416999999783</v>
          </cell>
          <cell r="CJ323">
            <v>24.153200000000652</v>
          </cell>
          <cell r="CK323">
            <v>252.22390000001178</v>
          </cell>
          <cell r="CL323">
            <v>503.10459999996237</v>
          </cell>
          <cell r="CM323">
            <v>390.18569999997271</v>
          </cell>
          <cell r="CN323">
            <v>561.68849999998929</v>
          </cell>
          <cell r="CO323">
            <v>294.14530000000377</v>
          </cell>
          <cell r="CP323">
            <v>0.81910000002244487</v>
          </cell>
          <cell r="CQ323">
            <v>-49.036399999953574</v>
          </cell>
          <cell r="CR323">
            <v>1997.7978396005929</v>
          </cell>
          <cell r="CS323">
            <v>-82.333500000007916</v>
          </cell>
          <cell r="CT323">
            <v>-62.651099999959115</v>
          </cell>
          <cell r="CU323">
            <v>-26.452360399940517</v>
          </cell>
          <cell r="CV323">
            <v>-88.730199999990873</v>
          </cell>
          <cell r="CW323">
            <v>115.18999999998778</v>
          </cell>
          <cell r="CX323">
            <v>348.91060000003199</v>
          </cell>
          <cell r="CY323">
            <v>344.811299999943</v>
          </cell>
          <cell r="CZ323">
            <v>827.95829999999842</v>
          </cell>
          <cell r="DA323">
            <v>416.79660000000149</v>
          </cell>
          <cell r="DB323">
            <v>325.71249999999418</v>
          </cell>
          <cell r="DC323">
            <v>32.104399999981979</v>
          </cell>
          <cell r="DD323">
            <v>-153.51869999998598</v>
          </cell>
          <cell r="DE323">
            <v>-3207.4789632996544</v>
          </cell>
          <cell r="DF323">
            <v>-384.81159999995725</v>
          </cell>
          <cell r="DG323">
            <v>-653.2846000000136</v>
          </cell>
          <cell r="DH323">
            <v>-745.23403229995165</v>
          </cell>
          <cell r="DI323">
            <v>-702.68809999999939</v>
          </cell>
          <cell r="DJ323">
            <v>-107.06509999997797</v>
          </cell>
          <cell r="DK323">
            <v>68.277000000030966</v>
          </cell>
          <cell r="DL323">
            <v>292.47855099994922</v>
          </cell>
          <cell r="DM323">
            <v>192.02409999998054</v>
          </cell>
          <cell r="DN323">
            <v>78.190317999979015</v>
          </cell>
          <cell r="DO323">
            <v>-364.70169999997597</v>
          </cell>
          <cell r="DP323">
            <v>-460.46470000001136</v>
          </cell>
          <cell r="DQ323">
            <v>-420.199099999998</v>
          </cell>
          <cell r="DR323">
            <v>-3338.1287100001937</v>
          </cell>
          <cell r="DS323">
            <v>-226.6342000000077</v>
          </cell>
          <cell r="DT323">
            <v>-515.45077999999921</v>
          </cell>
          <cell r="DU323">
            <v>-656.04871000001731</v>
          </cell>
          <cell r="DV323">
            <v>-619.25789999999688</v>
          </cell>
          <cell r="DW323">
            <v>-171.85780000000523</v>
          </cell>
          <cell r="DX323">
            <v>-45.92327999999543</v>
          </cell>
          <cell r="DY323">
            <v>-13.617480000008072</v>
          </cell>
          <cell r="DZ323">
            <v>70.174169999969308</v>
          </cell>
          <cell r="EA323">
            <v>-33.944730000002892</v>
          </cell>
          <cell r="EB323">
            <v>-317.97930000000633</v>
          </cell>
          <cell r="EC323">
            <v>-438.43529999999737</v>
          </cell>
          <cell r="ED323">
            <v>-369.15340000001015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95.988075999543071</v>
          </cell>
          <cell r="G325">
            <v>191.90275000035763</v>
          </cell>
          <cell r="H325">
            <v>429.91239999979734</v>
          </cell>
          <cell r="I325">
            <v>440.67549999989569</v>
          </cell>
          <cell r="J325">
            <v>484.52600000053644</v>
          </cell>
          <cell r="K325">
            <v>261.04214000049978</v>
          </cell>
          <cell r="L325">
            <v>400.95053699985147</v>
          </cell>
          <cell r="M325">
            <v>283.81570999976248</v>
          </cell>
          <cell r="N325">
            <v>-67.803069999441504</v>
          </cell>
          <cell r="O325">
            <v>423.18984999973327</v>
          </cell>
          <cell r="P325">
            <v>226.16868999972939</v>
          </cell>
          <cell r="Q325">
            <v>284.96505000069737</v>
          </cell>
          <cell r="R325">
            <v>4640.1059350073338</v>
          </cell>
          <cell r="S325">
            <v>127.88433500006795</v>
          </cell>
          <cell r="T325">
            <v>169.33578000031412</v>
          </cell>
          <cell r="U325">
            <v>485.69240000005811</v>
          </cell>
          <cell r="V325">
            <v>437.67717999964952</v>
          </cell>
          <cell r="W325">
            <v>303.31760000064969</v>
          </cell>
          <cell r="X325">
            <v>391.93575000017881</v>
          </cell>
          <cell r="Y325">
            <v>423.67040999978781</v>
          </cell>
          <cell r="Z325">
            <v>556.03495999984443</v>
          </cell>
          <cell r="AA325">
            <v>779.66629999969155</v>
          </cell>
          <cell r="AB325">
            <v>426.18262999970466</v>
          </cell>
          <cell r="AC325">
            <v>224.10319000016898</v>
          </cell>
          <cell r="AD325">
            <v>314.60540000069886</v>
          </cell>
          <cell r="AE325">
            <v>5246.2743770033121</v>
          </cell>
          <cell r="AF325">
            <v>241.62199999950826</v>
          </cell>
          <cell r="AG325">
            <v>414.92016999982297</v>
          </cell>
          <cell r="AH325">
            <v>489.54459999967366</v>
          </cell>
          <cell r="AI325">
            <v>398.15530000068247</v>
          </cell>
          <cell r="AJ325">
            <v>329.14459999930114</v>
          </cell>
          <cell r="AK325">
            <v>522.22697000019252</v>
          </cell>
          <cell r="AL325">
            <v>0.19144000019878149</v>
          </cell>
          <cell r="AM325">
            <v>606.95696800015867</v>
          </cell>
          <cell r="AN325">
            <v>942.44570000004023</v>
          </cell>
          <cell r="AO325">
            <v>593.94705000054091</v>
          </cell>
          <cell r="AP325">
            <v>425.80607899930328</v>
          </cell>
          <cell r="AQ325">
            <v>281.31350000016391</v>
          </cell>
          <cell r="AR325">
            <v>1227.5850018188357</v>
          </cell>
          <cell r="AS325">
            <v>97.490899999625981</v>
          </cell>
          <cell r="AT325">
            <v>8.7822700003162026</v>
          </cell>
          <cell r="AU325">
            <v>-108.96259499993175</v>
          </cell>
          <cell r="AV325">
            <v>-62.106949999928474</v>
          </cell>
          <cell r="AW325">
            <v>21.625499999150634</v>
          </cell>
          <cell r="AX325">
            <v>270.00259999930859</v>
          </cell>
          <cell r="AY325">
            <v>196.86716679949313</v>
          </cell>
          <cell r="AZ325">
            <v>356.07091999985278</v>
          </cell>
          <cell r="BA325">
            <v>277.36419999971986</v>
          </cell>
          <cell r="BB325">
            <v>186.90679000038654</v>
          </cell>
          <cell r="BC325">
            <v>18.405199999921024</v>
          </cell>
          <cell r="BD325">
            <v>-34.861000000499189</v>
          </cell>
          <cell r="BE325">
            <v>572.03176680952311</v>
          </cell>
          <cell r="BF325">
            <v>-77.21100000012666</v>
          </cell>
          <cell r="BG325">
            <v>-68.648000000044703</v>
          </cell>
          <cell r="BH325">
            <v>-124.18408700078726</v>
          </cell>
          <cell r="BI325">
            <v>-121.52919999975711</v>
          </cell>
          <cell r="BJ325">
            <v>-10.562428000383079</v>
          </cell>
          <cell r="BK325">
            <v>190.00250000040978</v>
          </cell>
          <cell r="BL325">
            <v>111.21839999966323</v>
          </cell>
          <cell r="BM325">
            <v>392.66476000007242</v>
          </cell>
          <cell r="BN325">
            <v>291.51169999968261</v>
          </cell>
          <cell r="BO325">
            <v>213.41192079987377</v>
          </cell>
          <cell r="BP325">
            <v>-124.4767990000546</v>
          </cell>
          <cell r="BQ325">
            <v>-100.16599999926984</v>
          </cell>
          <cell r="BR325">
            <v>1763.6029819920659</v>
          </cell>
          <cell r="BS325">
            <v>-279.37160000018775</v>
          </cell>
          <cell r="BT325">
            <v>-183.65762099996209</v>
          </cell>
          <cell r="BU325">
            <v>32.015463000163436</v>
          </cell>
          <cell r="BV325">
            <v>-25.383600000292063</v>
          </cell>
          <cell r="BW325">
            <v>133.57366999983788</v>
          </cell>
          <cell r="BX325">
            <v>343.53665999975055</v>
          </cell>
          <cell r="BY325">
            <v>608.83220000006258</v>
          </cell>
          <cell r="BZ325">
            <v>620.42960000038147</v>
          </cell>
          <cell r="CA325">
            <v>420.15640999935567</v>
          </cell>
          <cell r="CB325">
            <v>353.8293000003323</v>
          </cell>
          <cell r="CC325">
            <v>0.56100000068545341</v>
          </cell>
          <cell r="CD325">
            <v>-260.91850000061095</v>
          </cell>
          <cell r="CE325">
            <v>1799.5492726936936</v>
          </cell>
          <cell r="CF325">
            <v>-192.00460000056773</v>
          </cell>
          <cell r="CG325">
            <v>-52.844000000506639</v>
          </cell>
          <cell r="CH325">
            <v>23.799802700057626</v>
          </cell>
          <cell r="CI325">
            <v>43.314170000143349</v>
          </cell>
          <cell r="CJ325">
            <v>24.153200000524521</v>
          </cell>
          <cell r="CK325">
            <v>252.22389999963343</v>
          </cell>
          <cell r="CL325">
            <v>503.10459999926388</v>
          </cell>
          <cell r="CM325">
            <v>390.18570000026375</v>
          </cell>
          <cell r="CN325">
            <v>561.68850000016391</v>
          </cell>
          <cell r="CO325">
            <v>294.14529999997467</v>
          </cell>
          <cell r="CP325">
            <v>0.81909999996423721</v>
          </cell>
          <cell r="CQ325">
            <v>-49.036399999633431</v>
          </cell>
          <cell r="CR325">
            <v>1997.7978396043181</v>
          </cell>
          <cell r="CS325">
            <v>-82.333500000648201</v>
          </cell>
          <cell r="CT325">
            <v>-62.651100000366569</v>
          </cell>
          <cell r="CU325">
            <v>-26.452360399998724</v>
          </cell>
          <cell r="CV325">
            <v>-88.730199999175966</v>
          </cell>
          <cell r="CW325">
            <v>115.18999999947846</v>
          </cell>
          <cell r="CX325">
            <v>348.91060000006109</v>
          </cell>
          <cell r="CY325">
            <v>344.81130000017583</v>
          </cell>
          <cell r="CZ325">
            <v>827.9582999991253</v>
          </cell>
          <cell r="DA325">
            <v>416.79660000000149</v>
          </cell>
          <cell r="DB325">
            <v>325.71249999944121</v>
          </cell>
          <cell r="DC325">
            <v>32.104399999603629</v>
          </cell>
          <cell r="DD325">
            <v>-153.51870000082999</v>
          </cell>
          <cell r="DE325">
            <v>-3207.4789632931352</v>
          </cell>
          <cell r="DF325">
            <v>-384.81159999966621</v>
          </cell>
          <cell r="DG325">
            <v>-653.28459999989718</v>
          </cell>
          <cell r="DH325">
            <v>-745.2340323003009</v>
          </cell>
          <cell r="DI325">
            <v>-702.68809999991208</v>
          </cell>
          <cell r="DJ325">
            <v>-107.06509999930859</v>
          </cell>
          <cell r="DK325">
            <v>68.276999999769032</v>
          </cell>
          <cell r="DL325">
            <v>292.47855099942535</v>
          </cell>
          <cell r="DM325">
            <v>192.02410000003874</v>
          </cell>
          <cell r="DN325">
            <v>78.190317999571562</v>
          </cell>
          <cell r="DO325">
            <v>-364.70170000009239</v>
          </cell>
          <cell r="DP325">
            <v>-460.46470000036061</v>
          </cell>
          <cell r="DQ325">
            <v>-420.19909999985248</v>
          </cell>
          <cell r="DR325">
            <v>-3338.1287100017071</v>
          </cell>
          <cell r="DS325">
            <v>-226.63420000020415</v>
          </cell>
          <cell r="DT325">
            <v>-515.45077999960631</v>
          </cell>
          <cell r="DU325">
            <v>-656.04871000070125</v>
          </cell>
          <cell r="DV325">
            <v>-619.25789999961853</v>
          </cell>
          <cell r="DW325">
            <v>-171.85779999941587</v>
          </cell>
          <cell r="DX325">
            <v>-45.923280000686646</v>
          </cell>
          <cell r="DY325">
            <v>-13.617479999549687</v>
          </cell>
          <cell r="DZ325">
            <v>70.174169999547303</v>
          </cell>
          <cell r="EA325">
            <v>-33.944729999639094</v>
          </cell>
          <cell r="EB325">
            <v>-317.9792999997735</v>
          </cell>
          <cell r="EC325">
            <v>-438.43530000001192</v>
          </cell>
          <cell r="ED325">
            <v>-369.15340000018477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2064.39</v>
          </cell>
          <cell r="G359">
            <v>1806.97</v>
          </cell>
          <cell r="H359">
            <v>2109.59</v>
          </cell>
          <cell r="I359">
            <v>1813.23</v>
          </cell>
          <cell r="J359">
            <v>1789.22</v>
          </cell>
          <cell r="K359">
            <v>2245.64</v>
          </cell>
          <cell r="L359">
            <v>2583.9</v>
          </cell>
          <cell r="M359">
            <v>2688.27</v>
          </cell>
          <cell r="N359">
            <v>2638.25</v>
          </cell>
          <cell r="O359">
            <v>2527.7199999999998</v>
          </cell>
          <cell r="P359">
            <v>2521.9</v>
          </cell>
          <cell r="Q359">
            <v>2481.9</v>
          </cell>
          <cell r="R359">
            <v>27190.870000000003</v>
          </cell>
          <cell r="S359">
            <v>2064.39</v>
          </cell>
          <cell r="T359">
            <v>1726.86</v>
          </cell>
          <cell r="U359">
            <v>2109.59</v>
          </cell>
          <cell r="V359">
            <v>1813.23</v>
          </cell>
          <cell r="W359">
            <v>1789.22</v>
          </cell>
          <cell r="X359">
            <v>2245.64</v>
          </cell>
          <cell r="Y359">
            <v>2583.9</v>
          </cell>
          <cell r="Z359">
            <v>2688.27</v>
          </cell>
          <cell r="AA359">
            <v>2638.25</v>
          </cell>
          <cell r="AB359">
            <v>2527.7199999999998</v>
          </cell>
          <cell r="AC359">
            <v>2521.9</v>
          </cell>
          <cell r="AD359">
            <v>2481.9</v>
          </cell>
          <cell r="AE359">
            <v>27190.870000000003</v>
          </cell>
          <cell r="AF359">
            <v>2064.39</v>
          </cell>
          <cell r="AG359">
            <v>1726.86</v>
          </cell>
          <cell r="AH359">
            <v>2109.59</v>
          </cell>
          <cell r="AI359">
            <v>1813.23</v>
          </cell>
          <cell r="AJ359">
            <v>1789.22</v>
          </cell>
          <cell r="AK359">
            <v>2245.64</v>
          </cell>
          <cell r="AL359">
            <v>2583.9</v>
          </cell>
          <cell r="AM359">
            <v>2688.27</v>
          </cell>
          <cell r="AN359">
            <v>2638.25</v>
          </cell>
          <cell r="AO359">
            <v>2527.7199999999998</v>
          </cell>
          <cell r="AP359">
            <v>2521.9</v>
          </cell>
          <cell r="AQ359">
            <v>2481.9</v>
          </cell>
          <cell r="AR359">
            <v>27190.870000000003</v>
          </cell>
          <cell r="AS359">
            <v>2064.39</v>
          </cell>
          <cell r="AT359">
            <v>1726.86</v>
          </cell>
          <cell r="AU359">
            <v>2109.59</v>
          </cell>
          <cell r="AV359">
            <v>1813.23</v>
          </cell>
          <cell r="AW359">
            <v>1789.22</v>
          </cell>
          <cell r="AX359">
            <v>2245.64</v>
          </cell>
          <cell r="AY359">
            <v>2583.9</v>
          </cell>
          <cell r="AZ359">
            <v>2688.27</v>
          </cell>
          <cell r="BA359">
            <v>2638.25</v>
          </cell>
          <cell r="BB359">
            <v>2527.7199999999998</v>
          </cell>
          <cell r="BC359">
            <v>2521.9</v>
          </cell>
          <cell r="BD359">
            <v>2481.9</v>
          </cell>
          <cell r="BE359">
            <v>27270.980000000003</v>
          </cell>
          <cell r="BF359">
            <v>2064.39</v>
          </cell>
          <cell r="BG359">
            <v>1806.97</v>
          </cell>
          <cell r="BH359">
            <v>2109.59</v>
          </cell>
          <cell r="BI359">
            <v>1813.23</v>
          </cell>
          <cell r="BJ359">
            <v>1789.22</v>
          </cell>
          <cell r="BK359">
            <v>2245.64</v>
          </cell>
          <cell r="BL359">
            <v>2583.9</v>
          </cell>
          <cell r="BM359">
            <v>2688.27</v>
          </cell>
          <cell r="BN359">
            <v>2638.25</v>
          </cell>
          <cell r="BO359">
            <v>2527.7199999999998</v>
          </cell>
          <cell r="BP359">
            <v>2521.9</v>
          </cell>
          <cell r="BQ359">
            <v>2481.9</v>
          </cell>
          <cell r="BR359">
            <v>27190.870000000003</v>
          </cell>
          <cell r="BS359">
            <v>2064.39</v>
          </cell>
          <cell r="BT359">
            <v>1726.86</v>
          </cell>
          <cell r="BU359">
            <v>2109.59</v>
          </cell>
          <cell r="BV359">
            <v>1813.23</v>
          </cell>
          <cell r="BW359">
            <v>1789.22</v>
          </cell>
          <cell r="BX359">
            <v>2245.64</v>
          </cell>
          <cell r="BY359">
            <v>2583.9</v>
          </cell>
          <cell r="BZ359">
            <v>2688.27</v>
          </cell>
          <cell r="CA359">
            <v>2638.25</v>
          </cell>
          <cell r="CB359">
            <v>2527.7199999999998</v>
          </cell>
          <cell r="CC359">
            <v>2521.9</v>
          </cell>
          <cell r="CD359">
            <v>2481.9</v>
          </cell>
          <cell r="CE359">
            <v>27190.870000000003</v>
          </cell>
          <cell r="CF359">
            <v>2064.39</v>
          </cell>
          <cell r="CG359">
            <v>1726.86</v>
          </cell>
          <cell r="CH359">
            <v>2109.59</v>
          </cell>
          <cell r="CI359">
            <v>1813.23</v>
          </cell>
          <cell r="CJ359">
            <v>1789.22</v>
          </cell>
          <cell r="CK359">
            <v>2245.64</v>
          </cell>
          <cell r="CL359">
            <v>2583.9</v>
          </cell>
          <cell r="CM359">
            <v>2688.27</v>
          </cell>
          <cell r="CN359">
            <v>2638.25</v>
          </cell>
          <cell r="CO359">
            <v>2527.7199999999998</v>
          </cell>
          <cell r="CP359">
            <v>2521.9</v>
          </cell>
          <cell r="CQ359">
            <v>2481.9</v>
          </cell>
          <cell r="CR359">
            <v>27190.870000000003</v>
          </cell>
          <cell r="CS359">
            <v>2064.39</v>
          </cell>
          <cell r="CT359">
            <v>1726.86</v>
          </cell>
          <cell r="CU359">
            <v>2109.59</v>
          </cell>
          <cell r="CV359">
            <v>1813.23</v>
          </cell>
          <cell r="CW359">
            <v>1789.22</v>
          </cell>
          <cell r="CX359">
            <v>2245.64</v>
          </cell>
          <cell r="CY359">
            <v>2583.9</v>
          </cell>
          <cell r="CZ359">
            <v>2688.27</v>
          </cell>
          <cell r="DA359">
            <v>2638.25</v>
          </cell>
          <cell r="DB359">
            <v>2527.7199999999998</v>
          </cell>
          <cell r="DC359">
            <v>2521.9</v>
          </cell>
          <cell r="DD359">
            <v>2481.9</v>
          </cell>
          <cell r="DE359">
            <v>27270.980000000003</v>
          </cell>
          <cell r="DF359">
            <v>2064.39</v>
          </cell>
          <cell r="DG359">
            <v>1806.97</v>
          </cell>
          <cell r="DH359">
            <v>2109.59</v>
          </cell>
          <cell r="DI359">
            <v>1813.23</v>
          </cell>
          <cell r="DJ359">
            <v>1789.22</v>
          </cell>
          <cell r="DK359">
            <v>2245.64</v>
          </cell>
          <cell r="DL359">
            <v>2583.9</v>
          </cell>
          <cell r="DM359">
            <v>2688.27</v>
          </cell>
          <cell r="DN359">
            <v>2638.25</v>
          </cell>
          <cell r="DO359">
            <v>2527.7199999999998</v>
          </cell>
          <cell r="DP359">
            <v>2521.9</v>
          </cell>
          <cell r="DQ359">
            <v>2481.9</v>
          </cell>
          <cell r="DR359">
            <v>27190.870000000003</v>
          </cell>
          <cell r="DS359">
            <v>2064.39</v>
          </cell>
          <cell r="DT359">
            <v>1726.86</v>
          </cell>
          <cell r="DU359">
            <v>2109.59</v>
          </cell>
          <cell r="DV359">
            <v>1813.23</v>
          </cell>
          <cell r="DW359">
            <v>1789.22</v>
          </cell>
          <cell r="DX359">
            <v>2245.64</v>
          </cell>
          <cell r="DY359">
            <v>2583.9</v>
          </cell>
          <cell r="DZ359">
            <v>2688.27</v>
          </cell>
          <cell r="EA359">
            <v>2638.25</v>
          </cell>
          <cell r="EB359">
            <v>2527.7199999999998</v>
          </cell>
          <cell r="EC359">
            <v>2521.9</v>
          </cell>
          <cell r="ED359">
            <v>2481.9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2064.39</v>
          </cell>
          <cell r="G361">
            <v>1806.97</v>
          </cell>
          <cell r="H361">
            <v>2109.59</v>
          </cell>
          <cell r="I361">
            <v>1813.23</v>
          </cell>
          <cell r="J361">
            <v>1789.22</v>
          </cell>
          <cell r="K361">
            <v>2245.64</v>
          </cell>
          <cell r="L361">
            <v>2583.9</v>
          </cell>
          <cell r="M361">
            <v>2688.27</v>
          </cell>
          <cell r="N361">
            <v>2638.25</v>
          </cell>
          <cell r="O361">
            <v>2527.7199999999998</v>
          </cell>
          <cell r="P361">
            <v>2521.9</v>
          </cell>
          <cell r="Q361">
            <v>2481.9</v>
          </cell>
          <cell r="R361">
            <v>27190.870000000003</v>
          </cell>
          <cell r="S361">
            <v>2064.39</v>
          </cell>
          <cell r="T361">
            <v>1726.86</v>
          </cell>
          <cell r="U361">
            <v>2109.59</v>
          </cell>
          <cell r="V361">
            <v>1813.23</v>
          </cell>
          <cell r="W361">
            <v>1789.22</v>
          </cell>
          <cell r="X361">
            <v>2245.64</v>
          </cell>
          <cell r="Y361">
            <v>2583.9</v>
          </cell>
          <cell r="Z361">
            <v>2688.27</v>
          </cell>
          <cell r="AA361">
            <v>2638.25</v>
          </cell>
          <cell r="AB361">
            <v>2527.7199999999998</v>
          </cell>
          <cell r="AC361">
            <v>2521.9</v>
          </cell>
          <cell r="AD361">
            <v>2481.9</v>
          </cell>
          <cell r="AE361">
            <v>27190.870000000003</v>
          </cell>
          <cell r="AF361">
            <v>2064.39</v>
          </cell>
          <cell r="AG361">
            <v>1726.86</v>
          </cell>
          <cell r="AH361">
            <v>2109.59</v>
          </cell>
          <cell r="AI361">
            <v>1813.23</v>
          </cell>
          <cell r="AJ361">
            <v>1789.22</v>
          </cell>
          <cell r="AK361">
            <v>2245.64</v>
          </cell>
          <cell r="AL361">
            <v>2583.9</v>
          </cell>
          <cell r="AM361">
            <v>2688.27</v>
          </cell>
          <cell r="AN361">
            <v>2638.25</v>
          </cell>
          <cell r="AO361">
            <v>2527.7199999999998</v>
          </cell>
          <cell r="AP361">
            <v>2521.9</v>
          </cell>
          <cell r="AQ361">
            <v>2481.9</v>
          </cell>
          <cell r="AR361">
            <v>27190.870000000003</v>
          </cell>
          <cell r="AS361">
            <v>2064.39</v>
          </cell>
          <cell r="AT361">
            <v>1726.86</v>
          </cell>
          <cell r="AU361">
            <v>2109.59</v>
          </cell>
          <cell r="AV361">
            <v>1813.23</v>
          </cell>
          <cell r="AW361">
            <v>1789.22</v>
          </cell>
          <cell r="AX361">
            <v>2245.64</v>
          </cell>
          <cell r="AY361">
            <v>2583.9</v>
          </cell>
          <cell r="AZ361">
            <v>2688.27</v>
          </cell>
          <cell r="BA361">
            <v>2638.25</v>
          </cell>
          <cell r="BB361">
            <v>2527.7199999999998</v>
          </cell>
          <cell r="BC361">
            <v>2521.9</v>
          </cell>
          <cell r="BD361">
            <v>2481.9</v>
          </cell>
          <cell r="BE361">
            <v>27270.980000000003</v>
          </cell>
          <cell r="BF361">
            <v>2064.39</v>
          </cell>
          <cell r="BG361">
            <v>1806.97</v>
          </cell>
          <cell r="BH361">
            <v>2109.59</v>
          </cell>
          <cell r="BI361">
            <v>1813.23</v>
          </cell>
          <cell r="BJ361">
            <v>1789.22</v>
          </cell>
          <cell r="BK361">
            <v>2245.64</v>
          </cell>
          <cell r="BL361">
            <v>2583.9</v>
          </cell>
          <cell r="BM361">
            <v>2688.27</v>
          </cell>
          <cell r="BN361">
            <v>2638.25</v>
          </cell>
          <cell r="BO361">
            <v>2527.7199999999998</v>
          </cell>
          <cell r="BP361">
            <v>2521.9</v>
          </cell>
          <cell r="BQ361">
            <v>2481.9</v>
          </cell>
          <cell r="BR361">
            <v>27190.870000000003</v>
          </cell>
          <cell r="BS361">
            <v>2064.39</v>
          </cell>
          <cell r="BT361">
            <v>1726.86</v>
          </cell>
          <cell r="BU361">
            <v>2109.59</v>
          </cell>
          <cell r="BV361">
            <v>1813.23</v>
          </cell>
          <cell r="BW361">
            <v>1789.22</v>
          </cell>
          <cell r="BX361">
            <v>2245.64</v>
          </cell>
          <cell r="BY361">
            <v>2583.9</v>
          </cell>
          <cell r="BZ361">
            <v>2688.27</v>
          </cell>
          <cell r="CA361">
            <v>2638.25</v>
          </cell>
          <cell r="CB361">
            <v>2527.7199999999998</v>
          </cell>
          <cell r="CC361">
            <v>2521.9</v>
          </cell>
          <cell r="CD361">
            <v>2481.9</v>
          </cell>
          <cell r="CE361">
            <v>27190.870000000003</v>
          </cell>
          <cell r="CF361">
            <v>2064.39</v>
          </cell>
          <cell r="CG361">
            <v>1726.86</v>
          </cell>
          <cell r="CH361">
            <v>2109.59</v>
          </cell>
          <cell r="CI361">
            <v>1813.23</v>
          </cell>
          <cell r="CJ361">
            <v>1789.22</v>
          </cell>
          <cell r="CK361">
            <v>2245.64</v>
          </cell>
          <cell r="CL361">
            <v>2583.9</v>
          </cell>
          <cell r="CM361">
            <v>2688.27</v>
          </cell>
          <cell r="CN361">
            <v>2638.25</v>
          </cell>
          <cell r="CO361">
            <v>2527.7199999999998</v>
          </cell>
          <cell r="CP361">
            <v>2521.9</v>
          </cell>
          <cell r="CQ361">
            <v>2481.9</v>
          </cell>
          <cell r="CR361">
            <v>27190.870000000003</v>
          </cell>
          <cell r="CS361">
            <v>2064.39</v>
          </cell>
          <cell r="CT361">
            <v>1726.86</v>
          </cell>
          <cell r="CU361">
            <v>2109.59</v>
          </cell>
          <cell r="CV361">
            <v>1813.23</v>
          </cell>
          <cell r="CW361">
            <v>1789.22</v>
          </cell>
          <cell r="CX361">
            <v>2245.64</v>
          </cell>
          <cell r="CY361">
            <v>2583.9</v>
          </cell>
          <cell r="CZ361">
            <v>2688.27</v>
          </cell>
          <cell r="DA361">
            <v>2638.25</v>
          </cell>
          <cell r="DB361">
            <v>2527.7199999999998</v>
          </cell>
          <cell r="DC361">
            <v>2521.9</v>
          </cell>
          <cell r="DD361">
            <v>2481.9</v>
          </cell>
          <cell r="DE361">
            <v>27270.980000000003</v>
          </cell>
          <cell r="DF361">
            <v>2064.39</v>
          </cell>
          <cell r="DG361">
            <v>1806.97</v>
          </cell>
          <cell r="DH361">
            <v>2109.59</v>
          </cell>
          <cell r="DI361">
            <v>1813.23</v>
          </cell>
          <cell r="DJ361">
            <v>1789.22</v>
          </cell>
          <cell r="DK361">
            <v>2245.64</v>
          </cell>
          <cell r="DL361">
            <v>2583.9</v>
          </cell>
          <cell r="DM361">
            <v>2688.27</v>
          </cell>
          <cell r="DN361">
            <v>2638.25</v>
          </cell>
          <cell r="DO361">
            <v>2527.7199999999998</v>
          </cell>
          <cell r="DP361">
            <v>2521.9</v>
          </cell>
          <cell r="DQ361">
            <v>2481.9</v>
          </cell>
          <cell r="DR361">
            <v>27190.870000000003</v>
          </cell>
          <cell r="DS361">
            <v>2064.39</v>
          </cell>
          <cell r="DT361">
            <v>1726.86</v>
          </cell>
          <cell r="DU361">
            <v>2109.59</v>
          </cell>
          <cell r="DV361">
            <v>1813.23</v>
          </cell>
          <cell r="DW361">
            <v>1789.22</v>
          </cell>
          <cell r="DX361">
            <v>2245.64</v>
          </cell>
          <cell r="DY361">
            <v>2583.9</v>
          </cell>
          <cell r="DZ361">
            <v>2688.27</v>
          </cell>
          <cell r="EA361">
            <v>2638.25</v>
          </cell>
          <cell r="EB361">
            <v>2527.7199999999998</v>
          </cell>
          <cell r="EC361">
            <v>2521.9</v>
          </cell>
          <cell r="ED361">
            <v>2481.9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2064.390000000014</v>
          </cell>
          <cell r="G420">
            <v>1806.9699999999721</v>
          </cell>
          <cell r="H420">
            <v>2109.5900000003166</v>
          </cell>
          <cell r="I420">
            <v>1813.2300000002142</v>
          </cell>
          <cell r="J420">
            <v>1789.2199999999721</v>
          </cell>
          <cell r="K420">
            <v>2245.6399999998976</v>
          </cell>
          <cell r="L420">
            <v>2583.8999999999069</v>
          </cell>
          <cell r="M420">
            <v>2688.2700000000186</v>
          </cell>
          <cell r="N420">
            <v>2638.25</v>
          </cell>
          <cell r="O420">
            <v>2527.7200000000885</v>
          </cell>
          <cell r="P420">
            <v>2521.9000000001397</v>
          </cell>
          <cell r="Q420">
            <v>2481.9000000000233</v>
          </cell>
          <cell r="R420">
            <v>27190.86999999918</v>
          </cell>
          <cell r="S420">
            <v>2064.390000000014</v>
          </cell>
          <cell r="T420">
            <v>1726.859999999986</v>
          </cell>
          <cell r="U420">
            <v>2109.5900000000838</v>
          </cell>
          <cell r="V420">
            <v>1813.2299999999814</v>
          </cell>
          <cell r="W420">
            <v>1789.2199999997392</v>
          </cell>
          <cell r="X420">
            <v>2245.6399999998976</v>
          </cell>
          <cell r="Y420">
            <v>2583.8999999999069</v>
          </cell>
          <cell r="Z420">
            <v>2688.2699999997858</v>
          </cell>
          <cell r="AA420">
            <v>2638.25</v>
          </cell>
          <cell r="AB420">
            <v>2527.7199999999721</v>
          </cell>
          <cell r="AC420">
            <v>2521.8999999999069</v>
          </cell>
          <cell r="AD420">
            <v>2481.8999999999069</v>
          </cell>
          <cell r="AE420">
            <v>27190.870000001043</v>
          </cell>
          <cell r="AF420">
            <v>2064.390000000014</v>
          </cell>
          <cell r="AG420">
            <v>1726.859999999986</v>
          </cell>
          <cell r="AH420">
            <v>2109.5900000000838</v>
          </cell>
          <cell r="AI420">
            <v>1813.2299999999814</v>
          </cell>
          <cell r="AJ420">
            <v>1789.2199999999721</v>
          </cell>
          <cell r="AK420">
            <v>2245.6399999996647</v>
          </cell>
          <cell r="AL420">
            <v>2583.9000000001397</v>
          </cell>
          <cell r="AM420">
            <v>2688.2700000000186</v>
          </cell>
          <cell r="AN420">
            <v>2638.25</v>
          </cell>
          <cell r="AO420">
            <v>2527.7200000000885</v>
          </cell>
          <cell r="AP420">
            <v>2521.8999999999069</v>
          </cell>
          <cell r="AQ420">
            <v>2481.9000000000233</v>
          </cell>
          <cell r="AR420">
            <v>27190.870000001043</v>
          </cell>
          <cell r="AS420">
            <v>2064.390000000014</v>
          </cell>
          <cell r="AT420">
            <v>1726.8600000001024</v>
          </cell>
          <cell r="AU420">
            <v>2109.5900000000838</v>
          </cell>
          <cell r="AV420">
            <v>1813.2299999999814</v>
          </cell>
          <cell r="AW420">
            <v>1789.2199999999721</v>
          </cell>
          <cell r="AX420">
            <v>2245.6400000001304</v>
          </cell>
          <cell r="AY420">
            <v>2583.9000000001397</v>
          </cell>
          <cell r="AZ420">
            <v>2688.2700000000186</v>
          </cell>
          <cell r="BA420">
            <v>2638.25</v>
          </cell>
          <cell r="BB420">
            <v>2527.7200000000885</v>
          </cell>
          <cell r="BC420">
            <v>2521.8999999999069</v>
          </cell>
          <cell r="BD420">
            <v>2481.8999999999069</v>
          </cell>
          <cell r="BE420">
            <v>27270.980000000447</v>
          </cell>
          <cell r="BF420">
            <v>2064.3899999998976</v>
          </cell>
          <cell r="BG420">
            <v>1806.9699999999721</v>
          </cell>
          <cell r="BH420">
            <v>2109.5900000000838</v>
          </cell>
          <cell r="BI420">
            <v>1813.2299999999814</v>
          </cell>
          <cell r="BJ420">
            <v>1789.2199999999721</v>
          </cell>
          <cell r="BK420">
            <v>2245.6399999998976</v>
          </cell>
          <cell r="BL420">
            <v>2583.8999999999069</v>
          </cell>
          <cell r="BM420">
            <v>2688.2700000000186</v>
          </cell>
          <cell r="BN420">
            <v>2638.25</v>
          </cell>
          <cell r="BO420">
            <v>2527.7200000000885</v>
          </cell>
          <cell r="BP420">
            <v>2521.8999999999069</v>
          </cell>
          <cell r="BQ420">
            <v>2481.8999999999069</v>
          </cell>
          <cell r="BR420">
            <v>27190.870000001043</v>
          </cell>
          <cell r="BS420">
            <v>2064.390000000014</v>
          </cell>
          <cell r="BT420">
            <v>1726.859999999986</v>
          </cell>
          <cell r="BU420">
            <v>2109.5899999999674</v>
          </cell>
          <cell r="BV420">
            <v>1813.2299999999814</v>
          </cell>
          <cell r="BW420">
            <v>1789.2199999999721</v>
          </cell>
          <cell r="BX420">
            <v>2245.6399999998976</v>
          </cell>
          <cell r="BY420">
            <v>2583.8999999999069</v>
          </cell>
          <cell r="BZ420">
            <v>2688.2699999997858</v>
          </cell>
          <cell r="CA420">
            <v>2638.25</v>
          </cell>
          <cell r="CB420">
            <v>2527.7199999999721</v>
          </cell>
          <cell r="CC420">
            <v>2521.8999999999069</v>
          </cell>
          <cell r="CD420">
            <v>2481.9000000000233</v>
          </cell>
          <cell r="CE420">
            <v>27190.86999999918</v>
          </cell>
          <cell r="CF420">
            <v>2064.3899999998976</v>
          </cell>
          <cell r="CG420">
            <v>1726.859999999986</v>
          </cell>
          <cell r="CH420">
            <v>2109.5900000000838</v>
          </cell>
          <cell r="CI420">
            <v>1813.2299999999814</v>
          </cell>
          <cell r="CJ420">
            <v>1789.2199999999721</v>
          </cell>
          <cell r="CK420">
            <v>2245.6399999998976</v>
          </cell>
          <cell r="CL420">
            <v>2583.8999999999069</v>
          </cell>
          <cell r="CM420">
            <v>2688.2699999999022</v>
          </cell>
          <cell r="CN420">
            <v>2638.25</v>
          </cell>
          <cell r="CO420">
            <v>2527.7200000000885</v>
          </cell>
          <cell r="CP420">
            <v>2521.9000000000233</v>
          </cell>
          <cell r="CQ420">
            <v>2481.9000000000233</v>
          </cell>
          <cell r="CR420">
            <v>27190.870000000112</v>
          </cell>
          <cell r="CS420">
            <v>2064.390000000014</v>
          </cell>
          <cell r="CT420">
            <v>1726.8600000000442</v>
          </cell>
          <cell r="CU420">
            <v>2109.5899999999674</v>
          </cell>
          <cell r="CV420">
            <v>1813.2299999999814</v>
          </cell>
          <cell r="CW420">
            <v>1789.2199999999721</v>
          </cell>
          <cell r="CX420">
            <v>2245.640000000014</v>
          </cell>
          <cell r="CY420">
            <v>2583.9000000000233</v>
          </cell>
          <cell r="CZ420">
            <v>2688.2699999999022</v>
          </cell>
          <cell r="DA420">
            <v>2638.25</v>
          </cell>
          <cell r="DB420">
            <v>2527.7199999999721</v>
          </cell>
          <cell r="DC420">
            <v>2521.9000000000233</v>
          </cell>
          <cell r="DD420">
            <v>2481.8999999999942</v>
          </cell>
          <cell r="DE420">
            <v>27270.980000000447</v>
          </cell>
          <cell r="DF420">
            <v>2064.390000000014</v>
          </cell>
          <cell r="DG420">
            <v>1806.9699999999721</v>
          </cell>
          <cell r="DH420">
            <v>2109.5900000000256</v>
          </cell>
          <cell r="DI420">
            <v>1813.2299999999814</v>
          </cell>
          <cell r="DJ420">
            <v>1789.2199999999721</v>
          </cell>
          <cell r="DK420">
            <v>2245.640000000014</v>
          </cell>
          <cell r="DL420">
            <v>2583.9000000000233</v>
          </cell>
          <cell r="DM420">
            <v>2688.2700000000186</v>
          </cell>
          <cell r="DN420">
            <v>2638.25</v>
          </cell>
          <cell r="DO420">
            <v>2527.7199999999721</v>
          </cell>
          <cell r="DP420">
            <v>2521.8999999999942</v>
          </cell>
          <cell r="DQ420">
            <v>2481.8999999999942</v>
          </cell>
          <cell r="DR420">
            <v>27190.870000000112</v>
          </cell>
          <cell r="DS420">
            <v>2064.3899999999849</v>
          </cell>
          <cell r="DT420">
            <v>1726.859999999986</v>
          </cell>
          <cell r="DU420">
            <v>2109.5899999999965</v>
          </cell>
          <cell r="DV420">
            <v>1813.2299999999814</v>
          </cell>
          <cell r="DW420">
            <v>1789.2199999999721</v>
          </cell>
          <cell r="DX420">
            <v>2245.640000000014</v>
          </cell>
          <cell r="DY420">
            <v>2583.9000000000233</v>
          </cell>
          <cell r="DZ420">
            <v>2688.2700000000186</v>
          </cell>
          <cell r="EA420">
            <v>2638.25</v>
          </cell>
          <cell r="EB420">
            <v>2527.7200000000303</v>
          </cell>
          <cell r="EC420">
            <v>2521.9000000000087</v>
          </cell>
          <cell r="ED420">
            <v>2481.8999999999942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2064.390000000014</v>
          </cell>
          <cell r="G430">
            <v>1806.9699999999721</v>
          </cell>
          <cell r="H430">
            <v>2109.5900000003166</v>
          </cell>
          <cell r="I430">
            <v>1813.2300000002142</v>
          </cell>
          <cell r="J430">
            <v>1789.2199999999721</v>
          </cell>
          <cell r="K430">
            <v>2245.6399999998976</v>
          </cell>
          <cell r="L430">
            <v>2583.8999999999069</v>
          </cell>
          <cell r="M430">
            <v>2688.2700000000186</v>
          </cell>
          <cell r="N430">
            <v>2638.25</v>
          </cell>
          <cell r="O430">
            <v>2527.7200000000885</v>
          </cell>
          <cell r="P430">
            <v>2521.9000000001397</v>
          </cell>
          <cell r="Q430">
            <v>2481.9000000000233</v>
          </cell>
          <cell r="R430">
            <v>27190.86999999918</v>
          </cell>
          <cell r="S430">
            <v>2064.390000000014</v>
          </cell>
          <cell r="T430">
            <v>1726.859999999986</v>
          </cell>
          <cell r="U430">
            <v>2109.5900000000838</v>
          </cell>
          <cell r="V430">
            <v>1813.2299999999814</v>
          </cell>
          <cell r="W430">
            <v>1789.2199999997392</v>
          </cell>
          <cell r="X430">
            <v>2245.6399999998976</v>
          </cell>
          <cell r="Y430">
            <v>2583.8999999999069</v>
          </cell>
          <cell r="Z430">
            <v>2688.2699999997858</v>
          </cell>
          <cell r="AA430">
            <v>2638.25</v>
          </cell>
          <cell r="AB430">
            <v>2527.7199999999721</v>
          </cell>
          <cell r="AC430">
            <v>2521.8999999999069</v>
          </cell>
          <cell r="AD430">
            <v>2481.8999999999069</v>
          </cell>
          <cell r="AE430">
            <v>27190.870000001043</v>
          </cell>
          <cell r="AF430">
            <v>2064.390000000014</v>
          </cell>
          <cell r="AG430">
            <v>1726.859999999986</v>
          </cell>
          <cell r="AH430">
            <v>2109.5900000000838</v>
          </cell>
          <cell r="AI430">
            <v>1813.2299999999814</v>
          </cell>
          <cell r="AJ430">
            <v>1789.2199999999721</v>
          </cell>
          <cell r="AK430">
            <v>2245.6399999996647</v>
          </cell>
          <cell r="AL430">
            <v>2583.9000000001397</v>
          </cell>
          <cell r="AM430">
            <v>2688.2700000000186</v>
          </cell>
          <cell r="AN430">
            <v>2638.25</v>
          </cell>
          <cell r="AO430">
            <v>2527.7200000000885</v>
          </cell>
          <cell r="AP430">
            <v>2521.8999999999069</v>
          </cell>
          <cell r="AQ430">
            <v>2481.9000000000233</v>
          </cell>
          <cell r="AR430">
            <v>27190.870000001043</v>
          </cell>
          <cell r="AS430">
            <v>2064.390000000014</v>
          </cell>
          <cell r="AT430">
            <v>1726.8600000001024</v>
          </cell>
          <cell r="AU430">
            <v>2109.5900000000838</v>
          </cell>
          <cell r="AV430">
            <v>1813.2299999999814</v>
          </cell>
          <cell r="AW430">
            <v>1789.2199999999721</v>
          </cell>
          <cell r="AX430">
            <v>2245.6400000001304</v>
          </cell>
          <cell r="AY430">
            <v>2583.9000000001397</v>
          </cell>
          <cell r="AZ430">
            <v>2688.2700000000186</v>
          </cell>
          <cell r="BA430">
            <v>2638.25</v>
          </cell>
          <cell r="BB430">
            <v>2527.7200000000885</v>
          </cell>
          <cell r="BC430">
            <v>2521.8999999999069</v>
          </cell>
          <cell r="BD430">
            <v>2481.8999999999069</v>
          </cell>
          <cell r="BE430">
            <v>27270.980000000447</v>
          </cell>
          <cell r="BF430">
            <v>2064.3899999998976</v>
          </cell>
          <cell r="BG430">
            <v>1806.9699999999721</v>
          </cell>
          <cell r="BH430">
            <v>2109.5900000000838</v>
          </cell>
          <cell r="BI430">
            <v>1813.2299999999814</v>
          </cell>
          <cell r="BJ430">
            <v>1789.2199999999721</v>
          </cell>
          <cell r="BK430">
            <v>2245.6399999998976</v>
          </cell>
          <cell r="BL430">
            <v>2583.8999999999069</v>
          </cell>
          <cell r="BM430">
            <v>2688.2700000000186</v>
          </cell>
          <cell r="BN430">
            <v>2638.25</v>
          </cell>
          <cell r="BO430">
            <v>2527.7200000000885</v>
          </cell>
          <cell r="BP430">
            <v>2521.8999999999069</v>
          </cell>
          <cell r="BQ430">
            <v>2481.8999999999069</v>
          </cell>
          <cell r="BR430">
            <v>27190.870000001043</v>
          </cell>
          <cell r="BS430">
            <v>2064.390000000014</v>
          </cell>
          <cell r="BT430">
            <v>1726.859999999986</v>
          </cell>
          <cell r="BU430">
            <v>2109.5899999999674</v>
          </cell>
          <cell r="BV430">
            <v>1813.2299999999814</v>
          </cell>
          <cell r="BW430">
            <v>1789.2199999999721</v>
          </cell>
          <cell r="BX430">
            <v>2245.6399999998976</v>
          </cell>
          <cell r="BY430">
            <v>2583.8999999999069</v>
          </cell>
          <cell r="BZ430">
            <v>2688.2699999997858</v>
          </cell>
          <cell r="CA430">
            <v>2638.25</v>
          </cell>
          <cell r="CB430">
            <v>2527.7199999999721</v>
          </cell>
          <cell r="CC430">
            <v>2521.8999999999069</v>
          </cell>
          <cell r="CD430">
            <v>2481.9000000000233</v>
          </cell>
          <cell r="CE430">
            <v>27190.86999999918</v>
          </cell>
          <cell r="CF430">
            <v>2064.3899999998976</v>
          </cell>
          <cell r="CG430">
            <v>1726.859999999986</v>
          </cell>
          <cell r="CH430">
            <v>2109.5900000000838</v>
          </cell>
          <cell r="CI430">
            <v>1813.2299999999814</v>
          </cell>
          <cell r="CJ430">
            <v>1789.2199999999721</v>
          </cell>
          <cell r="CK430">
            <v>2245.6399999998976</v>
          </cell>
          <cell r="CL430">
            <v>2583.8999999999069</v>
          </cell>
          <cell r="CM430">
            <v>2688.2699999999022</v>
          </cell>
          <cell r="CN430">
            <v>2638.25</v>
          </cell>
          <cell r="CO430">
            <v>2527.7200000000885</v>
          </cell>
          <cell r="CP430">
            <v>2521.9000000000233</v>
          </cell>
          <cell r="CQ430">
            <v>2481.9000000000233</v>
          </cell>
          <cell r="CR430">
            <v>27190.870000000112</v>
          </cell>
          <cell r="CS430">
            <v>2064.390000000014</v>
          </cell>
          <cell r="CT430">
            <v>1726.8600000000442</v>
          </cell>
          <cell r="CU430">
            <v>2109.5899999999674</v>
          </cell>
          <cell r="CV430">
            <v>1813.2299999999814</v>
          </cell>
          <cell r="CW430">
            <v>1789.2199999999721</v>
          </cell>
          <cell r="CX430">
            <v>2245.640000000014</v>
          </cell>
          <cell r="CY430">
            <v>2583.9000000000233</v>
          </cell>
          <cell r="CZ430">
            <v>2688.2699999999022</v>
          </cell>
          <cell r="DA430">
            <v>2638.25</v>
          </cell>
          <cell r="DB430">
            <v>2527.7199999999721</v>
          </cell>
          <cell r="DC430">
            <v>2521.9000000000233</v>
          </cell>
          <cell r="DD430">
            <v>2481.8999999999942</v>
          </cell>
          <cell r="DE430">
            <v>27270.980000000447</v>
          </cell>
          <cell r="DF430">
            <v>2064.390000000014</v>
          </cell>
          <cell r="DG430">
            <v>1806.9699999999721</v>
          </cell>
          <cell r="DH430">
            <v>2109.5900000000256</v>
          </cell>
          <cell r="DI430">
            <v>1813.2299999999814</v>
          </cell>
          <cell r="DJ430">
            <v>1789.2199999999721</v>
          </cell>
          <cell r="DK430">
            <v>2245.640000000014</v>
          </cell>
          <cell r="DL430">
            <v>2583.9000000000233</v>
          </cell>
          <cell r="DM430">
            <v>2688.2700000000186</v>
          </cell>
          <cell r="DN430">
            <v>2638.25</v>
          </cell>
          <cell r="DO430">
            <v>2527.7199999999721</v>
          </cell>
          <cell r="DP430">
            <v>2521.8999999999942</v>
          </cell>
          <cell r="DQ430">
            <v>2481.8999999999942</v>
          </cell>
          <cell r="DR430">
            <v>27190.870000000112</v>
          </cell>
          <cell r="DS430">
            <v>2064.3899999999849</v>
          </cell>
          <cell r="DT430">
            <v>1726.859999999986</v>
          </cell>
          <cell r="DU430">
            <v>2109.5899999999965</v>
          </cell>
          <cell r="DV430">
            <v>1813.2299999999814</v>
          </cell>
          <cell r="DW430">
            <v>1789.2199999999721</v>
          </cell>
          <cell r="DX430">
            <v>2245.640000000014</v>
          </cell>
          <cell r="DY430">
            <v>2583.9000000000233</v>
          </cell>
          <cell r="DZ430">
            <v>2688.2700000000186</v>
          </cell>
          <cell r="EA430">
            <v>2638.25</v>
          </cell>
          <cell r="EB430">
            <v>2527.7200000000303</v>
          </cell>
          <cell r="EC430">
            <v>2521.9000000000087</v>
          </cell>
          <cell r="ED430">
            <v>2481.8999999999942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-2.3500999999996566</v>
          </cell>
          <cell r="G459">
            <v>-89.215000000000146</v>
          </cell>
          <cell r="H459">
            <v>-41.768279999999777</v>
          </cell>
          <cell r="I459">
            <v>-39.262990000000173</v>
          </cell>
          <cell r="J459">
            <v>-49.650999999998021</v>
          </cell>
          <cell r="K459">
            <v>-137.50370000000112</v>
          </cell>
          <cell r="L459">
            <v>-37.700199999999313</v>
          </cell>
          <cell r="M459">
            <v>-11.286999999999352</v>
          </cell>
          <cell r="N459">
            <v>-51.651899999999841</v>
          </cell>
          <cell r="O459">
            <v>-21.314000000002125</v>
          </cell>
          <cell r="P459">
            <v>-27.085999999999331</v>
          </cell>
          <cell r="Q459">
            <v>-52.542999999999665</v>
          </cell>
          <cell r="R459">
            <v>-694.92053500001202</v>
          </cell>
          <cell r="S459">
            <v>-22.806609999999637</v>
          </cell>
          <cell r="T459">
            <v>-70.302619999994931</v>
          </cell>
          <cell r="U459">
            <v>-32.515840000000026</v>
          </cell>
          <cell r="V459">
            <v>-48.108159999999771</v>
          </cell>
          <cell r="W459">
            <v>-41.322000000000116</v>
          </cell>
          <cell r="X459">
            <v>-44.156399999999849</v>
          </cell>
          <cell r="Y459">
            <v>-73.692999999999302</v>
          </cell>
          <cell r="Z459">
            <v>-44.231805000001259</v>
          </cell>
          <cell r="AA459">
            <v>-65.974839999999858</v>
          </cell>
          <cell r="AB459">
            <v>-54.634620000004361</v>
          </cell>
          <cell r="AC459">
            <v>-84.842729999996664</v>
          </cell>
          <cell r="AD459">
            <v>-112.33191000000079</v>
          </cell>
          <cell r="AE459">
            <v>-737.83960000000661</v>
          </cell>
          <cell r="AF459">
            <v>-43.681399999997666</v>
          </cell>
          <cell r="AG459">
            <v>-124.91899999999441</v>
          </cell>
          <cell r="AH459">
            <v>-51.165999999999258</v>
          </cell>
          <cell r="AI459">
            <v>-70.983200000000579</v>
          </cell>
          <cell r="AJ459">
            <v>-46.467999999993481</v>
          </cell>
          <cell r="AK459">
            <v>-41.889999999999418</v>
          </cell>
          <cell r="AL459">
            <v>-70.292900000004011</v>
          </cell>
          <cell r="AM459">
            <v>-39.637699999999313</v>
          </cell>
          <cell r="AN459">
            <v>-44.01929999999993</v>
          </cell>
          <cell r="AO459">
            <v>-45.060199999999895</v>
          </cell>
          <cell r="AP459">
            <v>-43.432600000000093</v>
          </cell>
          <cell r="AQ459">
            <v>-116.289300000004</v>
          </cell>
          <cell r="AR459">
            <v>-299.35317000001669</v>
          </cell>
          <cell r="AS459">
            <v>-0.30920000000332948</v>
          </cell>
          <cell r="AT459">
            <v>-25.696700000000419</v>
          </cell>
          <cell r="AU459">
            <v>-22.24539999999979</v>
          </cell>
          <cell r="AV459">
            <v>-55.112099999998463</v>
          </cell>
          <cell r="AW459">
            <v>-10.542000000001281</v>
          </cell>
          <cell r="AX459">
            <v>-22.220000000001164</v>
          </cell>
          <cell r="AY459">
            <v>-43.012399999999616</v>
          </cell>
          <cell r="AZ459">
            <v>-18.377300000000105</v>
          </cell>
          <cell r="BA459">
            <v>-43.572999999999411</v>
          </cell>
          <cell r="BB459">
            <v>-65.720700000005309</v>
          </cell>
          <cell r="BC459">
            <v>-33.495700000003126</v>
          </cell>
          <cell r="BD459">
            <v>40.951329999996233</v>
          </cell>
          <cell r="BE459">
            <v>-300.8576999999932</v>
          </cell>
          <cell r="BF459">
            <v>11.253199999999197</v>
          </cell>
          <cell r="BG459">
            <v>-62.737600000000384</v>
          </cell>
          <cell r="BH459">
            <v>-2.716099999999642</v>
          </cell>
          <cell r="BI459">
            <v>-41.692000000000917</v>
          </cell>
          <cell r="BJ459">
            <v>3.0529999999998836</v>
          </cell>
          <cell r="BK459">
            <v>-16.470000000001164</v>
          </cell>
          <cell r="BL459">
            <v>-115.0089999999982</v>
          </cell>
          <cell r="BM459">
            <v>-21.743300000001909</v>
          </cell>
          <cell r="BN459">
            <v>-38.516200000000026</v>
          </cell>
          <cell r="BO459">
            <v>-36.986300000000483</v>
          </cell>
          <cell r="BP459">
            <v>-27.186399999998685</v>
          </cell>
          <cell r="BQ459">
            <v>47.893000000003667</v>
          </cell>
          <cell r="BR459">
            <v>-208.88919999997597</v>
          </cell>
          <cell r="BS459">
            <v>35.402999999998428</v>
          </cell>
          <cell r="BT459">
            <v>-15.503999999993539</v>
          </cell>
          <cell r="BU459">
            <v>-37.954399999998714</v>
          </cell>
          <cell r="BV459">
            <v>-48.926400000000285</v>
          </cell>
          <cell r="BW459">
            <v>3.0279999999984284</v>
          </cell>
          <cell r="BX459">
            <v>3.389500000004773</v>
          </cell>
          <cell r="BY459">
            <v>-51.122999999999593</v>
          </cell>
          <cell r="BZ459">
            <v>-0.89109999999345746</v>
          </cell>
          <cell r="CA459">
            <v>-107.09699999999793</v>
          </cell>
          <cell r="CB459">
            <v>-39.89719999999943</v>
          </cell>
          <cell r="CC459">
            <v>-30.555599999999686</v>
          </cell>
          <cell r="CD459">
            <v>81.239000000001397</v>
          </cell>
          <cell r="CE459">
            <v>-195.22539999999572</v>
          </cell>
          <cell r="CF459">
            <v>82.843999999997322</v>
          </cell>
          <cell r="CG459">
            <v>-6.3950000000040745</v>
          </cell>
          <cell r="CH459">
            <v>-29.43500000000131</v>
          </cell>
          <cell r="CI459">
            <v>-32.590999999996711</v>
          </cell>
          <cell r="CJ459">
            <v>-88.584999999999127</v>
          </cell>
          <cell r="CK459">
            <v>-42.698999999993248</v>
          </cell>
          <cell r="CL459">
            <v>-41.417000000001281</v>
          </cell>
          <cell r="CM459">
            <v>-15.336999999999534</v>
          </cell>
          <cell r="CN459">
            <v>-81.542499999999563</v>
          </cell>
          <cell r="CO459">
            <v>-27.403700000002573</v>
          </cell>
          <cell r="CP459">
            <v>5.1379999999990105</v>
          </cell>
          <cell r="CQ459">
            <v>82.197799999994459</v>
          </cell>
          <cell r="CR459">
            <v>-113.91540000005625</v>
          </cell>
          <cell r="CS459">
            <v>48.673000000002503</v>
          </cell>
          <cell r="CT459">
            <v>-28.45700000000943</v>
          </cell>
          <cell r="CU459">
            <v>-23.130000000004657</v>
          </cell>
          <cell r="CV459">
            <v>-6.8400000000037835</v>
          </cell>
          <cell r="CW459">
            <v>6.3059999999968568</v>
          </cell>
          <cell r="CX459">
            <v>-16.048000000002503</v>
          </cell>
          <cell r="CY459">
            <v>-6.8940000000002328</v>
          </cell>
          <cell r="CZ459">
            <v>-12.972000000008848</v>
          </cell>
          <cell r="DA459">
            <v>-65.609599999999773</v>
          </cell>
          <cell r="DB459">
            <v>-52.182799999995041</v>
          </cell>
          <cell r="DC459">
            <v>-14.802999999999884</v>
          </cell>
          <cell r="DD459">
            <v>58.042000000001281</v>
          </cell>
          <cell r="DE459">
            <v>534.55460000003222</v>
          </cell>
          <cell r="DF459">
            <v>92.52900000000227</v>
          </cell>
          <cell r="DG459">
            <v>87.727000000013504</v>
          </cell>
          <cell r="DH459">
            <v>19.527000000001863</v>
          </cell>
          <cell r="DI459">
            <v>63.510999999998603</v>
          </cell>
          <cell r="DJ459">
            <v>140.82600000000093</v>
          </cell>
          <cell r="DK459">
            <v>18.296000000002095</v>
          </cell>
          <cell r="DL459">
            <v>-38.408999999999651</v>
          </cell>
          <cell r="DM459">
            <v>18.111000000018976</v>
          </cell>
          <cell r="DN459">
            <v>-9.7250000000021828</v>
          </cell>
          <cell r="DO459">
            <v>17.60559999999532</v>
          </cell>
          <cell r="DP459">
            <v>44.25800000000163</v>
          </cell>
          <cell r="DQ459">
            <v>80.297999999995227</v>
          </cell>
          <cell r="DR459">
            <v>582.45299999997951</v>
          </cell>
          <cell r="DS459">
            <v>123.17300000000978</v>
          </cell>
          <cell r="DT459">
            <v>52.573999999993248</v>
          </cell>
          <cell r="DU459">
            <v>45.722999999998137</v>
          </cell>
          <cell r="DV459">
            <v>66.50800000000163</v>
          </cell>
          <cell r="DW459">
            <v>73.00800000000163</v>
          </cell>
          <cell r="DX459">
            <v>28.619999999995343</v>
          </cell>
          <cell r="DY459">
            <v>0.27299999998649582</v>
          </cell>
          <cell r="DZ459">
            <v>0</v>
          </cell>
          <cell r="EA459">
            <v>4.3609999999971478</v>
          </cell>
          <cell r="EB459">
            <v>15.42500000000291</v>
          </cell>
          <cell r="EC459">
            <v>99.080999999991036</v>
          </cell>
          <cell r="ED459">
            <v>73.706999999994878</v>
          </cell>
        </row>
        <row r="460">
          <cell r="F460">
            <v>-37.653000000000247</v>
          </cell>
          <cell r="G460">
            <v>-79.700299999999515</v>
          </cell>
          <cell r="H460">
            <v>-105.6239999999998</v>
          </cell>
          <cell r="I460">
            <v>-204.09000000000015</v>
          </cell>
          <cell r="J460">
            <v>-70.598000000001775</v>
          </cell>
          <cell r="K460">
            <v>-31.175699999999779</v>
          </cell>
          <cell r="L460">
            <v>-73.506000000001222</v>
          </cell>
          <cell r="M460">
            <v>-126.16800000000012</v>
          </cell>
          <cell r="N460">
            <v>-232.26800000000003</v>
          </cell>
          <cell r="O460">
            <v>-155.31600000000617</v>
          </cell>
          <cell r="P460">
            <v>-51.778000000000247</v>
          </cell>
          <cell r="Q460">
            <v>-51.419999999998254</v>
          </cell>
          <cell r="R460">
            <v>-2421.945000000007</v>
          </cell>
          <cell r="S460">
            <v>-51.183000000000902</v>
          </cell>
          <cell r="T460">
            <v>-99.559000000001106</v>
          </cell>
          <cell r="U460">
            <v>-104.71999999999753</v>
          </cell>
          <cell r="V460">
            <v>-301.32799999999406</v>
          </cell>
          <cell r="W460">
            <v>-283.15299999999843</v>
          </cell>
          <cell r="X460">
            <v>-433.47999999999593</v>
          </cell>
          <cell r="Y460">
            <v>-181.1359999999986</v>
          </cell>
          <cell r="Z460">
            <v>-137.64899999999943</v>
          </cell>
          <cell r="AA460">
            <v>-262.48600000000442</v>
          </cell>
          <cell r="AB460">
            <v>-248.75700000000506</v>
          </cell>
          <cell r="AC460">
            <v>-121.77499999999782</v>
          </cell>
          <cell r="AD460">
            <v>-196.71899999999732</v>
          </cell>
          <cell r="AE460">
            <v>-2953.1650000001537</v>
          </cell>
          <cell r="AF460">
            <v>-132.29299999999785</v>
          </cell>
          <cell r="AG460">
            <v>-262.4539999999979</v>
          </cell>
          <cell r="AH460">
            <v>-256.36200000000099</v>
          </cell>
          <cell r="AI460">
            <v>-335.39600000000792</v>
          </cell>
          <cell r="AJ460">
            <v>-304.26000000000204</v>
          </cell>
          <cell r="AK460">
            <v>-242.41399999999703</v>
          </cell>
          <cell r="AL460">
            <v>-172.73099999999977</v>
          </cell>
          <cell r="AM460">
            <v>-230.96899999999732</v>
          </cell>
          <cell r="AN460">
            <v>-205.86800000000221</v>
          </cell>
          <cell r="AO460">
            <v>-341.94000000000233</v>
          </cell>
          <cell r="AP460">
            <v>-208.17799999999988</v>
          </cell>
          <cell r="AQ460">
            <v>-260.30000000000291</v>
          </cell>
          <cell r="AR460">
            <v>-1403.1950000000652</v>
          </cell>
          <cell r="AS460">
            <v>169.43600000000151</v>
          </cell>
          <cell r="AT460">
            <v>-28.179999999993015</v>
          </cell>
          <cell r="AU460">
            <v>-75.338999999999942</v>
          </cell>
          <cell r="AV460">
            <v>-11.047000000005937</v>
          </cell>
          <cell r="AW460">
            <v>-208.77999999999884</v>
          </cell>
          <cell r="AX460">
            <v>-238.85900000000402</v>
          </cell>
          <cell r="AY460">
            <v>-70.360000000000582</v>
          </cell>
          <cell r="AZ460">
            <v>-194.02999999999884</v>
          </cell>
          <cell r="BA460">
            <v>-416.25999999999476</v>
          </cell>
          <cell r="BB460">
            <v>-206.47999999999593</v>
          </cell>
          <cell r="BC460">
            <v>1.4850000000005821</v>
          </cell>
          <cell r="BD460">
            <v>-124.78100000000268</v>
          </cell>
          <cell r="BE460">
            <v>-1464.1470000001136</v>
          </cell>
          <cell r="BF460">
            <v>123.23300000000017</v>
          </cell>
          <cell r="BG460">
            <v>-1.3899999999994179</v>
          </cell>
          <cell r="BH460">
            <v>-85.823000000003958</v>
          </cell>
          <cell r="BI460">
            <v>-132.4690000000046</v>
          </cell>
          <cell r="BJ460">
            <v>-207.7760000000053</v>
          </cell>
          <cell r="BK460">
            <v>-120.07200000000012</v>
          </cell>
          <cell r="BL460">
            <v>-115.99199999999837</v>
          </cell>
          <cell r="BM460">
            <v>-105.46199999999953</v>
          </cell>
          <cell r="BN460">
            <v>-420.35000000000582</v>
          </cell>
          <cell r="BO460">
            <v>-168.11000000000058</v>
          </cell>
          <cell r="BP460">
            <v>-222.32999999998719</v>
          </cell>
          <cell r="BQ460">
            <v>-7.6059999999997672</v>
          </cell>
          <cell r="BR460">
            <v>-1276.4950000003446</v>
          </cell>
          <cell r="BS460">
            <v>119.82000000000698</v>
          </cell>
          <cell r="BT460">
            <v>59.21999999997206</v>
          </cell>
          <cell r="BU460">
            <v>-29.065000000002328</v>
          </cell>
          <cell r="BV460">
            <v>-116.57499999999709</v>
          </cell>
          <cell r="BW460">
            <v>-163.9600000000064</v>
          </cell>
          <cell r="BX460">
            <v>-178.83000000000175</v>
          </cell>
          <cell r="BY460">
            <v>-189.19000000000233</v>
          </cell>
          <cell r="BZ460">
            <v>-106.19999999999709</v>
          </cell>
          <cell r="CA460">
            <v>-323.17500000000291</v>
          </cell>
          <cell r="CB460">
            <v>-197.89000000001397</v>
          </cell>
          <cell r="CC460">
            <v>-100.22999999999593</v>
          </cell>
          <cell r="CD460">
            <v>-50.419999999983702</v>
          </cell>
          <cell r="CE460">
            <v>-1261.8499999998603</v>
          </cell>
          <cell r="CF460">
            <v>140.95000000001164</v>
          </cell>
          <cell r="CG460">
            <v>113.65999999997439</v>
          </cell>
          <cell r="CH460">
            <v>-29.585999999995693</v>
          </cell>
          <cell r="CI460">
            <v>-148.08999999999651</v>
          </cell>
          <cell r="CJ460">
            <v>-174.73000000001048</v>
          </cell>
          <cell r="CK460">
            <v>-190.89099999998871</v>
          </cell>
          <cell r="CL460">
            <v>-83.974000000001979</v>
          </cell>
          <cell r="CM460">
            <v>-289.40499999999884</v>
          </cell>
          <cell r="CN460">
            <v>-429.46399999999267</v>
          </cell>
          <cell r="CO460">
            <v>-159.4199999999837</v>
          </cell>
          <cell r="CP460">
            <v>-33.860000000000582</v>
          </cell>
          <cell r="CQ460">
            <v>22.960000000020955</v>
          </cell>
          <cell r="CR460">
            <v>-1136.9999999995343</v>
          </cell>
          <cell r="CS460">
            <v>202.61999999999534</v>
          </cell>
          <cell r="CT460">
            <v>102.13000000000466</v>
          </cell>
          <cell r="CU460">
            <v>16.5</v>
          </cell>
          <cell r="CV460">
            <v>-73.970000000001164</v>
          </cell>
          <cell r="CW460">
            <v>-103.5</v>
          </cell>
          <cell r="CX460">
            <v>-201.87999999997555</v>
          </cell>
          <cell r="CY460">
            <v>-460.45000000001164</v>
          </cell>
          <cell r="CZ460">
            <v>-210.35000000000582</v>
          </cell>
          <cell r="DA460">
            <v>-362.63000000000466</v>
          </cell>
          <cell r="DB460">
            <v>-76.28000000002794</v>
          </cell>
          <cell r="DC460">
            <v>-3.4100000000034925</v>
          </cell>
          <cell r="DD460">
            <v>34.21999999997206</v>
          </cell>
          <cell r="DE460">
            <v>841.58999999985099</v>
          </cell>
          <cell r="DF460">
            <v>502.02999999999884</v>
          </cell>
          <cell r="DG460">
            <v>362.35000000000582</v>
          </cell>
          <cell r="DH460">
            <v>194.26000000000931</v>
          </cell>
          <cell r="DI460">
            <v>148.45999999999185</v>
          </cell>
          <cell r="DJ460">
            <v>74.079999999987194</v>
          </cell>
          <cell r="DK460">
            <v>23.409999999974389</v>
          </cell>
          <cell r="DL460">
            <v>-507.13999999998487</v>
          </cell>
          <cell r="DM460">
            <v>-452.34999999997672</v>
          </cell>
          <cell r="DN460">
            <v>-180.92999999999302</v>
          </cell>
          <cell r="DO460">
            <v>31.099999999976717</v>
          </cell>
          <cell r="DP460">
            <v>290.57999999998719</v>
          </cell>
          <cell r="DQ460">
            <v>355.74000000004889</v>
          </cell>
          <cell r="DR460">
            <v>614.30999999959022</v>
          </cell>
          <cell r="DS460">
            <v>73.090000000025611</v>
          </cell>
          <cell r="DT460">
            <v>156.78000000002794</v>
          </cell>
          <cell r="DU460">
            <v>212.98000000003958</v>
          </cell>
          <cell r="DV460">
            <v>278.52999999996973</v>
          </cell>
          <cell r="DW460">
            <v>110.34000000002561</v>
          </cell>
          <cell r="DX460">
            <v>-276.5</v>
          </cell>
          <cell r="DY460">
            <v>-106.40000000002328</v>
          </cell>
          <cell r="DZ460">
            <v>-33.5</v>
          </cell>
          <cell r="EA460">
            <v>104.38000000000466</v>
          </cell>
          <cell r="EB460">
            <v>-17.869999999995343</v>
          </cell>
          <cell r="EC460">
            <v>52.679999999993015</v>
          </cell>
          <cell r="ED460">
            <v>59.799999999988358</v>
          </cell>
        </row>
        <row r="461">
          <cell r="F461">
            <v>-150.03899999999703</v>
          </cell>
          <cell r="G461">
            <v>-25.081999999998516</v>
          </cell>
          <cell r="H461">
            <v>-144.48800000000483</v>
          </cell>
          <cell r="I461">
            <v>-212.04000000000815</v>
          </cell>
          <cell r="J461">
            <v>-308.54999999998836</v>
          </cell>
          <cell r="K461">
            <v>-440.78000000002794</v>
          </cell>
          <cell r="L461">
            <v>-472.52999999999884</v>
          </cell>
          <cell r="M461">
            <v>-321.0460000000021</v>
          </cell>
          <cell r="N461">
            <v>-114.73400000001129</v>
          </cell>
          <cell r="O461">
            <v>-142.21499999999651</v>
          </cell>
          <cell r="P461">
            <v>-49.248999999999796</v>
          </cell>
          <cell r="Q461">
            <v>-107.73999999999796</v>
          </cell>
          <cell r="R461">
            <v>-3673.8409999997821</v>
          </cell>
          <cell r="S461">
            <v>-222.13999999999942</v>
          </cell>
          <cell r="T461">
            <v>-86.5</v>
          </cell>
          <cell r="U461">
            <v>-188.13000000000466</v>
          </cell>
          <cell r="V461">
            <v>-233.73999999999069</v>
          </cell>
          <cell r="W461">
            <v>-371.26000000000931</v>
          </cell>
          <cell r="X461">
            <v>-348.44000000000233</v>
          </cell>
          <cell r="Y461">
            <v>-665.35000000000582</v>
          </cell>
          <cell r="Z461">
            <v>-520.64000000001397</v>
          </cell>
          <cell r="AA461">
            <v>-185.42399999999907</v>
          </cell>
          <cell r="AB461">
            <v>-270.76999999998952</v>
          </cell>
          <cell r="AC461">
            <v>-143.27699999999459</v>
          </cell>
          <cell r="AD461">
            <v>-438.17000000001281</v>
          </cell>
          <cell r="AE461">
            <v>-5164.089999999851</v>
          </cell>
          <cell r="AF461">
            <v>-546.76999999998952</v>
          </cell>
          <cell r="AG461">
            <v>-214.54999999998836</v>
          </cell>
          <cell r="AH461">
            <v>-277.87000000002445</v>
          </cell>
          <cell r="AI461">
            <v>-288.58999999999651</v>
          </cell>
          <cell r="AJ461">
            <v>-365.5</v>
          </cell>
          <cell r="AK461">
            <v>-353.25</v>
          </cell>
          <cell r="AL461">
            <v>-584.08999999999651</v>
          </cell>
          <cell r="AM461">
            <v>-844.35000000000582</v>
          </cell>
          <cell r="AN461">
            <v>-293.91999999999825</v>
          </cell>
          <cell r="AO461">
            <v>-348.01999999998952</v>
          </cell>
          <cell r="AP461">
            <v>-297.58000000000175</v>
          </cell>
          <cell r="AQ461">
            <v>-749.59999999997672</v>
          </cell>
          <cell r="AR461">
            <v>-1388.3700000001118</v>
          </cell>
          <cell r="AS461">
            <v>132.68999999994412</v>
          </cell>
          <cell r="AT461">
            <v>85.739999999990687</v>
          </cell>
          <cell r="AU461">
            <v>42.799999999988358</v>
          </cell>
          <cell r="AV461">
            <v>-46.120000000024447</v>
          </cell>
          <cell r="AW461">
            <v>-192.82000000000698</v>
          </cell>
          <cell r="AX461">
            <v>-158.40000000002328</v>
          </cell>
          <cell r="AY461">
            <v>-538.45000000001164</v>
          </cell>
          <cell r="AZ461">
            <v>-634.55000000001746</v>
          </cell>
          <cell r="BA461">
            <v>-240.18400000000838</v>
          </cell>
          <cell r="BB461">
            <v>-78.049999999988358</v>
          </cell>
          <cell r="BC461">
            <v>152.05400000000373</v>
          </cell>
          <cell r="BD461">
            <v>86.920000000012806</v>
          </cell>
          <cell r="BE461">
            <v>-1985.99599999981</v>
          </cell>
          <cell r="BF461">
            <v>74.440000000002328</v>
          </cell>
          <cell r="BG461">
            <v>149.48999999999069</v>
          </cell>
          <cell r="BH461">
            <v>12.990000000019791</v>
          </cell>
          <cell r="BI461">
            <v>-38.300000000017462</v>
          </cell>
          <cell r="BJ461">
            <v>-187.02999999996973</v>
          </cell>
          <cell r="BK461">
            <v>-214.09999999997672</v>
          </cell>
          <cell r="BL461">
            <v>-579.57999999998719</v>
          </cell>
          <cell r="BM461">
            <v>-717.38999999998487</v>
          </cell>
          <cell r="BN461">
            <v>-269.16000000000349</v>
          </cell>
          <cell r="BO461">
            <v>-186.85999999998603</v>
          </cell>
          <cell r="BP461">
            <v>79.934000000008382</v>
          </cell>
          <cell r="BQ461">
            <v>-110.43000000005122</v>
          </cell>
          <cell r="BR461">
            <v>-1580.0999999991618</v>
          </cell>
          <cell r="BS461">
            <v>110.04000000003725</v>
          </cell>
          <cell r="BT461">
            <v>-46.679999999993015</v>
          </cell>
          <cell r="BU461">
            <v>-51.25</v>
          </cell>
          <cell r="BV461">
            <v>-80.549999999988358</v>
          </cell>
          <cell r="BW461">
            <v>-131.68999999994412</v>
          </cell>
          <cell r="BX461">
            <v>-192.03000000002794</v>
          </cell>
          <cell r="BY461">
            <v>-327.70999999999185</v>
          </cell>
          <cell r="BZ461">
            <v>-466.05999999999767</v>
          </cell>
          <cell r="CA461">
            <v>-315.52999999999884</v>
          </cell>
          <cell r="CB461">
            <v>-314.18999999994412</v>
          </cell>
          <cell r="CC461">
            <v>70.029999999998836</v>
          </cell>
          <cell r="CD461">
            <v>165.52000000001863</v>
          </cell>
          <cell r="CE461">
            <v>-1799.4199999999255</v>
          </cell>
          <cell r="CF461">
            <v>126.8399999999674</v>
          </cell>
          <cell r="CG461">
            <v>-25.440000000002328</v>
          </cell>
          <cell r="CH461">
            <v>-87.309999999997672</v>
          </cell>
          <cell r="CI461">
            <v>-142.47000000003027</v>
          </cell>
          <cell r="CJ461">
            <v>-114.29999999998836</v>
          </cell>
          <cell r="CK461">
            <v>-253.18000000005122</v>
          </cell>
          <cell r="CL461">
            <v>-318.01000000000931</v>
          </cell>
          <cell r="CM461">
            <v>-450.01999999996042</v>
          </cell>
          <cell r="CN461">
            <v>-177.97000000000116</v>
          </cell>
          <cell r="CO461">
            <v>-403.9199999999837</v>
          </cell>
          <cell r="CP461">
            <v>-53.39000000001397</v>
          </cell>
          <cell r="CQ461">
            <v>99.75</v>
          </cell>
          <cell r="CR461">
            <v>-1579.7199999988079</v>
          </cell>
          <cell r="CS461">
            <v>157.5</v>
          </cell>
          <cell r="CT461">
            <v>65.650000000023283</v>
          </cell>
          <cell r="CU461">
            <v>-84.78000000002794</v>
          </cell>
          <cell r="CV461">
            <v>-63.78000000002794</v>
          </cell>
          <cell r="CW461">
            <v>-30.639999999897555</v>
          </cell>
          <cell r="CX461">
            <v>-159.5800000000163</v>
          </cell>
          <cell r="CY461">
            <v>-203.86000000001513</v>
          </cell>
          <cell r="CZ461">
            <v>-394.30000000004657</v>
          </cell>
          <cell r="DA461">
            <v>-403.39999999996508</v>
          </cell>
          <cell r="DB461">
            <v>-489.47999999998137</v>
          </cell>
          <cell r="DC461">
            <v>-41.130000000004657</v>
          </cell>
          <cell r="DD461">
            <v>68.080000000016298</v>
          </cell>
          <cell r="DE461">
            <v>1425.4899999992922</v>
          </cell>
          <cell r="DF461">
            <v>383.32000000000698</v>
          </cell>
          <cell r="DG461">
            <v>210.8300000000163</v>
          </cell>
          <cell r="DH461">
            <v>216.28000000002794</v>
          </cell>
          <cell r="DI461">
            <v>192.88000000000466</v>
          </cell>
          <cell r="DJ461">
            <v>267.76000000000931</v>
          </cell>
          <cell r="DK461">
            <v>58.53000000002794</v>
          </cell>
          <cell r="DL461">
            <v>-96.310000000055879</v>
          </cell>
          <cell r="DM461">
            <v>-220.06000000005588</v>
          </cell>
          <cell r="DN461">
            <v>-172.9100000000326</v>
          </cell>
          <cell r="DO461">
            <v>-100.26000000000931</v>
          </cell>
          <cell r="DP461">
            <v>351.80999999999767</v>
          </cell>
          <cell r="DQ461">
            <v>333.62000000005355</v>
          </cell>
          <cell r="DR461">
            <v>2532.5600000005215</v>
          </cell>
          <cell r="DS461">
            <v>320.10000000009313</v>
          </cell>
          <cell r="DT461">
            <v>364.73999999999069</v>
          </cell>
          <cell r="DU461">
            <v>189.36999999999534</v>
          </cell>
          <cell r="DV461">
            <v>282.18000000005122</v>
          </cell>
          <cell r="DW461">
            <v>336.81000000005588</v>
          </cell>
          <cell r="DX461">
            <v>291.1600000000326</v>
          </cell>
          <cell r="DY461">
            <v>135.20000000006985</v>
          </cell>
          <cell r="DZ461">
            <v>0.96000000007916242</v>
          </cell>
          <cell r="EA461">
            <v>-91.310000000055879</v>
          </cell>
          <cell r="EB461">
            <v>-49.449999999953434</v>
          </cell>
          <cell r="EC461">
            <v>439.94999999995343</v>
          </cell>
          <cell r="ED461">
            <v>312.84999999997672</v>
          </cell>
        </row>
        <row r="462">
          <cell r="F462">
            <v>-88.598000000001775</v>
          </cell>
          <cell r="G462">
            <v>-43.932999999999083</v>
          </cell>
          <cell r="H462">
            <v>-76.869000000000597</v>
          </cell>
          <cell r="I462">
            <v>-148.0480000000025</v>
          </cell>
          <cell r="J462">
            <v>-28.856000000003405</v>
          </cell>
          <cell r="K462">
            <v>-131.77499999999964</v>
          </cell>
          <cell r="L462">
            <v>-15.21980000000076</v>
          </cell>
          <cell r="M462">
            <v>-17.269900000000234</v>
          </cell>
          <cell r="N462">
            <v>-271.15699999999924</v>
          </cell>
          <cell r="O462">
            <v>-184.02599999999802</v>
          </cell>
          <cell r="P462">
            <v>-81.043000000001484</v>
          </cell>
          <cell r="Q462">
            <v>-70.539273439997487</v>
          </cell>
          <cell r="R462">
            <v>-1089.6755000000121</v>
          </cell>
          <cell r="S462">
            <v>-75.298999999999069</v>
          </cell>
          <cell r="T462">
            <v>-89.971999999997934</v>
          </cell>
          <cell r="U462">
            <v>-115.33300000000236</v>
          </cell>
          <cell r="V462">
            <v>-95.399969999998575</v>
          </cell>
          <cell r="W462">
            <v>-17.625999999996566</v>
          </cell>
          <cell r="X462">
            <v>-153.10197999999946</v>
          </cell>
          <cell r="Y462">
            <v>-74.606830000000627</v>
          </cell>
          <cell r="Z462">
            <v>0.7157999999999447</v>
          </cell>
          <cell r="AA462">
            <v>-173.21237999999721</v>
          </cell>
          <cell r="AB462">
            <v>-99.722999999998137</v>
          </cell>
          <cell r="AC462">
            <v>-87.513000000002648</v>
          </cell>
          <cell r="AD462">
            <v>-108.60413999999582</v>
          </cell>
          <cell r="AE462">
            <v>-1367.9540390000329</v>
          </cell>
          <cell r="AF462">
            <v>-162.40200000000186</v>
          </cell>
          <cell r="AG462">
            <v>-26.400000000001455</v>
          </cell>
          <cell r="AH462">
            <v>-136.87900000000081</v>
          </cell>
          <cell r="AI462">
            <v>-92.176429999999527</v>
          </cell>
          <cell r="AJ462">
            <v>-143.22499999999854</v>
          </cell>
          <cell r="AK462">
            <v>-175.17999999999302</v>
          </cell>
          <cell r="AL462">
            <v>-111.01124999999956</v>
          </cell>
          <cell r="AM462">
            <v>37.303200000002107</v>
          </cell>
          <cell r="AN462">
            <v>-81.132819999998901</v>
          </cell>
          <cell r="AO462">
            <v>-141.04299999999785</v>
          </cell>
          <cell r="AP462">
            <v>-170.86533899999631</v>
          </cell>
          <cell r="AQ462">
            <v>-164.94239999999991</v>
          </cell>
          <cell r="AR462">
            <v>-630.19079999998212</v>
          </cell>
          <cell r="AS462">
            <v>112.90997999999672</v>
          </cell>
          <cell r="AT462">
            <v>-6.6794900000095367</v>
          </cell>
          <cell r="AU462">
            <v>-81.966999999996915</v>
          </cell>
          <cell r="AV462">
            <v>-16.590000000003783</v>
          </cell>
          <cell r="AW462">
            <v>-39.455990000002203</v>
          </cell>
          <cell r="AX462">
            <v>-153.35313999999926</v>
          </cell>
          <cell r="AY462">
            <v>-73.066930000000866</v>
          </cell>
          <cell r="AZ462">
            <v>-44.35899999999674</v>
          </cell>
          <cell r="BA462">
            <v>-111.1620000000039</v>
          </cell>
          <cell r="BB462">
            <v>-126.39199999999983</v>
          </cell>
          <cell r="BC462">
            <v>-69.409069999994244</v>
          </cell>
          <cell r="BD462">
            <v>-20.666159999993397</v>
          </cell>
          <cell r="BE462">
            <v>-788.78437999996822</v>
          </cell>
          <cell r="BF462">
            <v>10.586179999998421</v>
          </cell>
          <cell r="BG462">
            <v>-126.72000000000116</v>
          </cell>
          <cell r="BH462">
            <v>-53.947999999996682</v>
          </cell>
          <cell r="BI462">
            <v>-48.891520000004675</v>
          </cell>
          <cell r="BJ462">
            <v>-33.434000000001106</v>
          </cell>
          <cell r="BK462">
            <v>-201.94728000000032</v>
          </cell>
          <cell r="BL462">
            <v>-85.363010000000941</v>
          </cell>
          <cell r="BM462">
            <v>7.8425699999970675</v>
          </cell>
          <cell r="BN462">
            <v>-91.515220000001136</v>
          </cell>
          <cell r="BO462">
            <v>-78.959999999991851</v>
          </cell>
          <cell r="BP462">
            <v>-4.782999999995809</v>
          </cell>
          <cell r="BQ462">
            <v>-81.651100000002771</v>
          </cell>
          <cell r="BR462">
            <v>-584.64214000012726</v>
          </cell>
          <cell r="BS462">
            <v>-90.467239999998128</v>
          </cell>
          <cell r="BT462">
            <v>-38.850699999980861</v>
          </cell>
          <cell r="BU462">
            <v>-8.3399999999965075</v>
          </cell>
          <cell r="BV462">
            <v>-7.686569999990752</v>
          </cell>
          <cell r="BW462">
            <v>-59.781499999982771</v>
          </cell>
          <cell r="BX462">
            <v>-132.09700000000157</v>
          </cell>
          <cell r="BY462">
            <v>79.764799999997194</v>
          </cell>
          <cell r="BZ462">
            <v>-85.389000000010128</v>
          </cell>
          <cell r="CA462">
            <v>-22.66996000000654</v>
          </cell>
          <cell r="CB462">
            <v>3.3364999999903375</v>
          </cell>
          <cell r="CC462">
            <v>-39.252270000011777</v>
          </cell>
          <cell r="CD462">
            <v>-183.20919999998296</v>
          </cell>
          <cell r="CE462">
            <v>-661.67359999998007</v>
          </cell>
          <cell r="CF462">
            <v>-37.879699999990407</v>
          </cell>
          <cell r="CG462">
            <v>48.024899999989429</v>
          </cell>
          <cell r="CH462">
            <v>-0.26999999998952262</v>
          </cell>
          <cell r="CI462">
            <v>45.532800000000861</v>
          </cell>
          <cell r="CJ462">
            <v>-29.309659999998985</v>
          </cell>
          <cell r="CK462">
            <v>-143.95057000000088</v>
          </cell>
          <cell r="CL462">
            <v>-175.17530000000261</v>
          </cell>
          <cell r="CM462">
            <v>-243.66360000001441</v>
          </cell>
          <cell r="CN462">
            <v>-35.601470000008703</v>
          </cell>
          <cell r="CO462">
            <v>-51.645499999998719</v>
          </cell>
          <cell r="CP462">
            <v>-10.593500000017229</v>
          </cell>
          <cell r="CQ462">
            <v>-27.141999999963446</v>
          </cell>
          <cell r="CR462">
            <v>-429.45339999976568</v>
          </cell>
          <cell r="CS462">
            <v>54.834599999972852</v>
          </cell>
          <cell r="CT462">
            <v>27.266800000012154</v>
          </cell>
          <cell r="CU462">
            <v>54.482899999988149</v>
          </cell>
          <cell r="CV462">
            <v>50.91019999999844</v>
          </cell>
          <cell r="CW462">
            <v>6.4677000000083353</v>
          </cell>
          <cell r="CX462">
            <v>-164.00820000001113</v>
          </cell>
          <cell r="CY462">
            <v>-246.4094000000041</v>
          </cell>
          <cell r="CZ462">
            <v>-119.460699999996</v>
          </cell>
          <cell r="DA462">
            <v>-66.582699999999022</v>
          </cell>
          <cell r="DB462">
            <v>66.67970000000787</v>
          </cell>
          <cell r="DC462">
            <v>11.725999999995111</v>
          </cell>
          <cell r="DD462">
            <v>-105.36029999997118</v>
          </cell>
          <cell r="DE462">
            <v>578.80210000020452</v>
          </cell>
          <cell r="DF462">
            <v>171.43859999999404</v>
          </cell>
          <cell r="DG462">
            <v>48.611800000013318</v>
          </cell>
          <cell r="DH462">
            <v>173.7959000000119</v>
          </cell>
          <cell r="DI462">
            <v>81.525300000008428</v>
          </cell>
          <cell r="DJ462">
            <v>11.692099999985658</v>
          </cell>
          <cell r="DK462">
            <v>-11.183700000008685</v>
          </cell>
          <cell r="DL462">
            <v>158.20299999999406</v>
          </cell>
          <cell r="DM462">
            <v>65.246899999998277</v>
          </cell>
          <cell r="DN462">
            <v>-33.563999999983935</v>
          </cell>
          <cell r="DO462">
            <v>-74.630600000004051</v>
          </cell>
          <cell r="DP462">
            <v>65.679299999988871</v>
          </cell>
          <cell r="DQ462">
            <v>-78.012500000011642</v>
          </cell>
          <cell r="DR462">
            <v>-267.55260000028647</v>
          </cell>
          <cell r="DS462">
            <v>28.320199999987381</v>
          </cell>
          <cell r="DT462">
            <v>49.929499999969266</v>
          </cell>
          <cell r="DU462">
            <v>8.5899999999965075</v>
          </cell>
          <cell r="DV462">
            <v>-12.406400000007125</v>
          </cell>
          <cell r="DW462">
            <v>-21.609700000000885</v>
          </cell>
          <cell r="DX462">
            <v>36.014299999980722</v>
          </cell>
          <cell r="DY462">
            <v>-68.667300000000978</v>
          </cell>
          <cell r="DZ462">
            <v>-359.34000000001106</v>
          </cell>
          <cell r="EA462">
            <v>-6.1717000000062399</v>
          </cell>
          <cell r="EB462">
            <v>44.719100000016624</v>
          </cell>
          <cell r="EC462">
            <v>17.442299999966053</v>
          </cell>
          <cell r="ED462">
            <v>15.627099999983329</v>
          </cell>
        </row>
        <row r="463">
          <cell r="F463">
            <v>-0.54370099999999866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-0.5887400000000298</v>
          </cell>
          <cell r="M463">
            <v>-7.7190600000000131</v>
          </cell>
          <cell r="N463">
            <v>-0.55581999999998288</v>
          </cell>
          <cell r="O463">
            <v>-4.7329999999999757</v>
          </cell>
          <cell r="P463">
            <v>-2.897514000000001</v>
          </cell>
          <cell r="Q463">
            <v>0</v>
          </cell>
          <cell r="R463">
            <v>-34.525880000000143</v>
          </cell>
          <cell r="S463">
            <v>-1.1454099999999983</v>
          </cell>
          <cell r="T463">
            <v>0</v>
          </cell>
          <cell r="U463">
            <v>-2.0599599999999896</v>
          </cell>
          <cell r="V463">
            <v>-4.1000000000000227</v>
          </cell>
          <cell r="W463">
            <v>0</v>
          </cell>
          <cell r="X463">
            <v>0</v>
          </cell>
          <cell r="Y463">
            <v>-4.3350500000000238</v>
          </cell>
          <cell r="Z463">
            <v>-1.2040399999999636</v>
          </cell>
          <cell r="AA463">
            <v>0</v>
          </cell>
          <cell r="AB463">
            <v>-5.7518000000000029</v>
          </cell>
          <cell r="AC463">
            <v>-0.27552000000000021</v>
          </cell>
          <cell r="AD463">
            <v>-15.654099999999971</v>
          </cell>
          <cell r="AE463">
            <v>-35.596910000000207</v>
          </cell>
          <cell r="AF463">
            <v>0</v>
          </cell>
          <cell r="AG463">
            <v>-3.97070999999994</v>
          </cell>
          <cell r="AH463">
            <v>0</v>
          </cell>
          <cell r="AI463">
            <v>-4.09996000000001</v>
          </cell>
          <cell r="AJ463">
            <v>-3.1164999999999736</v>
          </cell>
          <cell r="AK463">
            <v>-4.1000000000000227</v>
          </cell>
          <cell r="AL463">
            <v>0</v>
          </cell>
          <cell r="AM463">
            <v>-5.7378400000000056</v>
          </cell>
          <cell r="AN463">
            <v>0</v>
          </cell>
          <cell r="AO463">
            <v>-12.842399999999998</v>
          </cell>
          <cell r="AP463">
            <v>-0.58240000000000691</v>
          </cell>
          <cell r="AQ463">
            <v>-1.1471000000001368</v>
          </cell>
          <cell r="AR463">
            <v>-38.321739999999409</v>
          </cell>
          <cell r="AS463">
            <v>0</v>
          </cell>
          <cell r="AT463">
            <v>0</v>
          </cell>
          <cell r="AU463">
            <v>1.6035699999999906</v>
          </cell>
          <cell r="AV463">
            <v>-5.8095000000000709</v>
          </cell>
          <cell r="AW463">
            <v>-0.45600000000001728</v>
          </cell>
          <cell r="AX463">
            <v>0</v>
          </cell>
          <cell r="AY463">
            <v>-5.8944999999998799</v>
          </cell>
          <cell r="AZ463">
            <v>-10.527199999999993</v>
          </cell>
          <cell r="BA463">
            <v>6.8800000000010186E-2</v>
          </cell>
          <cell r="BB463">
            <v>0</v>
          </cell>
          <cell r="BC463">
            <v>-8.3048099999999749</v>
          </cell>
          <cell r="BD463">
            <v>-9.0020999999999276</v>
          </cell>
          <cell r="BE463">
            <v>-20.18337000000065</v>
          </cell>
          <cell r="BF463">
            <v>0</v>
          </cell>
          <cell r="BG463">
            <v>-4.0792999999999893</v>
          </cell>
          <cell r="BH463">
            <v>0</v>
          </cell>
          <cell r="BI463">
            <v>-5.7650699999999233</v>
          </cell>
          <cell r="BJ463">
            <v>-3.5705000000000382</v>
          </cell>
          <cell r="BK463">
            <v>-5.2544500000000198</v>
          </cell>
          <cell r="BL463">
            <v>-4.3186999999998079</v>
          </cell>
          <cell r="BM463">
            <v>0</v>
          </cell>
          <cell r="BN463">
            <v>-1.7172500000000355</v>
          </cell>
          <cell r="BO463">
            <v>2.4848999999999251</v>
          </cell>
          <cell r="BP463">
            <v>0.27769999999998163</v>
          </cell>
          <cell r="BQ463">
            <v>1.7593000000001666</v>
          </cell>
          <cell r="BR463">
            <v>-20.726810000003752</v>
          </cell>
          <cell r="BS463">
            <v>0.42679999999995744</v>
          </cell>
          <cell r="BT463">
            <v>2.7055000000000291</v>
          </cell>
          <cell r="BU463">
            <v>1.6999999999998181</v>
          </cell>
          <cell r="BV463">
            <v>-2.5403599999999642</v>
          </cell>
          <cell r="BW463">
            <v>0.46769999999992251</v>
          </cell>
          <cell r="BX463">
            <v>-3.2135500000000548</v>
          </cell>
          <cell r="BY463">
            <v>-10.387699999999768</v>
          </cell>
          <cell r="BZ463">
            <v>-2.5733000000000175</v>
          </cell>
          <cell r="CA463">
            <v>-5.6941999999999098</v>
          </cell>
          <cell r="CB463">
            <v>-0.6126000000001568</v>
          </cell>
          <cell r="CC463">
            <v>0</v>
          </cell>
          <cell r="CD463">
            <v>-1.0050999999998567</v>
          </cell>
          <cell r="CE463">
            <v>7.5533000000032189</v>
          </cell>
          <cell r="CF463">
            <v>3.9741000000003623</v>
          </cell>
          <cell r="CG463">
            <v>-4.8960999999999331</v>
          </cell>
          <cell r="CH463">
            <v>1.9465000000000146</v>
          </cell>
          <cell r="CI463">
            <v>0</v>
          </cell>
          <cell r="CJ463">
            <v>-0.47550000000001091</v>
          </cell>
          <cell r="CK463">
            <v>2.509200000000078</v>
          </cell>
          <cell r="CL463">
            <v>5.2375000000001819</v>
          </cell>
          <cell r="CM463">
            <v>-3.7627000000002226</v>
          </cell>
          <cell r="CN463">
            <v>-4.0176000000001295</v>
          </cell>
          <cell r="CO463">
            <v>7.8378999999999905</v>
          </cell>
          <cell r="CP463">
            <v>0</v>
          </cell>
          <cell r="CQ463">
            <v>-0.8000000000001819</v>
          </cell>
          <cell r="CR463">
            <v>0.30109999999694992</v>
          </cell>
          <cell r="CS463">
            <v>2.5117000000000189</v>
          </cell>
          <cell r="CT463">
            <v>-2.262199999999666</v>
          </cell>
          <cell r="CU463">
            <v>1.617200000000139</v>
          </cell>
          <cell r="CV463">
            <v>3.7554000000000087</v>
          </cell>
          <cell r="CW463">
            <v>2.7339000000001761</v>
          </cell>
          <cell r="CX463">
            <v>-4.4701000000000022</v>
          </cell>
          <cell r="CY463">
            <v>-8.0280000000002474</v>
          </cell>
          <cell r="CZ463">
            <v>-7.3786999999997533</v>
          </cell>
          <cell r="DA463">
            <v>4.2925000000000182</v>
          </cell>
          <cell r="DB463">
            <v>1.721599999999853</v>
          </cell>
          <cell r="DC463">
            <v>3.8490999999999076</v>
          </cell>
          <cell r="DD463">
            <v>1.9587000000001353</v>
          </cell>
          <cell r="DE463">
            <v>-12.88270000000557</v>
          </cell>
          <cell r="DF463">
            <v>-3.7001999999997679</v>
          </cell>
          <cell r="DG463">
            <v>0.42140000000017608</v>
          </cell>
          <cell r="DH463">
            <v>2.4645000000000437</v>
          </cell>
          <cell r="DI463">
            <v>0.6954000000000633</v>
          </cell>
          <cell r="DJ463">
            <v>1.314900000000307</v>
          </cell>
          <cell r="DK463">
            <v>-0.49680000000012114</v>
          </cell>
          <cell r="DL463">
            <v>-8.5933999999997468</v>
          </cell>
          <cell r="DM463">
            <v>-1.4236000000000786</v>
          </cell>
          <cell r="DN463">
            <v>6.1401999999998225</v>
          </cell>
          <cell r="DO463">
            <v>-5.0351000000000568</v>
          </cell>
          <cell r="DP463">
            <v>-4.6700000000000728</v>
          </cell>
          <cell r="DQ463">
            <v>0</v>
          </cell>
          <cell r="DR463">
            <v>-4.316899999997986</v>
          </cell>
          <cell r="DS463">
            <v>0.59029999999984284</v>
          </cell>
          <cell r="DT463">
            <v>0</v>
          </cell>
          <cell r="DU463">
            <v>0</v>
          </cell>
          <cell r="DV463">
            <v>-4.8795999999997548</v>
          </cell>
          <cell r="DW463">
            <v>7.1902999999997519</v>
          </cell>
          <cell r="DX463">
            <v>-7.88149999999996</v>
          </cell>
          <cell r="DY463">
            <v>0</v>
          </cell>
          <cell r="DZ463">
            <v>-2.5663999999997031</v>
          </cell>
          <cell r="EA463">
            <v>2.0727999999999156</v>
          </cell>
          <cell r="EB463">
            <v>-1.806999999999789</v>
          </cell>
          <cell r="EC463">
            <v>2.9641999999998916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-279.1838010000065</v>
          </cell>
          <cell r="G467">
            <v>-237.93029999999271</v>
          </cell>
          <cell r="H467">
            <v>-368.74928000000364</v>
          </cell>
          <cell r="I467">
            <v>-603.44098999997368</v>
          </cell>
          <cell r="J467">
            <v>-457.65499999996973</v>
          </cell>
          <cell r="K467">
            <v>-741.23440000001574</v>
          </cell>
          <cell r="L467">
            <v>-599.5447400000121</v>
          </cell>
          <cell r="M467">
            <v>-483.48996000000625</v>
          </cell>
          <cell r="N467">
            <v>-670.36672000002</v>
          </cell>
          <cell r="O467">
            <v>-507.60399999999208</v>
          </cell>
          <cell r="P467">
            <v>-212.05351399999927</v>
          </cell>
          <cell r="Q467">
            <v>-282.24227344000246</v>
          </cell>
          <cell r="R467">
            <v>-7914.9079150008038</v>
          </cell>
          <cell r="S467">
            <v>-372.57402000000002</v>
          </cell>
          <cell r="T467">
            <v>-346.33362000000488</v>
          </cell>
          <cell r="U467">
            <v>-442.75880000003963</v>
          </cell>
          <cell r="V467">
            <v>-682.67613000003621</v>
          </cell>
          <cell r="W467">
            <v>-713.36100000003353</v>
          </cell>
          <cell r="X467">
            <v>-979.17837999993935</v>
          </cell>
          <cell r="Y467">
            <v>-999.12088000000222</v>
          </cell>
          <cell r="Z467">
            <v>-703.00904500001343</v>
          </cell>
          <cell r="AA467">
            <v>-687.09721999999601</v>
          </cell>
          <cell r="AB467">
            <v>-679.63642000002437</v>
          </cell>
          <cell r="AC467">
            <v>-437.68324999998731</v>
          </cell>
          <cell r="AD467">
            <v>-871.47915000002831</v>
          </cell>
          <cell r="AE467">
            <v>-10258.645548999775</v>
          </cell>
          <cell r="AF467">
            <v>-885.14639999996871</v>
          </cell>
          <cell r="AG467">
            <v>-632.2937099999981</v>
          </cell>
          <cell r="AH467">
            <v>-722.27700000003097</v>
          </cell>
          <cell r="AI467">
            <v>-791.24559000012232</v>
          </cell>
          <cell r="AJ467">
            <v>-862.56949999998324</v>
          </cell>
          <cell r="AK467">
            <v>-816.83399999991525</v>
          </cell>
          <cell r="AL467">
            <v>-938.12514999997802</v>
          </cell>
          <cell r="AM467">
            <v>-1083.3913399999728</v>
          </cell>
          <cell r="AN467">
            <v>-624.94011999998474</v>
          </cell>
          <cell r="AO467">
            <v>-888.90560000005644</v>
          </cell>
          <cell r="AP467">
            <v>-720.63833899999736</v>
          </cell>
          <cell r="AQ467">
            <v>-1292.2787999999709</v>
          </cell>
          <cell r="AR467">
            <v>-3759.4307100009173</v>
          </cell>
          <cell r="AS467">
            <v>414.72677999990992</v>
          </cell>
          <cell r="AT467">
            <v>25.183810000075027</v>
          </cell>
          <cell r="AU467">
            <v>-135.14782999991439</v>
          </cell>
          <cell r="AV467">
            <v>-134.67860000010114</v>
          </cell>
          <cell r="AW467">
            <v>-452.053990000044</v>
          </cell>
          <cell r="AX467">
            <v>-572.83213999995496</v>
          </cell>
          <cell r="AY467">
            <v>-730.78383000002941</v>
          </cell>
          <cell r="AZ467">
            <v>-901.84350000001723</v>
          </cell>
          <cell r="BA467">
            <v>-811.11019999999553</v>
          </cell>
          <cell r="BB467">
            <v>-476.64269999996759</v>
          </cell>
          <cell r="BC467">
            <v>42.32941999999457</v>
          </cell>
          <cell r="BD467">
            <v>-26.577929999970365</v>
          </cell>
          <cell r="BE467">
            <v>-4559.9684499995783</v>
          </cell>
          <cell r="BF467">
            <v>219.51237999997102</v>
          </cell>
          <cell r="BG467">
            <v>-45.436899999971502</v>
          </cell>
          <cell r="BH467">
            <v>-129.49709999997867</v>
          </cell>
          <cell r="BI467">
            <v>-267.11759000003804</v>
          </cell>
          <cell r="BJ467">
            <v>-428.75749999994878</v>
          </cell>
          <cell r="BK467">
            <v>-557.84373000002233</v>
          </cell>
          <cell r="BL467">
            <v>-900.26270999998087</v>
          </cell>
          <cell r="BM467">
            <v>-836.75273000000743</v>
          </cell>
          <cell r="BN467">
            <v>-821.25867000001017</v>
          </cell>
          <cell r="BO467">
            <v>-468.43139999988489</v>
          </cell>
          <cell r="BP467">
            <v>-174.08769999997457</v>
          </cell>
          <cell r="BQ467">
            <v>-150.03480000025593</v>
          </cell>
          <cell r="BR467">
            <v>-3670.8531500007957</v>
          </cell>
          <cell r="BS467">
            <v>175.2225600000238</v>
          </cell>
          <cell r="BT467">
            <v>-39.109199999948032</v>
          </cell>
          <cell r="BU467">
            <v>-124.9094000000041</v>
          </cell>
          <cell r="BV467">
            <v>-256.2783299999428</v>
          </cell>
          <cell r="BW467">
            <v>-351.93579999997746</v>
          </cell>
          <cell r="BX467">
            <v>-502.78105000010692</v>
          </cell>
          <cell r="BY467">
            <v>-498.64589999988675</v>
          </cell>
          <cell r="BZ467">
            <v>-661.11340000003111</v>
          </cell>
          <cell r="CA467">
            <v>-774.1661600000225</v>
          </cell>
          <cell r="CB467">
            <v>-549.25329999998212</v>
          </cell>
          <cell r="CC467">
            <v>-100.00787000003038</v>
          </cell>
          <cell r="CD467">
            <v>12.124700000043958</v>
          </cell>
          <cell r="CE467">
            <v>-3910.615700000897</v>
          </cell>
          <cell r="CF467">
            <v>316.72840000002179</v>
          </cell>
          <cell r="CG467">
            <v>124.95380000001751</v>
          </cell>
          <cell r="CH467">
            <v>-144.65450000000419</v>
          </cell>
          <cell r="CI467">
            <v>-277.61820000002626</v>
          </cell>
          <cell r="CJ467">
            <v>-407.40016000007745</v>
          </cell>
          <cell r="CK467">
            <v>-628.21137000003364</v>
          </cell>
          <cell r="CL467">
            <v>-613.33879999996861</v>
          </cell>
          <cell r="CM467">
            <v>-1002.1882999999216</v>
          </cell>
          <cell r="CN467">
            <v>-728.59557000000495</v>
          </cell>
          <cell r="CO467">
            <v>-634.55130000016652</v>
          </cell>
          <cell r="CP467">
            <v>-92.705500000098255</v>
          </cell>
          <cell r="CQ467">
            <v>176.96580000023823</v>
          </cell>
          <cell r="CR467">
            <v>-3259.7876999992877</v>
          </cell>
          <cell r="CS467">
            <v>466.13930000003893</v>
          </cell>
          <cell r="CT467">
            <v>164.32759999996051</v>
          </cell>
          <cell r="CU467">
            <v>-35.309899999876507</v>
          </cell>
          <cell r="CV467">
            <v>-89.924400000018068</v>
          </cell>
          <cell r="CW467">
            <v>-118.63239999988582</v>
          </cell>
          <cell r="CX467">
            <v>-545.98629999987315</v>
          </cell>
          <cell r="CY467">
            <v>-925.64139999996405</v>
          </cell>
          <cell r="CZ467">
            <v>-744.46140000002924</v>
          </cell>
          <cell r="DA467">
            <v>-893.92980000004172</v>
          </cell>
          <cell r="DB467">
            <v>-549.54150000005029</v>
          </cell>
          <cell r="DC467">
            <v>-43.767899999977089</v>
          </cell>
          <cell r="DD467">
            <v>56.94040000019595</v>
          </cell>
          <cell r="DE467">
            <v>3367.5540000014007</v>
          </cell>
          <cell r="DF467">
            <v>1145.6173999999883</v>
          </cell>
          <cell r="DG467">
            <v>709.94020000007004</v>
          </cell>
          <cell r="DH467">
            <v>606.32740000006743</v>
          </cell>
          <cell r="DI467">
            <v>487.07169999997132</v>
          </cell>
          <cell r="DJ467">
            <v>495.67299999995157</v>
          </cell>
          <cell r="DK467">
            <v>88.555499999900348</v>
          </cell>
          <cell r="DL467">
            <v>-492.24940000008792</v>
          </cell>
          <cell r="DM467">
            <v>-590.47569999995176</v>
          </cell>
          <cell r="DN467">
            <v>-390.98880000016652</v>
          </cell>
          <cell r="DO467">
            <v>-131.22010000003502</v>
          </cell>
          <cell r="DP467">
            <v>747.65729999984615</v>
          </cell>
          <cell r="DQ467">
            <v>691.64550000010058</v>
          </cell>
          <cell r="DR467">
            <v>3457.45350000076</v>
          </cell>
          <cell r="DS467">
            <v>545.27350000035949</v>
          </cell>
          <cell r="DT467">
            <v>624.02350000012666</v>
          </cell>
          <cell r="DU467">
            <v>456.66300000017509</v>
          </cell>
          <cell r="DV467">
            <v>609.9320000000298</v>
          </cell>
          <cell r="DW467">
            <v>505.73859999980778</v>
          </cell>
          <cell r="DX467">
            <v>71.412800000049174</v>
          </cell>
          <cell r="DY467">
            <v>-39.594299999764189</v>
          </cell>
          <cell r="DZ467">
            <v>-394.44639999978244</v>
          </cell>
          <cell r="EA467">
            <v>13.332099999883212</v>
          </cell>
          <cell r="EB467">
            <v>-8.9828999999444932</v>
          </cell>
          <cell r="EC467">
            <v>612.11749999993481</v>
          </cell>
          <cell r="ED467">
            <v>461.98409999976866</v>
          </cell>
        </row>
        <row r="469">
          <cell r="F469">
            <v>1785.2061990000075</v>
          </cell>
          <cell r="G469">
            <v>1569.0396999999648</v>
          </cell>
          <cell r="H469">
            <v>1740.840720000444</v>
          </cell>
          <cell r="I469">
            <v>1209.7890100001823</v>
          </cell>
          <cell r="J469">
            <v>1331.5649999999441</v>
          </cell>
          <cell r="K469">
            <v>1504.40559999994</v>
          </cell>
          <cell r="L469">
            <v>1984.3552599998657</v>
          </cell>
          <cell r="M469">
            <v>2204.7800399998669</v>
          </cell>
          <cell r="N469">
            <v>1967.8832799999509</v>
          </cell>
          <cell r="O469">
            <v>2020.1160000001546</v>
          </cell>
          <cell r="P469">
            <v>2309.8464860001113</v>
          </cell>
          <cell r="Q469">
            <v>2199.6577265600208</v>
          </cell>
          <cell r="R469">
            <v>19275.962084999308</v>
          </cell>
          <cell r="S469">
            <v>1691.8159799999557</v>
          </cell>
          <cell r="T469">
            <v>1380.5263799999375</v>
          </cell>
          <cell r="U469">
            <v>1666.8312000001315</v>
          </cell>
          <cell r="V469">
            <v>1130.5538699999452</v>
          </cell>
          <cell r="W469">
            <v>1075.8589999997057</v>
          </cell>
          <cell r="X469">
            <v>1266.4616199997254</v>
          </cell>
          <cell r="Y469">
            <v>1584.7791199998464</v>
          </cell>
          <cell r="Z469">
            <v>1985.2609549998306</v>
          </cell>
          <cell r="AA469">
            <v>1951.1527800001204</v>
          </cell>
          <cell r="AB469">
            <v>1848.0835799998604</v>
          </cell>
          <cell r="AC469">
            <v>2084.216749999905</v>
          </cell>
          <cell r="AD469">
            <v>1610.4208499998786</v>
          </cell>
          <cell r="AE469">
            <v>16932.224451001734</v>
          </cell>
          <cell r="AF469">
            <v>1179.2436000001617</v>
          </cell>
          <cell r="AG469">
            <v>1094.5662899999879</v>
          </cell>
          <cell r="AH469">
            <v>1387.313000000082</v>
          </cell>
          <cell r="AI469">
            <v>1021.9844099998008</v>
          </cell>
          <cell r="AJ469">
            <v>926.65049999998882</v>
          </cell>
          <cell r="AK469">
            <v>1428.8059999998659</v>
          </cell>
          <cell r="AL469">
            <v>1645.7748500001617</v>
          </cell>
          <cell r="AM469">
            <v>1604.8786600001622</v>
          </cell>
          <cell r="AN469">
            <v>2013.3098800000735</v>
          </cell>
          <cell r="AO469">
            <v>1638.814400000032</v>
          </cell>
          <cell r="AP469">
            <v>1801.2616609999677</v>
          </cell>
          <cell r="AQ469">
            <v>1189.6212000001688</v>
          </cell>
          <cell r="AR469">
            <v>23431.439289998263</v>
          </cell>
          <cell r="AS469">
            <v>2479.1167799998075</v>
          </cell>
          <cell r="AT469">
            <v>1752.0438100001775</v>
          </cell>
          <cell r="AU469">
            <v>1974.4421700001694</v>
          </cell>
          <cell r="AV469">
            <v>1678.5513999999966</v>
          </cell>
          <cell r="AW469">
            <v>1337.1660099998116</v>
          </cell>
          <cell r="AX469">
            <v>1672.8078600002918</v>
          </cell>
          <cell r="AY469">
            <v>1853.1161700000521</v>
          </cell>
          <cell r="AZ469">
            <v>1786.4264999998268</v>
          </cell>
          <cell r="BA469">
            <v>1827.1398000000045</v>
          </cell>
          <cell r="BB469">
            <v>2051.0773000002373</v>
          </cell>
          <cell r="BC469">
            <v>2564.2294199999887</v>
          </cell>
          <cell r="BD469">
            <v>2455.3220699997619</v>
          </cell>
          <cell r="BE469">
            <v>22711.0115500018</v>
          </cell>
          <cell r="BF469">
            <v>2283.9023799998686</v>
          </cell>
          <cell r="BG469">
            <v>1761.5330999998841</v>
          </cell>
          <cell r="BH469">
            <v>1980.0929000000469</v>
          </cell>
          <cell r="BI469">
            <v>1546.1124100000598</v>
          </cell>
          <cell r="BJ469">
            <v>1360.4625000001397</v>
          </cell>
          <cell r="BK469">
            <v>1687.796269999817</v>
          </cell>
          <cell r="BL469">
            <v>1683.6372899999842</v>
          </cell>
          <cell r="BM469">
            <v>1851.517269999953</v>
          </cell>
          <cell r="BN469">
            <v>1816.9913299998734</v>
          </cell>
          <cell r="BO469">
            <v>2059.2886000000872</v>
          </cell>
          <cell r="BP469">
            <v>2347.8122999998741</v>
          </cell>
          <cell r="BQ469">
            <v>2331.8651999994181</v>
          </cell>
          <cell r="BR469">
            <v>23520.016849994659</v>
          </cell>
          <cell r="BS469">
            <v>2239.6125600000378</v>
          </cell>
          <cell r="BT469">
            <v>1687.750800000038</v>
          </cell>
          <cell r="BU469">
            <v>1984.6806000000797</v>
          </cell>
          <cell r="BV469">
            <v>1556.951669999864</v>
          </cell>
          <cell r="BW469">
            <v>1437.284200000111</v>
          </cell>
          <cell r="BX469">
            <v>1742.8589499997906</v>
          </cell>
          <cell r="BY469">
            <v>2085.2541000000201</v>
          </cell>
          <cell r="BZ469">
            <v>2027.1565999998711</v>
          </cell>
          <cell r="CA469">
            <v>1864.0838399999775</v>
          </cell>
          <cell r="CB469">
            <v>1978.4666999999899</v>
          </cell>
          <cell r="CC469">
            <v>2421.8921299999347</v>
          </cell>
          <cell r="CD469">
            <v>2494.0246999999508</v>
          </cell>
          <cell r="CE469">
            <v>23280.254300002009</v>
          </cell>
          <cell r="CF469">
            <v>2381.1184000000358</v>
          </cell>
          <cell r="CG469">
            <v>1851.81380000012</v>
          </cell>
          <cell r="CH469">
            <v>1964.935499999905</v>
          </cell>
          <cell r="CI469">
            <v>1535.6118000000715</v>
          </cell>
          <cell r="CJ469">
            <v>1381.8198399997782</v>
          </cell>
          <cell r="CK469">
            <v>1617.4286299997475</v>
          </cell>
          <cell r="CL469">
            <v>1970.56119999988</v>
          </cell>
          <cell r="CM469">
            <v>1686.0816999999806</v>
          </cell>
          <cell r="CN469">
            <v>1909.6544299998786</v>
          </cell>
          <cell r="CO469">
            <v>1893.1686999998055</v>
          </cell>
          <cell r="CP469">
            <v>2429.1944999998668</v>
          </cell>
          <cell r="CQ469">
            <v>2658.8658000002615</v>
          </cell>
          <cell r="CR469">
            <v>23931.08229999803</v>
          </cell>
          <cell r="CS469">
            <v>2530.5293000000529</v>
          </cell>
          <cell r="CT469">
            <v>1891.187600000063</v>
          </cell>
          <cell r="CU469">
            <v>2074.2801000000909</v>
          </cell>
          <cell r="CV469">
            <v>1723.3056000000797</v>
          </cell>
          <cell r="CW469">
            <v>1670.5875999999698</v>
          </cell>
          <cell r="CX469">
            <v>1699.6537000001408</v>
          </cell>
          <cell r="CY469">
            <v>1658.2585999998264</v>
          </cell>
          <cell r="CZ469">
            <v>1943.8085999996401</v>
          </cell>
          <cell r="DA469">
            <v>1744.3201999999583</v>
          </cell>
          <cell r="DB469">
            <v>1978.1784999999218</v>
          </cell>
          <cell r="DC469">
            <v>2478.1321000000462</v>
          </cell>
          <cell r="DD469">
            <v>2538.8404000003356</v>
          </cell>
          <cell r="DE469">
            <v>30638.533999999985</v>
          </cell>
          <cell r="DF469">
            <v>3210.0074000000022</v>
          </cell>
          <cell r="DG469">
            <v>2516.9102000001585</v>
          </cell>
          <cell r="DH469">
            <v>2715.9174000001512</v>
          </cell>
          <cell r="DI469">
            <v>2300.3016999997199</v>
          </cell>
          <cell r="DJ469">
            <v>2284.8929999999236</v>
          </cell>
          <cell r="DK469">
            <v>2334.1954999999143</v>
          </cell>
          <cell r="DL469">
            <v>2091.650599999819</v>
          </cell>
          <cell r="DM469">
            <v>2097.7943000001833</v>
          </cell>
          <cell r="DN469">
            <v>2247.2611999998335</v>
          </cell>
          <cell r="DO469">
            <v>2396.4998999997042</v>
          </cell>
          <cell r="DP469">
            <v>3269.5572999998694</v>
          </cell>
          <cell r="DQ469">
            <v>3173.5455000002403</v>
          </cell>
          <cell r="DR469">
            <v>30648.323500003666</v>
          </cell>
          <cell r="DS469">
            <v>2609.6635000004899</v>
          </cell>
          <cell r="DT469">
            <v>2350.8834999999963</v>
          </cell>
          <cell r="DU469">
            <v>2566.2530000000261</v>
          </cell>
          <cell r="DV469">
            <v>2423.1620000000112</v>
          </cell>
          <cell r="DW469">
            <v>2294.9585999997798</v>
          </cell>
          <cell r="DX469">
            <v>2317.0528000001796</v>
          </cell>
          <cell r="DY469">
            <v>2544.3057000001427</v>
          </cell>
          <cell r="DZ469">
            <v>2293.8236000002362</v>
          </cell>
          <cell r="EA469">
            <v>2651.5820999999996</v>
          </cell>
          <cell r="EB469">
            <v>2518.7371000000276</v>
          </cell>
          <cell r="EC469">
            <v>3134.0174999998417</v>
          </cell>
          <cell r="ED469">
            <v>2943.8840999996755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-13.279781000004732</v>
          </cell>
          <cell r="G473">
            <v>-18.219972000006237</v>
          </cell>
          <cell r="H473">
            <v>-17.050539000003482</v>
          </cell>
          <cell r="I473">
            <v>-13.150144999999611</v>
          </cell>
          <cell r="J473">
            <v>-28.240228999995452</v>
          </cell>
          <cell r="K473">
            <v>-42.400145000006887</v>
          </cell>
          <cell r="L473">
            <v>-19.343459000010625</v>
          </cell>
          <cell r="M473">
            <v>-33.809817000001203</v>
          </cell>
          <cell r="N473">
            <v>230.45052900000883</v>
          </cell>
          <cell r="O473">
            <v>-20.679686999996193</v>
          </cell>
          <cell r="P473">
            <v>-4.9899879999939003</v>
          </cell>
          <cell r="Q473">
            <v>-4.4001459999999497</v>
          </cell>
          <cell r="R473">
            <v>-135.17301999975462</v>
          </cell>
          <cell r="S473">
            <v>-5.8002920000144513</v>
          </cell>
          <cell r="T473">
            <v>-14.242641000004369</v>
          </cell>
          <cell r="U473">
            <v>-10.889893000014126</v>
          </cell>
          <cell r="V473">
            <v>-9.8627439999982016</v>
          </cell>
          <cell r="W473">
            <v>-12.971433999999135</v>
          </cell>
          <cell r="X473">
            <v>-20.799303000007058</v>
          </cell>
          <cell r="Y473">
            <v>-8.2995610000070883</v>
          </cell>
          <cell r="Z473">
            <v>-3.1899439999833703</v>
          </cell>
          <cell r="AA473">
            <v>-19.640140000003157</v>
          </cell>
          <cell r="AB473">
            <v>-22.270263999991585</v>
          </cell>
          <cell r="AC473">
            <v>-6.7468430000008084</v>
          </cell>
          <cell r="AD473">
            <v>-0.45996100001502782</v>
          </cell>
          <cell r="AE473">
            <v>-166.74268499983009</v>
          </cell>
          <cell r="AF473">
            <v>0</v>
          </cell>
          <cell r="AG473">
            <v>-6.4003950000042096</v>
          </cell>
          <cell r="AH473">
            <v>-31.608129999978701</v>
          </cell>
          <cell r="AI473">
            <v>-13.24240799999825</v>
          </cell>
          <cell r="AJ473">
            <v>-3.7308110000012675</v>
          </cell>
          <cell r="AK473">
            <v>-34.441128000005847</v>
          </cell>
          <cell r="AL473">
            <v>-8.5996079999895301</v>
          </cell>
          <cell r="AM473">
            <v>-36.270022999990033</v>
          </cell>
          <cell r="AN473">
            <v>-9.6398899999912828</v>
          </cell>
          <cell r="AO473">
            <v>-13.70018699998036</v>
          </cell>
          <cell r="AP473">
            <v>-9.1101050000070245</v>
          </cell>
          <cell r="AQ473">
            <v>0</v>
          </cell>
          <cell r="AR473">
            <v>59.90270600002259</v>
          </cell>
          <cell r="AS473">
            <v>1.8933110000070883</v>
          </cell>
          <cell r="AT473">
            <v>8.9668050000036601</v>
          </cell>
          <cell r="AU473">
            <v>11.254816000000574</v>
          </cell>
          <cell r="AV473">
            <v>23.067827999999281</v>
          </cell>
          <cell r="AW473">
            <v>13.017823000001954</v>
          </cell>
          <cell r="AX473">
            <v>18.244803000008687</v>
          </cell>
          <cell r="AY473">
            <v>0</v>
          </cell>
          <cell r="AZ473">
            <v>-13.297619999997551</v>
          </cell>
          <cell r="BA473">
            <v>-9.6335189999954309</v>
          </cell>
          <cell r="BB473">
            <v>1.1550589999969816</v>
          </cell>
          <cell r="BC473">
            <v>5.2333999999973457</v>
          </cell>
          <cell r="BD473">
            <v>0</v>
          </cell>
          <cell r="BE473">
            <v>92.751974000246264</v>
          </cell>
          <cell r="BF473">
            <v>-5.321399999957066E-2</v>
          </cell>
          <cell r="BG473">
            <v>0</v>
          </cell>
          <cell r="BH473">
            <v>23.026003999999375</v>
          </cell>
          <cell r="BI473">
            <v>19.356737999994948</v>
          </cell>
          <cell r="BJ473">
            <v>12.330561000009766</v>
          </cell>
          <cell r="BK473">
            <v>10.905391999986023</v>
          </cell>
          <cell r="BL473">
            <v>2.9071050000202376</v>
          </cell>
          <cell r="BM473">
            <v>-1.799193999991985</v>
          </cell>
          <cell r="BN473">
            <v>15.680630000017118</v>
          </cell>
          <cell r="BO473">
            <v>-0.3001700000022538</v>
          </cell>
          <cell r="BP473">
            <v>5.7611089999991236</v>
          </cell>
          <cell r="BQ473">
            <v>4.9370130000024801</v>
          </cell>
          <cell r="BR473">
            <v>60.834313000086695</v>
          </cell>
          <cell r="BS473">
            <v>0</v>
          </cell>
          <cell r="BT473">
            <v>0</v>
          </cell>
          <cell r="BU473">
            <v>12.710187999997288</v>
          </cell>
          <cell r="BV473">
            <v>23.891302999996697</v>
          </cell>
          <cell r="BW473">
            <v>8.4642719999974361</v>
          </cell>
          <cell r="BX473">
            <v>10.133006999996724</v>
          </cell>
          <cell r="BY473">
            <v>1.2333100000105333</v>
          </cell>
          <cell r="BZ473">
            <v>0</v>
          </cell>
          <cell r="CA473">
            <v>2.4732780000049388</v>
          </cell>
          <cell r="CB473">
            <v>1.9289549999957671</v>
          </cell>
          <cell r="CC473">
            <v>0</v>
          </cell>
          <cell r="CD473">
            <v>0</v>
          </cell>
          <cell r="CE473">
            <v>36.466314000077546</v>
          </cell>
          <cell r="CF473">
            <v>0</v>
          </cell>
          <cell r="CG473">
            <v>0</v>
          </cell>
          <cell r="CH473">
            <v>1.8651129999925615</v>
          </cell>
          <cell r="CI473">
            <v>8.0878910000028554</v>
          </cell>
          <cell r="CJ473">
            <v>15.874638000008417</v>
          </cell>
          <cell r="CK473">
            <v>2.6640630000038072</v>
          </cell>
          <cell r="CL473">
            <v>0</v>
          </cell>
          <cell r="CM473">
            <v>0</v>
          </cell>
          <cell r="CN473">
            <v>7.9746089999971446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238.98237499990501</v>
          </cell>
          <cell r="DF473">
            <v>13.171801999997115</v>
          </cell>
          <cell r="DG473">
            <v>33.263422999996692</v>
          </cell>
          <cell r="DH473">
            <v>31.237599000014598</v>
          </cell>
          <cell r="DI473">
            <v>0</v>
          </cell>
          <cell r="DJ473">
            <v>0</v>
          </cell>
          <cell r="DK473">
            <v>2.5502240000059828</v>
          </cell>
          <cell r="DL473">
            <v>11.568654999995488</v>
          </cell>
          <cell r="DM473">
            <v>0</v>
          </cell>
          <cell r="DN473">
            <v>70.999632999999449</v>
          </cell>
          <cell r="DO473">
            <v>35.617668999999296</v>
          </cell>
          <cell r="DP473">
            <v>12.524655000001076</v>
          </cell>
          <cell r="DQ473">
            <v>28.048715000011725</v>
          </cell>
          <cell r="DR473">
            <v>209.45500200008973</v>
          </cell>
          <cell r="DS473">
            <v>4.3875739999930374</v>
          </cell>
          <cell r="DT473">
            <v>73.868736999997054</v>
          </cell>
          <cell r="DU473">
            <v>26.39421399999992</v>
          </cell>
          <cell r="DV473">
            <v>0</v>
          </cell>
          <cell r="DW473">
            <v>0</v>
          </cell>
          <cell r="DX473">
            <v>5.3331929999985732</v>
          </cell>
          <cell r="DY473">
            <v>4.5009769999887794</v>
          </cell>
          <cell r="DZ473">
            <v>0</v>
          </cell>
          <cell r="EA473">
            <v>43.631273999984842</v>
          </cell>
          <cell r="EB473">
            <v>30.716797999994014</v>
          </cell>
          <cell r="EC473">
            <v>6.7334899999987101</v>
          </cell>
          <cell r="ED473">
            <v>13.888745000003837</v>
          </cell>
        </row>
        <row r="474">
          <cell r="F474">
            <v>-33.674113000000943</v>
          </cell>
          <cell r="G474">
            <v>-10.27171300000191</v>
          </cell>
          <cell r="H474">
            <v>-26.877568000003521</v>
          </cell>
          <cell r="I474">
            <v>-0.7282100000011269</v>
          </cell>
          <cell r="J474">
            <v>-11.670321999999942</v>
          </cell>
          <cell r="K474">
            <v>-27.89478699999745</v>
          </cell>
          <cell r="L474">
            <v>-17.049998000002233</v>
          </cell>
          <cell r="M474">
            <v>-3.1899409999969066</v>
          </cell>
          <cell r="N474">
            <v>49.435975000000326</v>
          </cell>
          <cell r="O474">
            <v>-19.329592000001867</v>
          </cell>
          <cell r="P474">
            <v>-25.396576999999525</v>
          </cell>
          <cell r="Q474">
            <v>-44.221820000006119</v>
          </cell>
          <cell r="R474">
            <v>-216.38246999995317</v>
          </cell>
          <cell r="S474">
            <v>-18.947312999996939</v>
          </cell>
          <cell r="T474">
            <v>-15.760125999993761</v>
          </cell>
          <cell r="U474">
            <v>-5.0237259999994421</v>
          </cell>
          <cell r="V474">
            <v>-9.3267669999986538</v>
          </cell>
          <cell r="W474">
            <v>0</v>
          </cell>
          <cell r="X474">
            <v>-15.128604999998061</v>
          </cell>
          <cell r="Y474">
            <v>-33.456635000002279</v>
          </cell>
          <cell r="Z474">
            <v>-22.665768999999273</v>
          </cell>
          <cell r="AA474">
            <v>-15.809810999999172</v>
          </cell>
          <cell r="AB474">
            <v>-11.459964000001492</v>
          </cell>
          <cell r="AC474">
            <v>-41.124250999993819</v>
          </cell>
          <cell r="AD474">
            <v>-27.679502999999386</v>
          </cell>
          <cell r="AE474">
            <v>-167.12464699987322</v>
          </cell>
          <cell r="AF474">
            <v>-1.3247699999992619</v>
          </cell>
          <cell r="AG474">
            <v>-13.909150999999838</v>
          </cell>
          <cell r="AH474">
            <v>-20.298802999997861</v>
          </cell>
          <cell r="AI474">
            <v>-20.062936999995145</v>
          </cell>
          <cell r="AJ474">
            <v>-7.776637999999366</v>
          </cell>
          <cell r="AK474">
            <v>-24.919497999995656</v>
          </cell>
          <cell r="AL474">
            <v>-18.356019999999262</v>
          </cell>
          <cell r="AM474">
            <v>-15.562576000003901</v>
          </cell>
          <cell r="AN474">
            <v>-14.270025999998325</v>
          </cell>
          <cell r="AO474">
            <v>-15.412950999998429</v>
          </cell>
          <cell r="AP474">
            <v>-12.441236999999091</v>
          </cell>
          <cell r="AQ474">
            <v>-2.7900399999998626</v>
          </cell>
          <cell r="AR474">
            <v>41.995909999939613</v>
          </cell>
          <cell r="AS474">
            <v>8.7221649999992223</v>
          </cell>
          <cell r="AT474">
            <v>19.747865999997885</v>
          </cell>
          <cell r="AU474">
            <v>10.407084999998915</v>
          </cell>
          <cell r="AV474">
            <v>12.82904299999791</v>
          </cell>
          <cell r="AW474">
            <v>4.3601100000014412</v>
          </cell>
          <cell r="AX474">
            <v>4.9533130000054371</v>
          </cell>
          <cell r="AY474">
            <v>-21.544322000001557</v>
          </cell>
          <cell r="AZ474">
            <v>-7.758006000003661</v>
          </cell>
          <cell r="BA474">
            <v>7.4976660000029369</v>
          </cell>
          <cell r="BB474">
            <v>-10.346450000004552</v>
          </cell>
          <cell r="BC474">
            <v>13.127440000003844</v>
          </cell>
          <cell r="BD474">
            <v>0</v>
          </cell>
          <cell r="BE474">
            <v>47.317837999900803</v>
          </cell>
          <cell r="BF474">
            <v>4.0412599999981467</v>
          </cell>
          <cell r="BG474">
            <v>13.828622000000905</v>
          </cell>
          <cell r="BH474">
            <v>10.547062999998161</v>
          </cell>
          <cell r="BI474">
            <v>5.930421999997634</v>
          </cell>
          <cell r="BJ474">
            <v>6.2443200000016077</v>
          </cell>
          <cell r="BK474">
            <v>-2.4522969999961788</v>
          </cell>
          <cell r="BL474">
            <v>3.0379649999958929</v>
          </cell>
          <cell r="BM474">
            <v>3.6055960000012419</v>
          </cell>
          <cell r="BN474">
            <v>-3.5915519999980461</v>
          </cell>
          <cell r="BO474">
            <v>1.0761469999997644</v>
          </cell>
          <cell r="BP474">
            <v>5.0502919999998994</v>
          </cell>
          <cell r="BQ474">
            <v>0</v>
          </cell>
          <cell r="BR474">
            <v>26.094236999982968</v>
          </cell>
          <cell r="BS474">
            <v>0</v>
          </cell>
          <cell r="BT474">
            <v>-4.4702170000018668</v>
          </cell>
          <cell r="BU474">
            <v>15.760226999998849</v>
          </cell>
          <cell r="BV474">
            <v>18.110350999995717</v>
          </cell>
          <cell r="BW474">
            <v>4.8183869999993476</v>
          </cell>
          <cell r="BX474">
            <v>-2.5692350000026636</v>
          </cell>
          <cell r="BY474">
            <v>4.1139490000059595</v>
          </cell>
          <cell r="BZ474">
            <v>-11.524898999996367</v>
          </cell>
          <cell r="CA474">
            <v>0.74202700000023469</v>
          </cell>
          <cell r="CB474">
            <v>1.1136469999983092</v>
          </cell>
          <cell r="CC474">
            <v>0</v>
          </cell>
          <cell r="CD474">
            <v>0</v>
          </cell>
          <cell r="CE474">
            <v>41.819915000000037</v>
          </cell>
          <cell r="CF474">
            <v>0</v>
          </cell>
          <cell r="CG474">
            <v>4.8020020000039949</v>
          </cell>
          <cell r="CH474">
            <v>9.3437489999996615</v>
          </cell>
          <cell r="CI474">
            <v>35.661769999998796</v>
          </cell>
          <cell r="CJ474">
            <v>0.53127299999687239</v>
          </cell>
          <cell r="CK474">
            <v>-3.6747980000000098</v>
          </cell>
          <cell r="CL474">
            <v>1.3553169999941019</v>
          </cell>
          <cell r="CM474">
            <v>-6.1407420000032289</v>
          </cell>
          <cell r="CN474">
            <v>-0.11847099999431521</v>
          </cell>
          <cell r="CO474">
            <v>0</v>
          </cell>
          <cell r="CP474">
            <v>5.9815000000526197E-2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-4.3379109999987122</v>
          </cell>
          <cell r="G476">
            <v>-10.152871000002051</v>
          </cell>
          <cell r="H476">
            <v>-13.73093499999959</v>
          </cell>
          <cell r="I476">
            <v>-7.4466240000001562</v>
          </cell>
          <cell r="J476">
            <v>-1.7086469999994733</v>
          </cell>
          <cell r="K476">
            <v>-2.4109660000030999</v>
          </cell>
          <cell r="L476">
            <v>-21.522831000002043</v>
          </cell>
          <cell r="M476">
            <v>-46.475679999995918</v>
          </cell>
          <cell r="N476">
            <v>9.85525399999824</v>
          </cell>
          <cell r="O476">
            <v>-0.38845900000160327</v>
          </cell>
          <cell r="P476">
            <v>-26.706525999994483</v>
          </cell>
          <cell r="Q476">
            <v>-12.131738000000041</v>
          </cell>
          <cell r="R476">
            <v>-150.49211099994136</v>
          </cell>
          <cell r="S476">
            <v>-13.084160999998858</v>
          </cell>
          <cell r="T476">
            <v>-3.7905879999962053</v>
          </cell>
          <cell r="U476">
            <v>-13.366907000003266</v>
          </cell>
          <cell r="V476">
            <v>-6.3277200000011362</v>
          </cell>
          <cell r="W476">
            <v>-13.649897000002966</v>
          </cell>
          <cell r="X476">
            <v>-1.0313470000000962</v>
          </cell>
          <cell r="Y476">
            <v>-19.546433999996225</v>
          </cell>
          <cell r="Z476">
            <v>-16.248436000001675</v>
          </cell>
          <cell r="AA476">
            <v>-3.239462999998068</v>
          </cell>
          <cell r="AB476">
            <v>-21.040056999998342</v>
          </cell>
          <cell r="AC476">
            <v>-23.741903999998613</v>
          </cell>
          <cell r="AD476">
            <v>-15.425196999996842</v>
          </cell>
          <cell r="AE476">
            <v>-125.71099999995204</v>
          </cell>
          <cell r="AF476">
            <v>-24.084249999999884</v>
          </cell>
          <cell r="AG476">
            <v>-1.79595999999583</v>
          </cell>
          <cell r="AH476">
            <v>-7.9130259999947157</v>
          </cell>
          <cell r="AI476">
            <v>0</v>
          </cell>
          <cell r="AJ476">
            <v>-8.1526019999946584</v>
          </cell>
          <cell r="AK476">
            <v>-4.0459359999986191</v>
          </cell>
          <cell r="AL476">
            <v>-23.580951999996614</v>
          </cell>
          <cell r="AM476">
            <v>-20.679497999997693</v>
          </cell>
          <cell r="AN476">
            <v>-15.829922999997507</v>
          </cell>
          <cell r="AO476">
            <v>-0.62130699999397621</v>
          </cell>
          <cell r="AP476">
            <v>-3.3590059999987716</v>
          </cell>
          <cell r="AQ476">
            <v>-15.648540000001958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-406.04323000006843</v>
          </cell>
          <cell r="G477">
            <v>-330.37849000003189</v>
          </cell>
          <cell r="H477">
            <v>-232.70780999999261</v>
          </cell>
          <cell r="I477">
            <v>-186.77904999995371</v>
          </cell>
          <cell r="J477">
            <v>-238.18040399998426</v>
          </cell>
          <cell r="K477">
            <v>-402.62377999996534</v>
          </cell>
          <cell r="L477">
            <v>-343.65277000004426</v>
          </cell>
          <cell r="M477">
            <v>-270.57166500017047</v>
          </cell>
          <cell r="N477">
            <v>46.14891600003466</v>
          </cell>
          <cell r="O477">
            <v>-242.72727399994619</v>
          </cell>
          <cell r="P477">
            <v>-335.18733300000895</v>
          </cell>
          <cell r="Q477">
            <v>-400.29783000005409</v>
          </cell>
          <cell r="R477">
            <v>-3080.7093490017578</v>
          </cell>
          <cell r="S477">
            <v>-428.18077600002289</v>
          </cell>
          <cell r="T477">
            <v>-213.2339899999788</v>
          </cell>
          <cell r="U477">
            <v>-165.52385999995749</v>
          </cell>
          <cell r="V477">
            <v>-144.85794999997597</v>
          </cell>
          <cell r="W477">
            <v>-243.51802600012161</v>
          </cell>
          <cell r="X477">
            <v>-93.641719999955967</v>
          </cell>
          <cell r="Y477">
            <v>-376.31409499992151</v>
          </cell>
          <cell r="Z477">
            <v>-279.35817999998108</v>
          </cell>
          <cell r="AA477">
            <v>-207.10561600001529</v>
          </cell>
          <cell r="AB477">
            <v>-213.57769000018016</v>
          </cell>
          <cell r="AC477">
            <v>-401.06257599999662</v>
          </cell>
          <cell r="AD477">
            <v>-314.3348700000206</v>
          </cell>
          <cell r="AE477">
            <v>-1861.7010260000825</v>
          </cell>
          <cell r="AF477">
            <v>-134.80682000005618</v>
          </cell>
          <cell r="AG477">
            <v>-84.87335999996867</v>
          </cell>
          <cell r="AH477">
            <v>-153.14895000006072</v>
          </cell>
          <cell r="AI477">
            <v>-94.617841999977827</v>
          </cell>
          <cell r="AJ477">
            <v>-143.12976999999955</v>
          </cell>
          <cell r="AK477">
            <v>-129.81163099990226</v>
          </cell>
          <cell r="AL477">
            <v>-289.48305499996059</v>
          </cell>
          <cell r="AM477">
            <v>-182.32080499990843</v>
          </cell>
          <cell r="AN477">
            <v>-155.57810599997174</v>
          </cell>
          <cell r="AO477">
            <v>-153.19137100013904</v>
          </cell>
          <cell r="AP477">
            <v>-251.1725200000219</v>
          </cell>
          <cell r="AQ477">
            <v>-89.566795999999158</v>
          </cell>
          <cell r="AR477">
            <v>-120.93951400183141</v>
          </cell>
          <cell r="AS477">
            <v>49.622860000003129</v>
          </cell>
          <cell r="AT477">
            <v>75.022949999896809</v>
          </cell>
          <cell r="AU477">
            <v>-1.5449399999342859</v>
          </cell>
          <cell r="AV477">
            <v>17.527829999977257</v>
          </cell>
          <cell r="AW477">
            <v>-18.49383100005798</v>
          </cell>
          <cell r="AX477">
            <v>-45.258431000052951</v>
          </cell>
          <cell r="AY477">
            <v>-68.568061999976635</v>
          </cell>
          <cell r="AZ477">
            <v>-111.35425999993458</v>
          </cell>
          <cell r="BA477">
            <v>-86.562630000058562</v>
          </cell>
          <cell r="BB477">
            <v>-26.459299999987707</v>
          </cell>
          <cell r="BC477">
            <v>72.677150000003166</v>
          </cell>
          <cell r="BD477">
            <v>22.451149999978952</v>
          </cell>
          <cell r="BE477">
            <v>150.93865000177175</v>
          </cell>
          <cell r="BF477">
            <v>28.464230000041425</v>
          </cell>
          <cell r="BG477">
            <v>78.001274999929592</v>
          </cell>
          <cell r="BH477">
            <v>-0.1732759999576956</v>
          </cell>
          <cell r="BI477">
            <v>40.12265999999363</v>
          </cell>
          <cell r="BJ477">
            <v>46.608445999911055</v>
          </cell>
          <cell r="BK477">
            <v>-39.748447999940254</v>
          </cell>
          <cell r="BL477">
            <v>149.44721399992704</v>
          </cell>
          <cell r="BM477">
            <v>-84.41105500003323</v>
          </cell>
          <cell r="BN477">
            <v>-103.62888999993447</v>
          </cell>
          <cell r="BO477">
            <v>13.31459399999585</v>
          </cell>
          <cell r="BP477">
            <v>41.414330000057817</v>
          </cell>
          <cell r="BQ477">
            <v>-18.472429999965243</v>
          </cell>
          <cell r="BR477">
            <v>73.455699999816716</v>
          </cell>
          <cell r="BS477">
            <v>9.9282699999166653</v>
          </cell>
          <cell r="BT477">
            <v>75.501543999882415</v>
          </cell>
          <cell r="BU477">
            <v>15.204440000001341</v>
          </cell>
          <cell r="BV477">
            <v>100.24311000003945</v>
          </cell>
          <cell r="BW477">
            <v>112.61248000001069</v>
          </cell>
          <cell r="BX477">
            <v>-6.2950899999123067</v>
          </cell>
          <cell r="BY477">
            <v>-84.550870000035502</v>
          </cell>
          <cell r="BZ477">
            <v>-115.07672999997158</v>
          </cell>
          <cell r="CA477">
            <v>-83.911214000079781</v>
          </cell>
          <cell r="CB477">
            <v>45.859759999904782</v>
          </cell>
          <cell r="CC477">
            <v>7.025870000012219</v>
          </cell>
          <cell r="CD477">
            <v>-3.085869999951683</v>
          </cell>
          <cell r="CE477">
            <v>234.6331890001893</v>
          </cell>
          <cell r="CF477">
            <v>3.9503600000170991</v>
          </cell>
          <cell r="CG477">
            <v>39.178399999975227</v>
          </cell>
          <cell r="CH477">
            <v>36.636284000007436</v>
          </cell>
          <cell r="CI477">
            <v>141.25259100005496</v>
          </cell>
          <cell r="CJ477">
            <v>109.44405000004917</v>
          </cell>
          <cell r="CK477">
            <v>11.716499999980442</v>
          </cell>
          <cell r="CL477">
            <v>-53.336510000051931</v>
          </cell>
          <cell r="CM477">
            <v>-53.581509999930859</v>
          </cell>
          <cell r="CN477">
            <v>-38.116205999976955</v>
          </cell>
          <cell r="CO477">
            <v>-1.0990999999921769</v>
          </cell>
          <cell r="CP477">
            <v>38.691939999931492</v>
          </cell>
          <cell r="CQ477">
            <v>-0.10361000010743737</v>
          </cell>
          <cell r="CR477">
            <v>157.17878999747336</v>
          </cell>
          <cell r="CS477">
            <v>4.3920299998717383</v>
          </cell>
          <cell r="CT477">
            <v>4.2915500000817701</v>
          </cell>
          <cell r="CU477">
            <v>24.044220000039786</v>
          </cell>
          <cell r="CV477">
            <v>36.218779999995604</v>
          </cell>
          <cell r="CW477">
            <v>35.128999999957159</v>
          </cell>
          <cell r="CX477">
            <v>2.6424899999983609</v>
          </cell>
          <cell r="CY477">
            <v>-0.29003999999258667</v>
          </cell>
          <cell r="CZ477">
            <v>-1.0505000000121072</v>
          </cell>
          <cell r="DA477">
            <v>38.262409999966621</v>
          </cell>
          <cell r="DB477">
            <v>2.3692000000737607</v>
          </cell>
          <cell r="DC477">
            <v>4.5622899999143556</v>
          </cell>
          <cell r="DD477">
            <v>6.6073600000236183</v>
          </cell>
          <cell r="DE477">
            <v>385.08664999902248</v>
          </cell>
          <cell r="DF477">
            <v>19.821860000025481</v>
          </cell>
          <cell r="DG477">
            <v>35.055849999887869</v>
          </cell>
          <cell r="DH477">
            <v>41.867119999835268</v>
          </cell>
          <cell r="DI477">
            <v>88.865669999970123</v>
          </cell>
          <cell r="DJ477">
            <v>43.52980999997817</v>
          </cell>
          <cell r="DK477">
            <v>53.830809999955818</v>
          </cell>
          <cell r="DL477">
            <v>41.520320000010543</v>
          </cell>
          <cell r="DM477">
            <v>12.242919999873266</v>
          </cell>
          <cell r="DN477">
            <v>26.191589999943972</v>
          </cell>
          <cell r="DO477">
            <v>7.2265600000973791</v>
          </cell>
          <cell r="DP477">
            <v>2.5523200000170618</v>
          </cell>
          <cell r="DQ477">
            <v>12.381820000009611</v>
          </cell>
          <cell r="DR477">
            <v>150.29021999798715</v>
          </cell>
          <cell r="DS477">
            <v>16.221320000011474</v>
          </cell>
          <cell r="DT477">
            <v>16.347719999961555</v>
          </cell>
          <cell r="DU477">
            <v>34.495330000063404</v>
          </cell>
          <cell r="DV477">
            <v>37.807279999833554</v>
          </cell>
          <cell r="DW477">
            <v>23.44980000006035</v>
          </cell>
          <cell r="DX477">
            <v>3.0629800000460818</v>
          </cell>
          <cell r="DY477">
            <v>0.38795999996364117</v>
          </cell>
          <cell r="DZ477">
            <v>0.26587000011932105</v>
          </cell>
          <cell r="EA477">
            <v>-1.7972199999494478</v>
          </cell>
          <cell r="EB477">
            <v>10.313079999992624</v>
          </cell>
          <cell r="EC477">
            <v>2.6989899999462068</v>
          </cell>
          <cell r="ED477">
            <v>7.0371099999174476</v>
          </cell>
        </row>
        <row r="478">
          <cell r="F478">
            <v>-179.50878500007093</v>
          </cell>
          <cell r="G478">
            <v>-215.94129999994766</v>
          </cell>
          <cell r="H478">
            <v>-244.97022399998968</v>
          </cell>
          <cell r="I478">
            <v>-142.15871100005461</v>
          </cell>
          <cell r="J478">
            <v>-161.46650999994017</v>
          </cell>
          <cell r="K478">
            <v>-315.57092199998442</v>
          </cell>
          <cell r="L478">
            <v>-221.80021500005387</v>
          </cell>
          <cell r="M478">
            <v>-227.50635600008536</v>
          </cell>
          <cell r="N478">
            <v>2047.4974339999608</v>
          </cell>
          <cell r="O478">
            <v>-235.42792899999768</v>
          </cell>
          <cell r="P478">
            <v>-199.13848000008147</v>
          </cell>
          <cell r="Q478">
            <v>-302.69487100001425</v>
          </cell>
          <cell r="R478">
            <v>-2075.3950309995562</v>
          </cell>
          <cell r="S478">
            <v>-155.60164000000805</v>
          </cell>
          <cell r="T478">
            <v>-148.78856100002304</v>
          </cell>
          <cell r="U478">
            <v>-229.12858999997843</v>
          </cell>
          <cell r="V478">
            <v>-125.07806000002893</v>
          </cell>
          <cell r="W478">
            <v>-134.02443500002846</v>
          </cell>
          <cell r="X478">
            <v>-244.14552099991124</v>
          </cell>
          <cell r="Y478">
            <v>-140.94848999998067</v>
          </cell>
          <cell r="Z478">
            <v>-262.55895999993663</v>
          </cell>
          <cell r="AA478">
            <v>-177.40093000000343</v>
          </cell>
          <cell r="AB478">
            <v>-177.459944000002</v>
          </cell>
          <cell r="AC478">
            <v>-129.88994000013918</v>
          </cell>
          <cell r="AD478">
            <v>-150.36996000004001</v>
          </cell>
          <cell r="AE478">
            <v>-1991.9026339994743</v>
          </cell>
          <cell r="AF478">
            <v>-147.97337999998126</v>
          </cell>
          <cell r="AG478">
            <v>-103.90656000003219</v>
          </cell>
          <cell r="AH478">
            <v>-178.48286000004737</v>
          </cell>
          <cell r="AI478">
            <v>-145.48246500000823</v>
          </cell>
          <cell r="AJ478">
            <v>-82.653699999907985</v>
          </cell>
          <cell r="AK478">
            <v>-174.89560199994594</v>
          </cell>
          <cell r="AL478">
            <v>-193.64205000002403</v>
          </cell>
          <cell r="AM478">
            <v>-277.09900599997491</v>
          </cell>
          <cell r="AN478">
            <v>-241.27419000002556</v>
          </cell>
          <cell r="AO478">
            <v>-163.36475100007374</v>
          </cell>
          <cell r="AP478">
            <v>-162.85495000006631</v>
          </cell>
          <cell r="AQ478">
            <v>-120.27312000014354</v>
          </cell>
          <cell r="AR478">
            <v>48.831975000910461</v>
          </cell>
          <cell r="AS478">
            <v>19.038990000030026</v>
          </cell>
          <cell r="AT478">
            <v>91.861029999912716</v>
          </cell>
          <cell r="AU478">
            <v>68.274184999987483</v>
          </cell>
          <cell r="AV478">
            <v>93.547185000032187</v>
          </cell>
          <cell r="AW478">
            <v>63.736095000058413</v>
          </cell>
          <cell r="AX478">
            <v>-47.408852000022307</v>
          </cell>
          <cell r="AY478">
            <v>-71.75887000001967</v>
          </cell>
          <cell r="AZ478">
            <v>-144.86919400002807</v>
          </cell>
          <cell r="BA478">
            <v>-54.149718999979086</v>
          </cell>
          <cell r="BB478">
            <v>1.6240800000377931</v>
          </cell>
          <cell r="BC478">
            <v>33.230444999993779</v>
          </cell>
          <cell r="BD478">
            <v>-4.2934000000823289</v>
          </cell>
          <cell r="BE478">
            <v>105.14209299907088</v>
          </cell>
          <cell r="BF478">
            <v>42.035679999971762</v>
          </cell>
          <cell r="BG478">
            <v>87.314460000023246</v>
          </cell>
          <cell r="BH478">
            <v>48.944580000010319</v>
          </cell>
          <cell r="BI478">
            <v>111.46229100000346</v>
          </cell>
          <cell r="BJ478">
            <v>47.880134999984875</v>
          </cell>
          <cell r="BK478">
            <v>-42.731876000063494</v>
          </cell>
          <cell r="BL478">
            <v>9.3765199999324977</v>
          </cell>
          <cell r="BM478">
            <v>-175.8402800001204</v>
          </cell>
          <cell r="BN478">
            <v>-55.987556000007316</v>
          </cell>
          <cell r="BO478">
            <v>18.089290000032634</v>
          </cell>
          <cell r="BP478">
            <v>33.724278999958187</v>
          </cell>
          <cell r="BQ478">
            <v>-19.125430000014603</v>
          </cell>
          <cell r="BR478">
            <v>335.73377700056881</v>
          </cell>
          <cell r="BS478">
            <v>45.542700000107288</v>
          </cell>
          <cell r="BT478">
            <v>35.283999999985099</v>
          </cell>
          <cell r="BU478">
            <v>51.012520000105724</v>
          </cell>
          <cell r="BV478">
            <v>135.73557000007713</v>
          </cell>
          <cell r="BW478">
            <v>69.938834999979008</v>
          </cell>
          <cell r="BX478">
            <v>-47.447431999957189</v>
          </cell>
          <cell r="BY478">
            <v>-10.888855000026524</v>
          </cell>
          <cell r="BZ478">
            <v>-52.934569999924861</v>
          </cell>
          <cell r="CA478">
            <v>9.99955000000773</v>
          </cell>
          <cell r="CB478">
            <v>33.832225000020117</v>
          </cell>
          <cell r="CC478">
            <v>61.792773999972269</v>
          </cell>
          <cell r="CD478">
            <v>3.8664599999319762</v>
          </cell>
          <cell r="CE478">
            <v>416.40945599973202</v>
          </cell>
          <cell r="CF478">
            <v>1.6574300000211224</v>
          </cell>
          <cell r="CG478">
            <v>10.241389999981038</v>
          </cell>
          <cell r="CH478">
            <v>81.749690000084229</v>
          </cell>
          <cell r="CI478">
            <v>136.39210599998478</v>
          </cell>
          <cell r="CJ478">
            <v>52.005569999979343</v>
          </cell>
          <cell r="CK478">
            <v>39.053510000114329</v>
          </cell>
          <cell r="CL478">
            <v>-26.076139999902807</v>
          </cell>
          <cell r="CM478">
            <v>-16.982079999987036</v>
          </cell>
          <cell r="CN478">
            <v>90.748320000013337</v>
          </cell>
          <cell r="CO478">
            <v>-1.3775599999935366</v>
          </cell>
          <cell r="CP478">
            <v>49.331899999990128</v>
          </cell>
          <cell r="CQ478">
            <v>-0.33467999985441566</v>
          </cell>
          <cell r="CR478">
            <v>34.829760000109673</v>
          </cell>
          <cell r="CS478">
            <v>0.86680000007618219</v>
          </cell>
          <cell r="CT478">
            <v>1.2502000000094995</v>
          </cell>
          <cell r="CU478">
            <v>12.70625999988988</v>
          </cell>
          <cell r="CV478">
            <v>6.446460000006482</v>
          </cell>
          <cell r="CW478">
            <v>5.1233400000492111</v>
          </cell>
          <cell r="CX478">
            <v>-0.71198999998159707</v>
          </cell>
          <cell r="CY478">
            <v>-0.12117000005673617</v>
          </cell>
          <cell r="CZ478">
            <v>0.1174800000153482</v>
          </cell>
          <cell r="DA478">
            <v>-4.05761999997776</v>
          </cell>
          <cell r="DB478">
            <v>0.41992000001482666</v>
          </cell>
          <cell r="DC478">
            <v>13.540210000006482</v>
          </cell>
          <cell r="DD478">
            <v>-0.75012999994214624</v>
          </cell>
          <cell r="DE478">
            <v>235.80519999936223</v>
          </cell>
          <cell r="DF478">
            <v>3.6968999998643994</v>
          </cell>
          <cell r="DG478">
            <v>20.337530000018887</v>
          </cell>
          <cell r="DH478">
            <v>19.111590000102296</v>
          </cell>
          <cell r="DI478">
            <v>72.598130000056699</v>
          </cell>
          <cell r="DJ478">
            <v>51.736039999930654</v>
          </cell>
          <cell r="DK478">
            <v>9.061130000045523</v>
          </cell>
          <cell r="DL478">
            <v>16.259289999958128</v>
          </cell>
          <cell r="DM478">
            <v>37.25307000009343</v>
          </cell>
          <cell r="DN478">
            <v>0.33649999997578561</v>
          </cell>
          <cell r="DO478">
            <v>3.5508299999637529</v>
          </cell>
          <cell r="DP478">
            <v>0.23385999992024153</v>
          </cell>
          <cell r="DQ478">
            <v>1.6303300000727177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-364.28848300001118</v>
          </cell>
          <cell r="G479">
            <v>-319.47349900001427</v>
          </cell>
          <cell r="H479">
            <v>-374.39471199992113</v>
          </cell>
          <cell r="I479">
            <v>-239.97657400002936</v>
          </cell>
          <cell r="J479">
            <v>-169.62406900001224</v>
          </cell>
          <cell r="K479">
            <v>-163.05378900002688</v>
          </cell>
          <cell r="L479">
            <v>-656.3537419999484</v>
          </cell>
          <cell r="M479">
            <v>-968.6446869999636</v>
          </cell>
          <cell r="N479">
            <v>337.00678799994057</v>
          </cell>
          <cell r="O479">
            <v>-751.92554700002074</v>
          </cell>
          <cell r="P479">
            <v>-602.04437499993946</v>
          </cell>
          <cell r="Q479">
            <v>-491.06376200000523</v>
          </cell>
          <cell r="R479">
            <v>-4527.6778549998999</v>
          </cell>
          <cell r="S479">
            <v>-425.19824299996253</v>
          </cell>
          <cell r="T479">
            <v>-288.01566700002877</v>
          </cell>
          <cell r="U479">
            <v>-281.81124500004807</v>
          </cell>
          <cell r="V479">
            <v>-204.33835999999428</v>
          </cell>
          <cell r="W479">
            <v>-202.33746299997438</v>
          </cell>
          <cell r="X479">
            <v>-258.33614999998827</v>
          </cell>
          <cell r="Y479">
            <v>-338.78323000000091</v>
          </cell>
          <cell r="Z479">
            <v>-666.9022699999623</v>
          </cell>
          <cell r="AA479">
            <v>-352.50753100006841</v>
          </cell>
          <cell r="AB479">
            <v>-604.74207900010515</v>
          </cell>
          <cell r="AC479">
            <v>-518.14395800000057</v>
          </cell>
          <cell r="AD479">
            <v>-386.56165900011547</v>
          </cell>
          <cell r="AE479">
            <v>-4098.1692990008742</v>
          </cell>
          <cell r="AF479">
            <v>-430.57614699995611</v>
          </cell>
          <cell r="AG479">
            <v>-309.79611599992495</v>
          </cell>
          <cell r="AH479">
            <v>-251.0948540000245</v>
          </cell>
          <cell r="AI479">
            <v>-260.74238800001331</v>
          </cell>
          <cell r="AJ479">
            <v>-221.68908899999224</v>
          </cell>
          <cell r="AK479">
            <v>-322.33140900003491</v>
          </cell>
          <cell r="AL479">
            <v>-175.68219000007957</v>
          </cell>
          <cell r="AM479">
            <v>-233.09834100014996</v>
          </cell>
          <cell r="AN479">
            <v>-329.94657400000142</v>
          </cell>
          <cell r="AO479">
            <v>-524.25104100001045</v>
          </cell>
          <cell r="AP479">
            <v>-597.07088500005193</v>
          </cell>
          <cell r="AQ479">
            <v>-441.89026499993633</v>
          </cell>
          <cell r="AR479">
            <v>-786.43722700048238</v>
          </cell>
          <cell r="AS479">
            <v>164.07005999993999</v>
          </cell>
          <cell r="AT479">
            <v>96.585884999949485</v>
          </cell>
          <cell r="AU479">
            <v>-58.1138229999342</v>
          </cell>
          <cell r="AV479">
            <v>-108.23959100001957</v>
          </cell>
          <cell r="AW479">
            <v>-99.892740999930538</v>
          </cell>
          <cell r="AX479">
            <v>-79.079483000095934</v>
          </cell>
          <cell r="AY479">
            <v>-159.5085600001039</v>
          </cell>
          <cell r="AZ479">
            <v>-89.197718999930657</v>
          </cell>
          <cell r="BA479">
            <v>-122.89704599999823</v>
          </cell>
          <cell r="BB479">
            <v>-148.7955180000281</v>
          </cell>
          <cell r="BC479">
            <v>-153.23551499989117</v>
          </cell>
          <cell r="BD479">
            <v>-28.133175999973901</v>
          </cell>
          <cell r="BE479">
            <v>-814.92106500081718</v>
          </cell>
          <cell r="BF479">
            <v>181.19096600008197</v>
          </cell>
          <cell r="BG479">
            <v>76.692324999952689</v>
          </cell>
          <cell r="BH479">
            <v>-88.294426000036765</v>
          </cell>
          <cell r="BI479">
            <v>-131.59639100002823</v>
          </cell>
          <cell r="BJ479">
            <v>-130.01124200003687</v>
          </cell>
          <cell r="BK479">
            <v>-221.71119200001704</v>
          </cell>
          <cell r="BL479">
            <v>-51.821914999978617</v>
          </cell>
          <cell r="BM479">
            <v>-142.92966500017792</v>
          </cell>
          <cell r="BN479">
            <v>-56.587509000091814</v>
          </cell>
          <cell r="BO479">
            <v>-198.10431000008248</v>
          </cell>
          <cell r="BP479">
            <v>-79.397307999955956</v>
          </cell>
          <cell r="BQ479">
            <v>27.649602000019513</v>
          </cell>
          <cell r="BR479">
            <v>-265.71015000063926</v>
          </cell>
          <cell r="BS479">
            <v>53.475089999963529</v>
          </cell>
          <cell r="BT479">
            <v>46.750240000023041</v>
          </cell>
          <cell r="BU479">
            <v>18.27746000001207</v>
          </cell>
          <cell r="BV479">
            <v>-70.023850000055972</v>
          </cell>
          <cell r="BW479">
            <v>-9.0571999999810942</v>
          </cell>
          <cell r="BX479">
            <v>-114.06381000007968</v>
          </cell>
          <cell r="BY479">
            <v>-50.025240000046324</v>
          </cell>
          <cell r="BZ479">
            <v>-71.426990000007208</v>
          </cell>
          <cell r="CA479">
            <v>-25.870920000015758</v>
          </cell>
          <cell r="CB479">
            <v>-21.807430000044405</v>
          </cell>
          <cell r="CC479">
            <v>-5.5016099999775179</v>
          </cell>
          <cell r="CD479">
            <v>-16.435890000022482</v>
          </cell>
          <cell r="CE479">
            <v>-232.69334000069648</v>
          </cell>
          <cell r="CF479">
            <v>24.844590000051539</v>
          </cell>
          <cell r="CG479">
            <v>51.349560000002384</v>
          </cell>
          <cell r="CH479">
            <v>37.566720000002533</v>
          </cell>
          <cell r="CI479">
            <v>13.559659999969881</v>
          </cell>
          <cell r="CJ479">
            <v>-32.723100000002887</v>
          </cell>
          <cell r="CK479">
            <v>-146.76328999997349</v>
          </cell>
          <cell r="CL479">
            <v>4.264060000074096</v>
          </cell>
          <cell r="CM479">
            <v>-110.05619000003207</v>
          </cell>
          <cell r="CN479">
            <v>-89.662630000035278</v>
          </cell>
          <cell r="CO479">
            <v>53.40959999995539</v>
          </cell>
          <cell r="CP479">
            <v>-35.527410000038799</v>
          </cell>
          <cell r="CQ479">
            <v>-2.954909999971278</v>
          </cell>
          <cell r="CR479">
            <v>-37.937260000035167</v>
          </cell>
          <cell r="CS479">
            <v>0</v>
          </cell>
          <cell r="CT479">
            <v>51.21765000000596</v>
          </cell>
          <cell r="CU479">
            <v>7.3047400000505149</v>
          </cell>
          <cell r="CV479">
            <v>40.335870000068098</v>
          </cell>
          <cell r="CW479">
            <v>-43.003079999994952</v>
          </cell>
          <cell r="CX479">
            <v>-119.47581999993417</v>
          </cell>
          <cell r="CY479">
            <v>17.477789999975357</v>
          </cell>
          <cell r="CZ479">
            <v>-13.479180000023916</v>
          </cell>
          <cell r="DA479">
            <v>-26.853050000034273</v>
          </cell>
          <cell r="DB479">
            <v>33.708329999994021</v>
          </cell>
          <cell r="DC479">
            <v>3.2381300000706688</v>
          </cell>
          <cell r="DD479">
            <v>11.591360000020359</v>
          </cell>
          <cell r="DE479">
            <v>629.09212999977171</v>
          </cell>
          <cell r="DF479">
            <v>20.467969999997877</v>
          </cell>
          <cell r="DG479">
            <v>114.28841999999713</v>
          </cell>
          <cell r="DH479">
            <v>92.378510000067763</v>
          </cell>
          <cell r="DI479">
            <v>65.49377999996068</v>
          </cell>
          <cell r="DJ479">
            <v>17.281830000050832</v>
          </cell>
          <cell r="DK479">
            <v>105.46227999997791</v>
          </cell>
          <cell r="DL479">
            <v>30.942920000001322</v>
          </cell>
          <cell r="DM479">
            <v>32.287810000008903</v>
          </cell>
          <cell r="DN479">
            <v>93.702419999986887</v>
          </cell>
          <cell r="DO479">
            <v>5.8681399999768473</v>
          </cell>
          <cell r="DP479">
            <v>20.307019999949262</v>
          </cell>
          <cell r="DQ479">
            <v>30.611030000029132</v>
          </cell>
          <cell r="DR479">
            <v>86.001989999786019</v>
          </cell>
          <cell r="DS479">
            <v>0</v>
          </cell>
          <cell r="DT479">
            <v>5.9079700000002049</v>
          </cell>
          <cell r="DU479">
            <v>29.583500000007916</v>
          </cell>
          <cell r="DV479">
            <v>16.521850000019185</v>
          </cell>
          <cell r="DW479">
            <v>-14.99242000002414</v>
          </cell>
          <cell r="DX479">
            <v>19.541410000063479</v>
          </cell>
          <cell r="DY479">
            <v>0</v>
          </cell>
          <cell r="DZ479">
            <v>0</v>
          </cell>
          <cell r="EA479">
            <v>5.1838300000526942</v>
          </cell>
          <cell r="EB479">
            <v>24.255850000015926</v>
          </cell>
          <cell r="EC479">
            <v>0</v>
          </cell>
          <cell r="ED479">
            <v>0</v>
          </cell>
        </row>
        <row r="480">
          <cell r="F480">
            <v>-87.698474999982864</v>
          </cell>
          <cell r="G480">
            <v>-40.918614999987767</v>
          </cell>
          <cell r="H480">
            <v>-69.169534000015119</v>
          </cell>
          <cell r="I480">
            <v>-66.840328000020236</v>
          </cell>
          <cell r="J480">
            <v>-53.471660999988671</v>
          </cell>
          <cell r="K480">
            <v>-21.328753000008874</v>
          </cell>
          <cell r="L480">
            <v>-116.11884199999622</v>
          </cell>
          <cell r="M480">
            <v>-117.79590999998618</v>
          </cell>
          <cell r="N480">
            <v>177.26789899999858</v>
          </cell>
          <cell r="O480">
            <v>-120.72266499999387</v>
          </cell>
          <cell r="P480">
            <v>-149.29140399998869</v>
          </cell>
          <cell r="Q480">
            <v>-103.57105199999933</v>
          </cell>
          <cell r="R480">
            <v>-1209.7696539999451</v>
          </cell>
          <cell r="S480">
            <v>-138.30482699999993</v>
          </cell>
          <cell r="T480">
            <v>-100.02623499999754</v>
          </cell>
          <cell r="U480">
            <v>-35.822752000007313</v>
          </cell>
          <cell r="V480">
            <v>-82.807159999996657</v>
          </cell>
          <cell r="W480">
            <v>-60.308668000012403</v>
          </cell>
          <cell r="X480">
            <v>-102.03650699998252</v>
          </cell>
          <cell r="Y480">
            <v>-52.519734999994398</v>
          </cell>
          <cell r="Z480">
            <v>-40.737452000001213</v>
          </cell>
          <cell r="AA480">
            <v>-27.842040999996243</v>
          </cell>
          <cell r="AB480">
            <v>-101.30461500000092</v>
          </cell>
          <cell r="AC480">
            <v>-263.42424099998607</v>
          </cell>
          <cell r="AD480">
            <v>-204.63542100001359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-22.53359000000637</v>
          </cell>
          <cell r="G481">
            <v>-10.029550000006566</v>
          </cell>
          <cell r="H481">
            <v>-3.1401400000031572</v>
          </cell>
          <cell r="I481">
            <v>-10.190700000006473</v>
          </cell>
          <cell r="J481">
            <v>-34.560290000023087</v>
          </cell>
          <cell r="K481">
            <v>-63.149410000012722</v>
          </cell>
          <cell r="L481">
            <v>-17.776370000006864</v>
          </cell>
          <cell r="M481">
            <v>-37.159669999993639</v>
          </cell>
          <cell r="N481">
            <v>227.72265999999945</v>
          </cell>
          <cell r="O481">
            <v>-19.999509999994189</v>
          </cell>
          <cell r="P481">
            <v>-6.0703099999809638</v>
          </cell>
          <cell r="Q481">
            <v>0</v>
          </cell>
          <cell r="R481">
            <v>-176.86678999988362</v>
          </cell>
          <cell r="S481">
            <v>-1.4121999999915715</v>
          </cell>
          <cell r="T481">
            <v>-11.654290000005858</v>
          </cell>
          <cell r="U481">
            <v>-13.280270000002929</v>
          </cell>
          <cell r="V481">
            <v>-25.089879999999539</v>
          </cell>
          <cell r="W481">
            <v>-10.167730000015581</v>
          </cell>
          <cell r="X481">
            <v>-18.032420000003185</v>
          </cell>
          <cell r="Y481">
            <v>-0.88988999999128282</v>
          </cell>
          <cell r="Z481">
            <v>-39.15014000001247</v>
          </cell>
          <cell r="AA481">
            <v>-21.75977000000421</v>
          </cell>
          <cell r="AB481">
            <v>-11.659920000005513</v>
          </cell>
          <cell r="AC481">
            <v>-23.770279999997001</v>
          </cell>
          <cell r="AD481">
            <v>0</v>
          </cell>
          <cell r="AE481">
            <v>-151.03241000045091</v>
          </cell>
          <cell r="AF481">
            <v>0</v>
          </cell>
          <cell r="AG481">
            <v>-4.0800799999851733</v>
          </cell>
          <cell r="AH481">
            <v>-27.020480000006501</v>
          </cell>
          <cell r="AI481">
            <v>-5.7812600000033854</v>
          </cell>
          <cell r="AJ481">
            <v>-6.4643199999991339</v>
          </cell>
          <cell r="AK481">
            <v>-40.436290000012377</v>
          </cell>
          <cell r="AL481">
            <v>-9.7399800000130199</v>
          </cell>
          <cell r="AM481">
            <v>-9</v>
          </cell>
          <cell r="AN481">
            <v>-19.570070000016131</v>
          </cell>
          <cell r="AO481">
            <v>-17.969719999993686</v>
          </cell>
          <cell r="AP481">
            <v>-10.970209999999497</v>
          </cell>
          <cell r="AQ481">
            <v>0</v>
          </cell>
          <cell r="AR481">
            <v>186.02484999992885</v>
          </cell>
          <cell r="AS481">
            <v>26.868499999982305</v>
          </cell>
          <cell r="AT481">
            <v>10.93395999999484</v>
          </cell>
          <cell r="AU481">
            <v>1.9737299999978859</v>
          </cell>
          <cell r="AV481">
            <v>39.076360000006389</v>
          </cell>
          <cell r="AW481">
            <v>40.951540000009118</v>
          </cell>
          <cell r="AX481">
            <v>-16.852569999988191</v>
          </cell>
          <cell r="AY481">
            <v>0.18290999997407198</v>
          </cell>
          <cell r="AZ481">
            <v>-6.563350000011269</v>
          </cell>
          <cell r="BA481">
            <v>20.783250000007683</v>
          </cell>
          <cell r="BB481">
            <v>22.317990000010468</v>
          </cell>
          <cell r="BC481">
            <v>22.15136000001803</v>
          </cell>
          <cell r="BD481">
            <v>24.201169999985723</v>
          </cell>
          <cell r="BE481">
            <v>215.31294000032358</v>
          </cell>
          <cell r="BF481">
            <v>14.721619999996619</v>
          </cell>
          <cell r="BG481">
            <v>27.334490000008373</v>
          </cell>
          <cell r="BH481">
            <v>7.7940600000001723</v>
          </cell>
          <cell r="BI481">
            <v>49.916159999993397</v>
          </cell>
          <cell r="BJ481">
            <v>11.462129999999888</v>
          </cell>
          <cell r="BK481">
            <v>15.573460000014165</v>
          </cell>
          <cell r="BL481">
            <v>0</v>
          </cell>
          <cell r="BM481">
            <v>0.72325999999884516</v>
          </cell>
          <cell r="BN481">
            <v>16.521519999980228</v>
          </cell>
          <cell r="BO481">
            <v>29.27546999999322</v>
          </cell>
          <cell r="BP481">
            <v>15.020890000014333</v>
          </cell>
          <cell r="BQ481">
            <v>26.969879999989644</v>
          </cell>
          <cell r="BR481">
            <v>249.3959099999629</v>
          </cell>
          <cell r="BS481">
            <v>11.524550000001909</v>
          </cell>
          <cell r="BT481">
            <v>24.833950000000186</v>
          </cell>
          <cell r="BU481">
            <v>30.370970000003581</v>
          </cell>
          <cell r="BV481">
            <v>35.442799999989802</v>
          </cell>
          <cell r="BW481">
            <v>24.695070000016131</v>
          </cell>
          <cell r="BX481">
            <v>14.672350000008009</v>
          </cell>
          <cell r="BY481">
            <v>2.1123999999836087</v>
          </cell>
          <cell r="BZ481">
            <v>0</v>
          </cell>
          <cell r="CA481">
            <v>26.306219999998575</v>
          </cell>
          <cell r="CB481">
            <v>47.818939999997383</v>
          </cell>
          <cell r="CC481">
            <v>5.4670400000177324</v>
          </cell>
          <cell r="CD481">
            <v>26.151619999989634</v>
          </cell>
          <cell r="CE481">
            <v>215.40042999992147</v>
          </cell>
          <cell r="CF481">
            <v>10.93395999999484</v>
          </cell>
          <cell r="CG481">
            <v>32.801640000019688</v>
          </cell>
          <cell r="CH481">
            <v>25.059570000012172</v>
          </cell>
          <cell r="CI481">
            <v>17.664900000003399</v>
          </cell>
          <cell r="CJ481">
            <v>-0.35432000001310371</v>
          </cell>
          <cell r="CK481">
            <v>14.983250000019325</v>
          </cell>
          <cell r="CL481">
            <v>0</v>
          </cell>
          <cell r="CM481">
            <v>0</v>
          </cell>
          <cell r="CN481">
            <v>29.628129999997327</v>
          </cell>
          <cell r="CO481">
            <v>53.0646199999901</v>
          </cell>
          <cell r="CP481">
            <v>5.4669200000062119</v>
          </cell>
          <cell r="CQ481">
            <v>26.151760000007926</v>
          </cell>
          <cell r="CR481">
            <v>201.12864999985322</v>
          </cell>
          <cell r="CS481">
            <v>10.93383999998332</v>
          </cell>
          <cell r="CT481">
            <v>32.801760000002105</v>
          </cell>
          <cell r="CU481">
            <v>28.655320000005304</v>
          </cell>
          <cell r="CV481">
            <v>13.422609999979613</v>
          </cell>
          <cell r="CW481">
            <v>1.1900000099558383E-3</v>
          </cell>
          <cell r="CX481">
            <v>15.012939999985974</v>
          </cell>
          <cell r="CY481">
            <v>0</v>
          </cell>
          <cell r="CZ481">
            <v>0</v>
          </cell>
          <cell r="DA481">
            <v>25.722179999982473</v>
          </cell>
          <cell r="DB481">
            <v>48.505730000004405</v>
          </cell>
          <cell r="DC481">
            <v>5.4667999999946915</v>
          </cell>
          <cell r="DD481">
            <v>20.606279999978142</v>
          </cell>
          <cell r="DE481">
            <v>96.294879999943078</v>
          </cell>
          <cell r="DF481">
            <v>10.933829999994487</v>
          </cell>
          <cell r="DG481">
            <v>32.965779999998631</v>
          </cell>
          <cell r="DH481">
            <v>27.244869999994989</v>
          </cell>
          <cell r="DI481">
            <v>8.4520299999858253</v>
          </cell>
          <cell r="DJ481">
            <v>9.6619999996619299E-2</v>
          </cell>
          <cell r="DK481">
            <v>10.649069999984931</v>
          </cell>
          <cell r="DL481">
            <v>0</v>
          </cell>
          <cell r="DM481">
            <v>0</v>
          </cell>
          <cell r="DN481">
            <v>0</v>
          </cell>
          <cell r="DO481">
            <v>5.9526799999875948</v>
          </cell>
          <cell r="DP481">
            <v>0</v>
          </cell>
          <cell r="DQ481">
            <v>0</v>
          </cell>
          <cell r="DR481">
            <v>19.727979999966919</v>
          </cell>
          <cell r="DS481">
            <v>0.11632000000099652</v>
          </cell>
          <cell r="DT481">
            <v>0.39661999998497777</v>
          </cell>
          <cell r="DU481">
            <v>8.2698099999979604</v>
          </cell>
          <cell r="DV481">
            <v>7.4079900000069756</v>
          </cell>
          <cell r="DW481">
            <v>-0.13044000000809319</v>
          </cell>
          <cell r="DX481">
            <v>0</v>
          </cell>
          <cell r="DY481">
            <v>0</v>
          </cell>
          <cell r="DZ481">
            <v>0</v>
          </cell>
          <cell r="EA481">
            <v>5.8579999982612208E-2</v>
          </cell>
          <cell r="EB481">
            <v>3.6091000000014901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-1111.3643680000678</v>
          </cell>
          <cell r="G484">
            <v>-955.38601000001654</v>
          </cell>
          <cell r="H484">
            <v>-982.04146199976094</v>
          </cell>
          <cell r="I484">
            <v>-667.27034200006165</v>
          </cell>
          <cell r="J484">
            <v>-698.92213200009428</v>
          </cell>
          <cell r="K484">
            <v>-1038.4325520000421</v>
          </cell>
          <cell r="L484">
            <v>-1413.6182269994169</v>
          </cell>
          <cell r="M484">
            <v>-1705.1537259998731</v>
          </cell>
          <cell r="N484">
            <v>3125.3854549999814</v>
          </cell>
          <cell r="O484">
            <v>-1411.2006629994139</v>
          </cell>
          <cell r="P484">
            <v>-1348.8249930003658</v>
          </cell>
          <cell r="Q484">
            <v>-1358.3812190000899</v>
          </cell>
          <cell r="R484">
            <v>-11572.466280002147</v>
          </cell>
          <cell r="S484">
            <v>-1186.5294519998133</v>
          </cell>
          <cell r="T484">
            <v>-795.51209799991921</v>
          </cell>
          <cell r="U484">
            <v>-754.84724300005473</v>
          </cell>
          <cell r="V484">
            <v>-607.68864099984057</v>
          </cell>
          <cell r="W484">
            <v>-676.97765300003812</v>
          </cell>
          <cell r="X484">
            <v>-753.15157299977727</v>
          </cell>
          <cell r="Y484">
            <v>-970.75806999998167</v>
          </cell>
          <cell r="Z484">
            <v>-1330.8111509997398</v>
          </cell>
          <cell r="AA484">
            <v>-825.30530200013891</v>
          </cell>
          <cell r="AB484">
            <v>-1163.5145330005325</v>
          </cell>
          <cell r="AC484">
            <v>-1407.9039930002764</v>
          </cell>
          <cell r="AD484">
            <v>-1099.466570999939</v>
          </cell>
          <cell r="AE484">
            <v>-8562.3837010003626</v>
          </cell>
          <cell r="AF484">
            <v>-738.76536700036377</v>
          </cell>
          <cell r="AG484">
            <v>-524.76162199978717</v>
          </cell>
          <cell r="AH484">
            <v>-669.56710300059058</v>
          </cell>
          <cell r="AI484">
            <v>-539.92929999995977</v>
          </cell>
          <cell r="AJ484">
            <v>-473.5969299999997</v>
          </cell>
          <cell r="AK484">
            <v>-730.88149399985559</v>
          </cell>
          <cell r="AL484">
            <v>-719.08385500032455</v>
          </cell>
          <cell r="AM484">
            <v>-774.0302490000613</v>
          </cell>
          <cell r="AN484">
            <v>-786.10877900011837</v>
          </cell>
          <cell r="AO484">
            <v>-888.51132800010964</v>
          </cell>
          <cell r="AP484">
            <v>-1046.9789130003192</v>
          </cell>
          <cell r="AQ484">
            <v>-670.16876100003719</v>
          </cell>
          <cell r="AR484">
            <v>-570.62130000069737</v>
          </cell>
          <cell r="AS484">
            <v>270.21588600007817</v>
          </cell>
          <cell r="AT484">
            <v>303.11849599983543</v>
          </cell>
          <cell r="AU484">
            <v>32.25105300010182</v>
          </cell>
          <cell r="AV484">
            <v>77.808655000058934</v>
          </cell>
          <cell r="AW484">
            <v>3.678996000206098</v>
          </cell>
          <cell r="AX484">
            <v>-165.40122000034899</v>
          </cell>
          <cell r="AY484">
            <v>-321.19690399989486</v>
          </cell>
          <cell r="AZ484">
            <v>-373.040148999542</v>
          </cell>
          <cell r="BA484">
            <v>-244.96199800004251</v>
          </cell>
          <cell r="BB484">
            <v>-160.50413900008425</v>
          </cell>
          <cell r="BC484">
            <v>-6.8157199998386204</v>
          </cell>
          <cell r="BD484">
            <v>14.22574400017038</v>
          </cell>
          <cell r="BE484">
            <v>-203.45757000148296</v>
          </cell>
          <cell r="BF484">
            <v>270.40054200030863</v>
          </cell>
          <cell r="BG484">
            <v>283.17117200000212</v>
          </cell>
          <cell r="BH484">
            <v>1.8440050000790507</v>
          </cell>
          <cell r="BI484">
            <v>95.191880000056699</v>
          </cell>
          <cell r="BJ484">
            <v>-5.4856500003952533</v>
          </cell>
          <cell r="BK484">
            <v>-280.16496099997312</v>
          </cell>
          <cell r="BL484">
            <v>112.94688900001347</v>
          </cell>
          <cell r="BM484">
            <v>-400.65133800078183</v>
          </cell>
          <cell r="BN484">
            <v>-187.59335699980147</v>
          </cell>
          <cell r="BO484">
            <v>-136.64897900028154</v>
          </cell>
          <cell r="BP484">
            <v>21.573591999709606</v>
          </cell>
          <cell r="BQ484">
            <v>21.958635000046343</v>
          </cell>
          <cell r="BR484">
            <v>479.80378700047731</v>
          </cell>
          <cell r="BS484">
            <v>120.47060999972746</v>
          </cell>
          <cell r="BT484">
            <v>177.89951699972153</v>
          </cell>
          <cell r="BU484">
            <v>143.33580500027165</v>
          </cell>
          <cell r="BV484">
            <v>243.39928399981</v>
          </cell>
          <cell r="BW484">
            <v>211.47184400027618</v>
          </cell>
          <cell r="BX484">
            <v>-145.57020999956876</v>
          </cell>
          <cell r="BY484">
            <v>-138.0053060001228</v>
          </cell>
          <cell r="BZ484">
            <v>-250.96318899979815</v>
          </cell>
          <cell r="CA484">
            <v>-70.26105900038965</v>
          </cell>
          <cell r="CB484">
            <v>108.74609699961729</v>
          </cell>
          <cell r="CC484">
            <v>68.78407400008291</v>
          </cell>
          <cell r="CD484">
            <v>10.496319999918342</v>
          </cell>
          <cell r="CE484">
            <v>712.03596399724483</v>
          </cell>
          <cell r="CF484">
            <v>41.386340000201017</v>
          </cell>
          <cell r="CG484">
            <v>138.37299199984409</v>
          </cell>
          <cell r="CH484">
            <v>192.22112599969842</v>
          </cell>
          <cell r="CI484">
            <v>352.61891799978912</v>
          </cell>
          <cell r="CJ484">
            <v>144.77811100007966</v>
          </cell>
          <cell r="CK484">
            <v>-82.020764999790117</v>
          </cell>
          <cell r="CL484">
            <v>-73.793273000046611</v>
          </cell>
          <cell r="CM484">
            <v>-186.76052200002596</v>
          </cell>
          <cell r="CN484">
            <v>0.45375199965201318</v>
          </cell>
          <cell r="CO484">
            <v>103.99756000027992</v>
          </cell>
          <cell r="CP484">
            <v>58.023164999904111</v>
          </cell>
          <cell r="CQ484">
            <v>22.758560000453144</v>
          </cell>
          <cell r="CR484">
            <v>355.1999399960041</v>
          </cell>
          <cell r="CS484">
            <v>16.192670000251383</v>
          </cell>
          <cell r="CT484">
            <v>89.561160000041127</v>
          </cell>
          <cell r="CU484">
            <v>72.710540000116453</v>
          </cell>
          <cell r="CV484">
            <v>96.423719999846071</v>
          </cell>
          <cell r="CW484">
            <v>-2.7495500000659376</v>
          </cell>
          <cell r="CX484">
            <v>-102.53238000022247</v>
          </cell>
          <cell r="CY484">
            <v>17.066580000333488</v>
          </cell>
          <cell r="CZ484">
            <v>-14.412200000137091</v>
          </cell>
          <cell r="DA484">
            <v>33.073919999878854</v>
          </cell>
          <cell r="DB484">
            <v>85.003180000232533</v>
          </cell>
          <cell r="DC484">
            <v>26.807430000277236</v>
          </cell>
          <cell r="DD484">
            <v>38.054870000109076</v>
          </cell>
          <cell r="DE484">
            <v>1585.2612349949777</v>
          </cell>
          <cell r="DF484">
            <v>68.092361999675632</v>
          </cell>
          <cell r="DG484">
            <v>235.91100299987011</v>
          </cell>
          <cell r="DH484">
            <v>211.83968900004402</v>
          </cell>
          <cell r="DI484">
            <v>235.40960999997333</v>
          </cell>
          <cell r="DJ484">
            <v>112.64429999981076</v>
          </cell>
          <cell r="DK484">
            <v>181.5535140002612</v>
          </cell>
          <cell r="DL484">
            <v>100.29118499998003</v>
          </cell>
          <cell r="DM484">
            <v>81.783799999859184</v>
          </cell>
          <cell r="DN484">
            <v>191.23014299990609</v>
          </cell>
          <cell r="DO484">
            <v>58.21587900002487</v>
          </cell>
          <cell r="DP484">
            <v>35.617854999843985</v>
          </cell>
          <cell r="DQ484">
            <v>72.671894999686629</v>
          </cell>
          <cell r="DR484">
            <v>465.4751920029521</v>
          </cell>
          <cell r="DS484">
            <v>20.725214000092819</v>
          </cell>
          <cell r="DT484">
            <v>96.521046999841928</v>
          </cell>
          <cell r="DU484">
            <v>98.742854000069201</v>
          </cell>
          <cell r="DV484">
            <v>61.737119999714196</v>
          </cell>
          <cell r="DW484">
            <v>8.3269400000572205</v>
          </cell>
          <cell r="DX484">
            <v>27.937583000166342</v>
          </cell>
          <cell r="DY484">
            <v>4.8889369997195899</v>
          </cell>
          <cell r="DZ484">
            <v>0.26587000000290573</v>
          </cell>
          <cell r="EA484">
            <v>47.076463999925181</v>
          </cell>
          <cell r="EB484">
            <v>68.894827999640256</v>
          </cell>
          <cell r="EC484">
            <v>9.4324799999594688</v>
          </cell>
          <cell r="ED484">
            <v>20.9258550000377</v>
          </cell>
        </row>
        <row r="487">
          <cell r="F487">
            <v>-193.4473800000269</v>
          </cell>
          <cell r="G487">
            <v>-86.39002999998047</v>
          </cell>
          <cell r="H487">
            <v>-112.0833800000255</v>
          </cell>
          <cell r="I487">
            <v>-21.021059999999125</v>
          </cell>
          <cell r="J487">
            <v>0</v>
          </cell>
          <cell r="K487">
            <v>-18.652189999993425</v>
          </cell>
          <cell r="L487">
            <v>-27.69228000001749</v>
          </cell>
          <cell r="M487">
            <v>-62.176850000018021</v>
          </cell>
          <cell r="N487">
            <v>282.00684000004549</v>
          </cell>
          <cell r="O487">
            <v>-30.234010000014678</v>
          </cell>
          <cell r="P487">
            <v>-14.767209999990882</v>
          </cell>
          <cell r="Q487">
            <v>-131.32325999997556</v>
          </cell>
          <cell r="R487">
            <v>-632.84766999958083</v>
          </cell>
          <cell r="S487">
            <v>-125.43482999998378</v>
          </cell>
          <cell r="T487">
            <v>-91.598680000024615</v>
          </cell>
          <cell r="U487">
            <v>-130.83896999998251</v>
          </cell>
          <cell r="V487">
            <v>-18.932369999994989</v>
          </cell>
          <cell r="W487">
            <v>0</v>
          </cell>
          <cell r="X487">
            <v>0</v>
          </cell>
          <cell r="Y487">
            <v>-29.254799999995157</v>
          </cell>
          <cell r="Z487">
            <v>-23.331260000006296</v>
          </cell>
          <cell r="AA487">
            <v>-108.25524999998743</v>
          </cell>
          <cell r="AB487">
            <v>-46.225520000007236</v>
          </cell>
          <cell r="AC487">
            <v>-21.92626000000746</v>
          </cell>
          <cell r="AD487">
            <v>-37.049729999998817</v>
          </cell>
          <cell r="AE487">
            <v>-649.07682000054047</v>
          </cell>
          <cell r="AF487">
            <v>-51.778450000012526</v>
          </cell>
          <cell r="AG487">
            <v>-56.263019999983953</v>
          </cell>
          <cell r="AH487">
            <v>-145.29502999997931</v>
          </cell>
          <cell r="AI487">
            <v>-39.547259999992093</v>
          </cell>
          <cell r="AJ487">
            <v>0</v>
          </cell>
          <cell r="AK487">
            <v>0</v>
          </cell>
          <cell r="AL487">
            <v>-76.707660000014585</v>
          </cell>
          <cell r="AM487">
            <v>-68.248429999977816</v>
          </cell>
          <cell r="AN487">
            <v>-98.259710000013001</v>
          </cell>
          <cell r="AO487">
            <v>-48.952709999983199</v>
          </cell>
          <cell r="AP487">
            <v>0</v>
          </cell>
          <cell r="AQ487">
            <v>-64.024550000001909</v>
          </cell>
          <cell r="AR487">
            <v>-136.98518999991938</v>
          </cell>
          <cell r="AS487">
            <v>-22.766550000000279</v>
          </cell>
          <cell r="AT487">
            <v>-5.8863799999817275</v>
          </cell>
          <cell r="AU487">
            <v>-21.193719999981113</v>
          </cell>
          <cell r="AV487">
            <v>-9.7849999999743886</v>
          </cell>
          <cell r="AW487">
            <v>0</v>
          </cell>
          <cell r="AX487">
            <v>9.6562200000043958</v>
          </cell>
          <cell r="AY487">
            <v>-28.006389999995008</v>
          </cell>
          <cell r="AZ487">
            <v>-36.285090000019409</v>
          </cell>
          <cell r="BA487">
            <v>-11.063550000020768</v>
          </cell>
          <cell r="BB487">
            <v>-14.027869999990799</v>
          </cell>
          <cell r="BC487">
            <v>12.12605999999505</v>
          </cell>
          <cell r="BD487">
            <v>-9.7529199999989942</v>
          </cell>
          <cell r="BE487">
            <v>182.70379000110552</v>
          </cell>
          <cell r="BF487">
            <v>-5.5653499999898486</v>
          </cell>
          <cell r="BG487">
            <v>-15.569790000008652</v>
          </cell>
          <cell r="BH487">
            <v>-26.198719999985769</v>
          </cell>
          <cell r="BI487">
            <v>5.483299999992596</v>
          </cell>
          <cell r="BJ487">
            <v>0</v>
          </cell>
          <cell r="BK487">
            <v>20.740069999999832</v>
          </cell>
          <cell r="BL487">
            <v>278.74588999996195</v>
          </cell>
          <cell r="BM487">
            <v>-37.104850000003353</v>
          </cell>
          <cell r="BN487">
            <v>-39.154879999987315</v>
          </cell>
          <cell r="BO487">
            <v>-1.8148599999840371</v>
          </cell>
          <cell r="BP487">
            <v>1.2861600000032922</v>
          </cell>
          <cell r="BQ487">
            <v>1.8568199999863282</v>
          </cell>
          <cell r="BR487">
            <v>-80.075239999685436</v>
          </cell>
          <cell r="BS487">
            <v>5.7387999999918975</v>
          </cell>
          <cell r="BT487">
            <v>-4.2992099999974016</v>
          </cell>
          <cell r="BU487">
            <v>2.6599300000234507</v>
          </cell>
          <cell r="BV487">
            <v>12.115040000004228</v>
          </cell>
          <cell r="BW487">
            <v>0.87194999999974243</v>
          </cell>
          <cell r="BX487">
            <v>4.4814699999988079</v>
          </cell>
          <cell r="BY487">
            <v>5.7566200000001118</v>
          </cell>
          <cell r="BZ487">
            <v>-49.337790000019595</v>
          </cell>
          <cell r="CA487">
            <v>-28.859329999948386</v>
          </cell>
          <cell r="CB487">
            <v>-33.205950000003213</v>
          </cell>
          <cell r="CC487">
            <v>4.0032300000020768</v>
          </cell>
          <cell r="CD487">
            <v>0</v>
          </cell>
          <cell r="CE487">
            <v>8.5807199999690056</v>
          </cell>
          <cell r="CF487">
            <v>0</v>
          </cell>
          <cell r="CG487">
            <v>0.75145999999949709</v>
          </cell>
          <cell r="CH487">
            <v>-1.03613000002224</v>
          </cell>
          <cell r="CI487">
            <v>60.659359999990556</v>
          </cell>
          <cell r="CJ487">
            <v>0.63536999999996624</v>
          </cell>
          <cell r="CK487">
            <v>17.779599999994389</v>
          </cell>
          <cell r="CL487">
            <v>-38.782300000020768</v>
          </cell>
          <cell r="CM487">
            <v>-38.863139999972191</v>
          </cell>
          <cell r="CN487">
            <v>-1.9563599999528378</v>
          </cell>
          <cell r="CO487">
            <v>13.097659999999451</v>
          </cell>
          <cell r="CP487">
            <v>0</v>
          </cell>
          <cell r="CQ487">
            <v>-3.7048000000067987</v>
          </cell>
          <cell r="CR487">
            <v>82.151259999722242</v>
          </cell>
          <cell r="CS487">
            <v>11.784329999994952</v>
          </cell>
          <cell r="CT487">
            <v>11.060429999983171</v>
          </cell>
          <cell r="CU487">
            <v>-5.8179000000236556</v>
          </cell>
          <cell r="CV487">
            <v>34.337789999961387</v>
          </cell>
          <cell r="CW487">
            <v>0</v>
          </cell>
          <cell r="CX487">
            <v>9.0984100000059698</v>
          </cell>
          <cell r="CY487">
            <v>5.3522999999695458</v>
          </cell>
          <cell r="CZ487">
            <v>0</v>
          </cell>
          <cell r="DA487">
            <v>13.479189999983646</v>
          </cell>
          <cell r="DB487">
            <v>9.3776400000206195</v>
          </cell>
          <cell r="DC487">
            <v>0</v>
          </cell>
          <cell r="DD487">
            <v>-6.5209299999987707</v>
          </cell>
          <cell r="DE487">
            <v>79.125460000010207</v>
          </cell>
          <cell r="DF487">
            <v>2.9066200000233948</v>
          </cell>
          <cell r="DG487">
            <v>-1.4710900000063702</v>
          </cell>
          <cell r="DH487">
            <v>9.7642699999851175</v>
          </cell>
          <cell r="DI487">
            <v>13.07182000001194</v>
          </cell>
          <cell r="DJ487">
            <v>0</v>
          </cell>
          <cell r="DK487">
            <v>21.435010000001057</v>
          </cell>
          <cell r="DL487">
            <v>6.9409199999936391</v>
          </cell>
          <cell r="DM487">
            <v>-5.3667099999729544</v>
          </cell>
          <cell r="DN487">
            <v>28.818640000012238</v>
          </cell>
          <cell r="DO487">
            <v>3.0259800000058021</v>
          </cell>
          <cell r="DP487">
            <v>0</v>
          </cell>
          <cell r="DQ487">
            <v>0</v>
          </cell>
          <cell r="DR487">
            <v>1.6213000002317131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1.6212999999988824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-157.58273199998075</v>
          </cell>
          <cell r="G489">
            <v>-111.84855699999025</v>
          </cell>
          <cell r="H489">
            <v>-35.407050000008894</v>
          </cell>
          <cell r="I489">
            <v>0</v>
          </cell>
          <cell r="J489">
            <v>0</v>
          </cell>
          <cell r="K489">
            <v>-52.266464000014821</v>
          </cell>
          <cell r="L489">
            <v>-42.961301999981515</v>
          </cell>
          <cell r="M489">
            <v>-7.5468199999886565</v>
          </cell>
          <cell r="N489">
            <v>31.281489999993937</v>
          </cell>
          <cell r="O489">
            <v>-13.133315999992192</v>
          </cell>
          <cell r="P489">
            <v>-283.2831179999921</v>
          </cell>
          <cell r="Q489">
            <v>-183.0071759999264</v>
          </cell>
          <cell r="R489">
            <v>-509.02572799939662</v>
          </cell>
          <cell r="S489">
            <v>-109.49593500001356</v>
          </cell>
          <cell r="T489">
            <v>-58.340939999994589</v>
          </cell>
          <cell r="U489">
            <v>-84.198949999990873</v>
          </cell>
          <cell r="V489">
            <v>0</v>
          </cell>
          <cell r="W489">
            <v>0</v>
          </cell>
          <cell r="X489">
            <v>-11.420839999998861</v>
          </cell>
          <cell r="Y489">
            <v>-28.584894000028726</v>
          </cell>
          <cell r="Z489">
            <v>-14.891260000003967</v>
          </cell>
          <cell r="AA489">
            <v>-31.448789999994915</v>
          </cell>
          <cell r="AB489">
            <v>-19.089449999999488</v>
          </cell>
          <cell r="AC489">
            <v>-147.18466400000034</v>
          </cell>
          <cell r="AD489">
            <v>-4.3700049999997646</v>
          </cell>
          <cell r="AE489">
            <v>-321.83583900029771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-30.248760000016773</v>
          </cell>
          <cell r="AL489">
            <v>-26.184540000045672</v>
          </cell>
          <cell r="AM489">
            <v>-30.290700000012293</v>
          </cell>
          <cell r="AN489">
            <v>-47.994479000015417</v>
          </cell>
          <cell r="AO489">
            <v>-31.797330000001239</v>
          </cell>
          <cell r="AP489">
            <v>-154.02275000000373</v>
          </cell>
          <cell r="AQ489">
            <v>-1.2972799999997733</v>
          </cell>
          <cell r="AR489">
            <v>-113.93052100017667</v>
          </cell>
          <cell r="AS489">
            <v>-5.2345640000003186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-35.999581999960355</v>
          </cell>
          <cell r="AY489">
            <v>-13.281080000044312</v>
          </cell>
          <cell r="AZ489">
            <v>3.2643200000165962</v>
          </cell>
          <cell r="BA489">
            <v>-8.5633549999911338</v>
          </cell>
          <cell r="BB489">
            <v>-5.4600099999952363</v>
          </cell>
          <cell r="BC489">
            <v>-48.65625</v>
          </cell>
          <cell r="BD489">
            <v>0</v>
          </cell>
          <cell r="BE489">
            <v>-58.517755000153556</v>
          </cell>
          <cell r="BF489">
            <v>0.94793699999991077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-23.885126000008313</v>
          </cell>
          <cell r="BL489">
            <v>-5.7724589999997988</v>
          </cell>
          <cell r="BM489">
            <v>-2.1266769999929238</v>
          </cell>
          <cell r="BN489">
            <v>-5.864930000010645</v>
          </cell>
          <cell r="BO489">
            <v>-2.9137900000059744</v>
          </cell>
          <cell r="BP489">
            <v>-18.90270999999484</v>
          </cell>
          <cell r="BQ489">
            <v>0</v>
          </cell>
          <cell r="BR489">
            <v>-93.038538000313565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-18.549300000013318</v>
          </cell>
          <cell r="BY489">
            <v>-19.381787000020267</v>
          </cell>
          <cell r="BZ489">
            <v>-12.042771000007633</v>
          </cell>
          <cell r="CA489">
            <v>-12.228950000018813</v>
          </cell>
          <cell r="CB489">
            <v>-1.8013999999966472</v>
          </cell>
          <cell r="CC489">
            <v>-29.034329999994952</v>
          </cell>
          <cell r="CD489">
            <v>0</v>
          </cell>
          <cell r="CE489">
            <v>-72.366739000193775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-24.100260000006529</v>
          </cell>
          <cell r="CL489">
            <v>-14.354438999987906</v>
          </cell>
          <cell r="CM489">
            <v>-8.9645199999795295</v>
          </cell>
          <cell r="CN489">
            <v>-10.046830000006594</v>
          </cell>
          <cell r="CO489">
            <v>8.873939999997674</v>
          </cell>
          <cell r="CP489">
            <v>-23.774629999999888</v>
          </cell>
          <cell r="CQ489">
            <v>0</v>
          </cell>
          <cell r="CR489">
            <v>-117.80113199981861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-21.09896000000299</v>
          </cell>
          <cell r="CY489">
            <v>-27.389499999990221</v>
          </cell>
          <cell r="CZ489">
            <v>-17.916419999994105</v>
          </cell>
          <cell r="DA489">
            <v>-12.0230520000041</v>
          </cell>
          <cell r="DB489">
            <v>-3.3173100000130944</v>
          </cell>
          <cell r="DC489">
            <v>-36.055889999988722</v>
          </cell>
          <cell r="DD489">
            <v>0</v>
          </cell>
          <cell r="DE489">
            <v>-37.567393000004813</v>
          </cell>
          <cell r="DF489">
            <v>0</v>
          </cell>
          <cell r="DG489">
            <v>0</v>
          </cell>
          <cell r="DH489">
            <v>4</v>
          </cell>
          <cell r="DI489">
            <v>0</v>
          </cell>
          <cell r="DJ489">
            <v>0</v>
          </cell>
          <cell r="DK489">
            <v>-4.6645800000114832</v>
          </cell>
          <cell r="DL489">
            <v>-22.353992999967886</v>
          </cell>
          <cell r="DM489">
            <v>-10.722680000006221</v>
          </cell>
          <cell r="DN489">
            <v>-9.6228299999784213</v>
          </cell>
          <cell r="DO489">
            <v>4.5311599999986356</v>
          </cell>
          <cell r="DP489">
            <v>1.2655300000042189</v>
          </cell>
          <cell r="DQ489">
            <v>0</v>
          </cell>
          <cell r="DR489">
            <v>-25.194399999920279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-6.7853199999954086</v>
          </cell>
          <cell r="DY489">
            <v>-20.149040000018431</v>
          </cell>
          <cell r="DZ489">
            <v>-7.615990000020247</v>
          </cell>
          <cell r="EA489">
            <v>-3.1170799999963492</v>
          </cell>
          <cell r="EB489">
            <v>3.7501199999969685</v>
          </cell>
          <cell r="EC489">
            <v>8.7229100000113249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-0.27203200000030847</v>
          </cell>
          <cell r="J491">
            <v>-0.13594099999954778</v>
          </cell>
          <cell r="K491">
            <v>0</v>
          </cell>
          <cell r="L491">
            <v>-0.80680900000152178</v>
          </cell>
          <cell r="M491">
            <v>-11.312478499999997</v>
          </cell>
          <cell r="N491">
            <v>-1.0050114999994548</v>
          </cell>
          <cell r="O491">
            <v>0</v>
          </cell>
          <cell r="P491">
            <v>0</v>
          </cell>
          <cell r="Q491">
            <v>0</v>
          </cell>
          <cell r="R491">
            <v>24.382030500011751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-1.0063239999981306</v>
          </cell>
          <cell r="Z491">
            <v>16.439366999999038</v>
          </cell>
          <cell r="AA491">
            <v>8.9489874999981112</v>
          </cell>
          <cell r="AB491">
            <v>0</v>
          </cell>
          <cell r="AC491">
            <v>0</v>
          </cell>
          <cell r="AD491">
            <v>0</v>
          </cell>
          <cell r="AE491">
            <v>-20.556804000007105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-11.837612999999692</v>
          </cell>
          <cell r="AM491">
            <v>-5.4151280000005499</v>
          </cell>
          <cell r="AN491">
            <v>-3.3040629999995872</v>
          </cell>
          <cell r="AO491">
            <v>0</v>
          </cell>
          <cell r="AP491">
            <v>0</v>
          </cell>
          <cell r="AQ491">
            <v>0</v>
          </cell>
          <cell r="AR491">
            <v>-8.8644255000108387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-0.13502100000005157</v>
          </cell>
          <cell r="AX491">
            <v>0</v>
          </cell>
          <cell r="AY491">
            <v>-1.4525514999986626</v>
          </cell>
          <cell r="AZ491">
            <v>-4.4607660000001488</v>
          </cell>
          <cell r="BA491">
            <v>-2.7066969999978028</v>
          </cell>
          <cell r="BB491">
            <v>0</v>
          </cell>
          <cell r="BC491">
            <v>0</v>
          </cell>
          <cell r="BD491">
            <v>-0.10938999999962107</v>
          </cell>
          <cell r="BE491">
            <v>-7.3474820000119507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-0.23630799999955343</v>
          </cell>
          <cell r="BK491">
            <v>0</v>
          </cell>
          <cell r="BL491">
            <v>-1.1116694999982428</v>
          </cell>
          <cell r="BM491">
            <v>-3.918749000004027</v>
          </cell>
          <cell r="BN491">
            <v>-1.9713655000014114</v>
          </cell>
          <cell r="BO491">
            <v>0</v>
          </cell>
          <cell r="BP491">
            <v>0</v>
          </cell>
          <cell r="BQ491">
            <v>-0.10938999999962107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-9.359309999999823</v>
          </cell>
          <cell r="G492">
            <v>-5.4401899999938905</v>
          </cell>
          <cell r="H492">
            <v>-13.661729999992531</v>
          </cell>
          <cell r="I492">
            <v>0</v>
          </cell>
          <cell r="J492">
            <v>0</v>
          </cell>
          <cell r="K492">
            <v>-8.9839999985997565E-2</v>
          </cell>
          <cell r="L492">
            <v>-10.98499999998603</v>
          </cell>
          <cell r="M492">
            <v>-8.2399900000018533</v>
          </cell>
          <cell r="N492">
            <v>68.24210000000312</v>
          </cell>
          <cell r="O492">
            <v>-17.80826999997953</v>
          </cell>
          <cell r="P492">
            <v>-40.625910000002477</v>
          </cell>
          <cell r="Q492">
            <v>-8.3898899999912828</v>
          </cell>
          <cell r="R492">
            <v>-145.076169999782</v>
          </cell>
          <cell r="S492">
            <v>-8.3498499999986961</v>
          </cell>
          <cell r="T492">
            <v>-30.325299999996787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-9.2097300000023097</v>
          </cell>
          <cell r="Z492">
            <v>-10.890370000008261</v>
          </cell>
          <cell r="AA492">
            <v>0</v>
          </cell>
          <cell r="AB492">
            <v>-42.840950000012526</v>
          </cell>
          <cell r="AC492">
            <v>-30</v>
          </cell>
          <cell r="AD492">
            <v>-13.459969999996247</v>
          </cell>
          <cell r="AE492">
            <v>-60.551540000131354</v>
          </cell>
          <cell r="AF492">
            <v>-26.255380000016885</v>
          </cell>
          <cell r="AG492">
            <v>-7.8265599999867845</v>
          </cell>
          <cell r="AH492">
            <v>-3.650839999987511</v>
          </cell>
          <cell r="AI492">
            <v>-2.9807099999889033</v>
          </cell>
          <cell r="AJ492">
            <v>0</v>
          </cell>
          <cell r="AK492">
            <v>0</v>
          </cell>
          <cell r="AL492">
            <v>-0.62012000000686385</v>
          </cell>
          <cell r="AM492">
            <v>0</v>
          </cell>
          <cell r="AN492">
            <v>-5.1699299999745563</v>
          </cell>
          <cell r="AO492">
            <v>-0.86832000000867993</v>
          </cell>
          <cell r="AP492">
            <v>-10.909909999987576</v>
          </cell>
          <cell r="AQ492">
            <v>-2.269769999984419</v>
          </cell>
          <cell r="AR492">
            <v>10.867190000135452</v>
          </cell>
          <cell r="AS492">
            <v>-7.6495500000019092</v>
          </cell>
          <cell r="AT492">
            <v>9.4005100000067614</v>
          </cell>
          <cell r="AU492">
            <v>-1.6282899999932852</v>
          </cell>
          <cell r="AV492">
            <v>5.1913800000038464</v>
          </cell>
          <cell r="AW492">
            <v>0</v>
          </cell>
          <cell r="AX492">
            <v>0</v>
          </cell>
          <cell r="AY492">
            <v>2.8501300000061747</v>
          </cell>
          <cell r="AZ492">
            <v>0</v>
          </cell>
          <cell r="BA492">
            <v>-3.7977299999911338</v>
          </cell>
          <cell r="BB492">
            <v>9.3422800000116695</v>
          </cell>
          <cell r="BC492">
            <v>-0.20934999999008141</v>
          </cell>
          <cell r="BD492">
            <v>-2.6321900000039022</v>
          </cell>
          <cell r="BE492">
            <v>3.2140600001439452</v>
          </cell>
          <cell r="BF492">
            <v>0.44753000000491738</v>
          </cell>
          <cell r="BG492">
            <v>10.173949999996694</v>
          </cell>
          <cell r="BH492">
            <v>2.9925199999997858</v>
          </cell>
          <cell r="BI492">
            <v>2.6540899999963585</v>
          </cell>
          <cell r="BJ492">
            <v>0</v>
          </cell>
          <cell r="BK492">
            <v>0</v>
          </cell>
          <cell r="BL492">
            <v>-9.7302100000088103</v>
          </cell>
          <cell r="BM492">
            <v>0</v>
          </cell>
          <cell r="BN492">
            <v>0</v>
          </cell>
          <cell r="BO492">
            <v>1.9896599999919999</v>
          </cell>
          <cell r="BP492">
            <v>-5.7520800000056624</v>
          </cell>
          <cell r="BQ492">
            <v>0.43859999999403954</v>
          </cell>
          <cell r="BR492">
            <v>-0.81539000011980534</v>
          </cell>
          <cell r="BS492">
            <v>-16.809320000000298</v>
          </cell>
          <cell r="BT492">
            <v>18.581300000005285</v>
          </cell>
          <cell r="BU492">
            <v>0.41667999999481253</v>
          </cell>
          <cell r="BV492">
            <v>2.5239900000015041</v>
          </cell>
          <cell r="BW492">
            <v>0</v>
          </cell>
          <cell r="BX492">
            <v>1.0545600000041304</v>
          </cell>
          <cell r="BY492">
            <v>-8.2901399999973364</v>
          </cell>
          <cell r="BZ492">
            <v>-0.59008999998332001</v>
          </cell>
          <cell r="CA492">
            <v>-2.7519600000232458</v>
          </cell>
          <cell r="CB492">
            <v>5.0495900000096299</v>
          </cell>
          <cell r="CC492">
            <v>0</v>
          </cell>
          <cell r="CD492">
            <v>0</v>
          </cell>
          <cell r="CE492">
            <v>-34.77619000012055</v>
          </cell>
          <cell r="CF492">
            <v>0</v>
          </cell>
          <cell r="CG492">
            <v>-11.844219999999041</v>
          </cell>
          <cell r="CH492">
            <v>2.1636799999978393</v>
          </cell>
          <cell r="CI492">
            <v>1.5790999999881024</v>
          </cell>
          <cell r="CJ492">
            <v>0</v>
          </cell>
          <cell r="CK492">
            <v>4.3719799999962561</v>
          </cell>
          <cell r="CL492">
            <v>2.4499999999534339E-2</v>
          </cell>
          <cell r="CM492">
            <v>-3.6565699999919161</v>
          </cell>
          <cell r="CN492">
            <v>-3.9532400000025518</v>
          </cell>
          <cell r="CO492">
            <v>0</v>
          </cell>
          <cell r="CP492">
            <v>0</v>
          </cell>
          <cell r="CQ492">
            <v>-23.461419999977807</v>
          </cell>
          <cell r="CR492">
            <v>14.856510000070557</v>
          </cell>
          <cell r="CS492">
            <v>0</v>
          </cell>
          <cell r="CT492">
            <v>0</v>
          </cell>
          <cell r="CU492">
            <v>2.8271700000041164</v>
          </cell>
          <cell r="CV492">
            <v>4.7834200000070268</v>
          </cell>
          <cell r="CW492">
            <v>0</v>
          </cell>
          <cell r="CX492">
            <v>1.0202399999980116</v>
          </cell>
          <cell r="CY492">
            <v>0</v>
          </cell>
          <cell r="CZ492">
            <v>0</v>
          </cell>
          <cell r="DA492">
            <v>-0.38268999999854714</v>
          </cell>
          <cell r="DB492">
            <v>2.0286600000108592</v>
          </cell>
          <cell r="DC492">
            <v>0</v>
          </cell>
          <cell r="DD492">
            <v>4.5797099999908824</v>
          </cell>
          <cell r="DE492">
            <v>37.669929999858141</v>
          </cell>
          <cell r="DF492">
            <v>2.5297800000116695</v>
          </cell>
          <cell r="DG492">
            <v>9.709740000020247</v>
          </cell>
          <cell r="DH492">
            <v>4.3740899999975227</v>
          </cell>
          <cell r="DI492">
            <v>9.7050200000085169</v>
          </cell>
          <cell r="DJ492">
            <v>0</v>
          </cell>
          <cell r="DK492">
            <v>0</v>
          </cell>
          <cell r="DL492">
            <v>0</v>
          </cell>
          <cell r="DM492">
            <v>6.0209100000211038</v>
          </cell>
          <cell r="DN492">
            <v>7.2311399999889545</v>
          </cell>
          <cell r="DO492">
            <v>3.2146899999934249</v>
          </cell>
          <cell r="DP492">
            <v>2.0061100000020815</v>
          </cell>
          <cell r="DQ492">
            <v>-7.1215500000107568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-169.32296999997925</v>
          </cell>
          <cell r="G493">
            <v>-172.14232000004267</v>
          </cell>
          <cell r="H493">
            <v>-108.28257999999914</v>
          </cell>
          <cell r="I493">
            <v>-37.410289999999804</v>
          </cell>
          <cell r="J493">
            <v>-97.896850000019185</v>
          </cell>
          <cell r="K493">
            <v>-46.521300000022165</v>
          </cell>
          <cell r="L493">
            <v>-43.425450000038836</v>
          </cell>
          <cell r="M493">
            <v>-70.388669999956619</v>
          </cell>
          <cell r="N493">
            <v>-42.778170000005048</v>
          </cell>
          <cell r="O493">
            <v>-43.08963999999105</v>
          </cell>
          <cell r="P493">
            <v>-208.06164999998873</v>
          </cell>
          <cell r="Q493">
            <v>-166.54044999997132</v>
          </cell>
          <cell r="R493">
            <v>-1157.3997800000943</v>
          </cell>
          <cell r="S493">
            <v>-101.4822699999786</v>
          </cell>
          <cell r="T493">
            <v>-171.70657999999821</v>
          </cell>
          <cell r="U493">
            <v>-156.66568000000552</v>
          </cell>
          <cell r="V493">
            <v>-34.826520000002347</v>
          </cell>
          <cell r="W493">
            <v>-62.761109999992186</v>
          </cell>
          <cell r="X493">
            <v>-5.3679399999964517</v>
          </cell>
          <cell r="Y493">
            <v>-79.292780000017956</v>
          </cell>
          <cell r="Z493">
            <v>-45.568970000022091</v>
          </cell>
          <cell r="AA493">
            <v>-111.42264000000432</v>
          </cell>
          <cell r="AB493">
            <v>-68.194160000013653</v>
          </cell>
          <cell r="AC493">
            <v>-202.56627999996999</v>
          </cell>
          <cell r="AD493">
            <v>-117.54485000000568</v>
          </cell>
          <cell r="AE493">
            <v>-843.68502000020817</v>
          </cell>
          <cell r="AF493">
            <v>-103.95899000001373</v>
          </cell>
          <cell r="AG493">
            <v>-68.18027999997139</v>
          </cell>
          <cell r="AH493">
            <v>-38.581310000008671</v>
          </cell>
          <cell r="AI493">
            <v>-11.032839999999851</v>
          </cell>
          <cell r="AJ493">
            <v>-52.684089999995194</v>
          </cell>
          <cell r="AK493">
            <v>-40.93249000000651</v>
          </cell>
          <cell r="AL493">
            <v>-74.630929999984801</v>
          </cell>
          <cell r="AM493">
            <v>-56.966549999953713</v>
          </cell>
          <cell r="AN493">
            <v>-71.328129999979865</v>
          </cell>
          <cell r="AO493">
            <v>-27.821169999981066</v>
          </cell>
          <cell r="AP493">
            <v>-149.76279000000795</v>
          </cell>
          <cell r="AQ493">
            <v>-147.80544999998529</v>
          </cell>
          <cell r="AR493">
            <v>-227.73029999947175</v>
          </cell>
          <cell r="AS493">
            <v>8.3181700000423007</v>
          </cell>
          <cell r="AT493">
            <v>-12.741960000013933</v>
          </cell>
          <cell r="AU493">
            <v>-10.664239999983693</v>
          </cell>
          <cell r="AV493">
            <v>-2.478480000019772</v>
          </cell>
          <cell r="AW493">
            <v>-11.686440000019502</v>
          </cell>
          <cell r="AX493">
            <v>-9.5066599999845494</v>
          </cell>
          <cell r="AY493">
            <v>-38.954079999995884</v>
          </cell>
          <cell r="AZ493">
            <v>-26.840480000013486</v>
          </cell>
          <cell r="BA493">
            <v>-13.673840000003111</v>
          </cell>
          <cell r="BB493">
            <v>-21.902079999999842</v>
          </cell>
          <cell r="BC493">
            <v>-62.346759999985807</v>
          </cell>
          <cell r="BD493">
            <v>-25.253449999960139</v>
          </cell>
          <cell r="BE493">
            <v>260.49564000032842</v>
          </cell>
          <cell r="BF493">
            <v>-0.80233999999472871</v>
          </cell>
          <cell r="BG493">
            <v>-4.0585399999981746</v>
          </cell>
          <cell r="BH493">
            <v>-4.2991800000017975</v>
          </cell>
          <cell r="BI493">
            <v>-4.7866400000057183</v>
          </cell>
          <cell r="BJ493">
            <v>-11.772690000012517</v>
          </cell>
          <cell r="BK493">
            <v>-11.164579999982379</v>
          </cell>
          <cell r="BL493">
            <v>368.34072999999626</v>
          </cell>
          <cell r="BM493">
            <v>-19.911660000041593</v>
          </cell>
          <cell r="BN493">
            <v>0.86055000004125759</v>
          </cell>
          <cell r="BO493">
            <v>-8.4003999999986263</v>
          </cell>
          <cell r="BP493">
            <v>-31.682609999959823</v>
          </cell>
          <cell r="BQ493">
            <v>-11.826999999990221</v>
          </cell>
          <cell r="BR493">
            <v>-139.59848999977112</v>
          </cell>
          <cell r="BS493">
            <v>3.2684700000099838</v>
          </cell>
          <cell r="BT493">
            <v>-5.1338099999702536</v>
          </cell>
          <cell r="BU493">
            <v>-8.0463900000031572</v>
          </cell>
          <cell r="BV493">
            <v>-1.265769999998156</v>
          </cell>
          <cell r="BW493">
            <v>-28.87465000001248</v>
          </cell>
          <cell r="BX493">
            <v>0.90946999998413958</v>
          </cell>
          <cell r="BY493">
            <v>-13.57152999995742</v>
          </cell>
          <cell r="BZ493">
            <v>-33.063350000011269</v>
          </cell>
          <cell r="CA493">
            <v>-10.811099999991711</v>
          </cell>
          <cell r="CB493">
            <v>1.4243999999889638</v>
          </cell>
          <cell r="CC493">
            <v>-28.539040000003297</v>
          </cell>
          <cell r="CD493">
            <v>-15.895190000010189</v>
          </cell>
          <cell r="CE493">
            <v>-118.71980999968946</v>
          </cell>
          <cell r="CF493">
            <v>3.0664499999838881</v>
          </cell>
          <cell r="CG493">
            <v>24.342119999986608</v>
          </cell>
          <cell r="CH493">
            <v>-11.94417999999132</v>
          </cell>
          <cell r="CI493">
            <v>-12.958579999976791</v>
          </cell>
          <cell r="CJ493">
            <v>-12.761579999991227</v>
          </cell>
          <cell r="CK493">
            <v>0.36510999998426996</v>
          </cell>
          <cell r="CL493">
            <v>-24.216569999989588</v>
          </cell>
          <cell r="CM493">
            <v>-23.690109999966808</v>
          </cell>
          <cell r="CN493">
            <v>-23.299370000022464</v>
          </cell>
          <cell r="CO493">
            <v>-12.777509999985341</v>
          </cell>
          <cell r="CP493">
            <v>-30.57864999998128</v>
          </cell>
          <cell r="CQ493">
            <v>5.7330599999986589</v>
          </cell>
          <cell r="CR493">
            <v>-28.824329999741167</v>
          </cell>
          <cell r="CS493">
            <v>0.40632000000914559</v>
          </cell>
          <cell r="CT493">
            <v>0.64860999997472391</v>
          </cell>
          <cell r="CU493">
            <v>-6.0609800000092946</v>
          </cell>
          <cell r="CV493">
            <v>-3.6147500000079162</v>
          </cell>
          <cell r="CW493">
            <v>-14.990059999981895</v>
          </cell>
          <cell r="CX493">
            <v>-0.41288999997777864</v>
          </cell>
          <cell r="CY493">
            <v>-13.480220000026748</v>
          </cell>
          <cell r="CZ493">
            <v>-10.98654000001261</v>
          </cell>
          <cell r="DA493">
            <v>8.8372399999643676</v>
          </cell>
          <cell r="DB493">
            <v>-12.544649999996182</v>
          </cell>
          <cell r="DC493">
            <v>1.2738300000200979</v>
          </cell>
          <cell r="DD493">
            <v>22.099760000011884</v>
          </cell>
          <cell r="DE493">
            <v>161.20381000079215</v>
          </cell>
          <cell r="DF493">
            <v>23.696560000011232</v>
          </cell>
          <cell r="DG493">
            <v>16.112950000038836</v>
          </cell>
          <cell r="DH493">
            <v>5.9473700000089593</v>
          </cell>
          <cell r="DI493">
            <v>6.3023300000058953</v>
          </cell>
          <cell r="DJ493">
            <v>1.8186400000122376</v>
          </cell>
          <cell r="DK493">
            <v>34.965590000036173</v>
          </cell>
          <cell r="DL493">
            <v>2.4134099999791943</v>
          </cell>
          <cell r="DM493">
            <v>-1.5031900000176392</v>
          </cell>
          <cell r="DN493">
            <v>45.49531999998726</v>
          </cell>
          <cell r="DO493">
            <v>-25.884780000022147</v>
          </cell>
          <cell r="DP493">
            <v>20.39702999999281</v>
          </cell>
          <cell r="DQ493">
            <v>31.442580000031739</v>
          </cell>
          <cell r="DR493">
            <v>103.72717000031844</v>
          </cell>
          <cell r="DS493">
            <v>20.878970000019763</v>
          </cell>
          <cell r="DT493">
            <v>16.029269999999087</v>
          </cell>
          <cell r="DU493">
            <v>5.4116500000236556</v>
          </cell>
          <cell r="DV493">
            <v>0.93229000002611428</v>
          </cell>
          <cell r="DW493">
            <v>-0.64089999999850988</v>
          </cell>
          <cell r="DX493">
            <v>5.7268499999772757</v>
          </cell>
          <cell r="DY493">
            <v>4.548430000024382</v>
          </cell>
          <cell r="DZ493">
            <v>-0.74976999999489635</v>
          </cell>
          <cell r="EA493">
            <v>8.9936599999782629</v>
          </cell>
          <cell r="EB493">
            <v>-3.6822400000237394</v>
          </cell>
          <cell r="EC493">
            <v>24.412000000011176</v>
          </cell>
          <cell r="ED493">
            <v>21.866960000013933</v>
          </cell>
        </row>
        <row r="494">
          <cell r="F494">
            <v>-48.132949999999255</v>
          </cell>
          <cell r="G494">
            <v>-45.915979999990668</v>
          </cell>
          <cell r="H494">
            <v>-59.469989999954123</v>
          </cell>
          <cell r="I494">
            <v>-43.183380000002217</v>
          </cell>
          <cell r="J494">
            <v>-48.308949999976903</v>
          </cell>
          <cell r="K494">
            <v>-81.955280000023777</v>
          </cell>
          <cell r="L494">
            <v>-42.639790000044741</v>
          </cell>
          <cell r="M494">
            <v>-56.159223999944516</v>
          </cell>
          <cell r="N494">
            <v>-5494.6577800000086</v>
          </cell>
          <cell r="O494">
            <v>-80.408080000022892</v>
          </cell>
          <cell r="P494">
            <v>-188.12147000001278</v>
          </cell>
          <cell r="Q494">
            <v>-67.047070000029635</v>
          </cell>
          <cell r="R494">
            <v>-473.68210300058126</v>
          </cell>
          <cell r="S494">
            <v>-32.297800000000279</v>
          </cell>
          <cell r="T494">
            <v>-52.508949999988545</v>
          </cell>
          <cell r="U494">
            <v>-43.674219999986235</v>
          </cell>
          <cell r="V494">
            <v>-23.129769999999553</v>
          </cell>
          <cell r="W494">
            <v>-24.058049999992363</v>
          </cell>
          <cell r="X494">
            <v>-36.813859999994747</v>
          </cell>
          <cell r="Y494">
            <v>-39.02247999998508</v>
          </cell>
          <cell r="Z494">
            <v>-18.430633000039961</v>
          </cell>
          <cell r="AA494">
            <v>-73.440880000009201</v>
          </cell>
          <cell r="AB494">
            <v>-55.81095999997342</v>
          </cell>
          <cell r="AC494">
            <v>-50.572080000012647</v>
          </cell>
          <cell r="AD494">
            <v>-23.922420000017155</v>
          </cell>
          <cell r="AE494">
            <v>-253.98286599991843</v>
          </cell>
          <cell r="AF494">
            <v>-13.497800000011921</v>
          </cell>
          <cell r="AG494">
            <v>-15.461440000013681</v>
          </cell>
          <cell r="AH494">
            <v>-9.5257800000254065</v>
          </cell>
          <cell r="AI494">
            <v>-3.3851699999941047</v>
          </cell>
          <cell r="AJ494">
            <v>-11.185339999996359</v>
          </cell>
          <cell r="AK494">
            <v>-21.170509999996284</v>
          </cell>
          <cell r="AL494">
            <v>-64.594936000008602</v>
          </cell>
          <cell r="AM494">
            <v>-43.653840999992099</v>
          </cell>
          <cell r="AN494">
            <v>-26.007318999967538</v>
          </cell>
          <cell r="AO494">
            <v>-16.423780000011902</v>
          </cell>
          <cell r="AP494">
            <v>-13.812760000000708</v>
          </cell>
          <cell r="AQ494">
            <v>-15.264190000016242</v>
          </cell>
          <cell r="AR494">
            <v>-88.049556999932975</v>
          </cell>
          <cell r="AS494">
            <v>4.7437599999830127</v>
          </cell>
          <cell r="AT494">
            <v>1.6905900000128895</v>
          </cell>
          <cell r="AU494">
            <v>-1.1806800000485964</v>
          </cell>
          <cell r="AV494">
            <v>-2.6308800000115298</v>
          </cell>
          <cell r="AW494">
            <v>-6.6769100000092294</v>
          </cell>
          <cell r="AX494">
            <v>-5.308870000008028</v>
          </cell>
          <cell r="AY494">
            <v>-24.604438000009395</v>
          </cell>
          <cell r="AZ494">
            <v>-27.64722400001483</v>
          </cell>
          <cell r="BA494">
            <v>-16.494095000030939</v>
          </cell>
          <cell r="BB494">
            <v>-11.94517000002088</v>
          </cell>
          <cell r="BC494">
            <v>-0.25566999998409301</v>
          </cell>
          <cell r="BD494">
            <v>2.2600300000049174</v>
          </cell>
          <cell r="BE494">
            <v>-1155.4623520001769</v>
          </cell>
          <cell r="BF494">
            <v>3.6269399999873713</v>
          </cell>
          <cell r="BG494">
            <v>8.4829800000006799</v>
          </cell>
          <cell r="BH494">
            <v>-2.5025499999755993</v>
          </cell>
          <cell r="BI494">
            <v>-4.1589000000094529</v>
          </cell>
          <cell r="BJ494">
            <v>-6.423399999999674</v>
          </cell>
          <cell r="BK494">
            <v>-6.7595499999879394</v>
          </cell>
          <cell r="BL494">
            <v>-1087.3387799999909</v>
          </cell>
          <cell r="BM494">
            <v>-30.268863000033889</v>
          </cell>
          <cell r="BN494">
            <v>-22.058249000052456</v>
          </cell>
          <cell r="BO494">
            <v>-7.5976800000062212</v>
          </cell>
          <cell r="BP494">
            <v>0.82589999999618158</v>
          </cell>
          <cell r="BQ494">
            <v>-1.2901999999885447</v>
          </cell>
          <cell r="BR494">
            <v>-96.108860000036657</v>
          </cell>
          <cell r="BS494">
            <v>3.3297400000155903</v>
          </cell>
          <cell r="BT494">
            <v>1.5745400000014342</v>
          </cell>
          <cell r="BU494">
            <v>-4.0027600000612438</v>
          </cell>
          <cell r="BV494">
            <v>-3.9115699999965727</v>
          </cell>
          <cell r="BW494">
            <v>-7.0756899999978486</v>
          </cell>
          <cell r="BX494">
            <v>-12.493950000003679</v>
          </cell>
          <cell r="BY494">
            <v>-17.282970000000205</v>
          </cell>
          <cell r="BZ494">
            <v>-25.845310000004247</v>
          </cell>
          <cell r="CA494">
            <v>-23.399990000005346</v>
          </cell>
          <cell r="CB494">
            <v>-6.2950599999749102</v>
          </cell>
          <cell r="CC494">
            <v>-0.71549999999115244</v>
          </cell>
          <cell r="CD494">
            <v>9.6599999815225601E-3</v>
          </cell>
          <cell r="CE494">
            <v>-106.14890799904242</v>
          </cell>
          <cell r="CF494">
            <v>2.2508800000650808</v>
          </cell>
          <cell r="CG494">
            <v>0.45018000001437031</v>
          </cell>
          <cell r="CH494">
            <v>-2.1945799999521114</v>
          </cell>
          <cell r="CI494">
            <v>-4.3232300000090618</v>
          </cell>
          <cell r="CJ494">
            <v>-8.6270200000144541</v>
          </cell>
          <cell r="CK494">
            <v>-8.6174900000041816</v>
          </cell>
          <cell r="CL494">
            <v>-22.932869999960531</v>
          </cell>
          <cell r="CM494">
            <v>-28.081300000019837</v>
          </cell>
          <cell r="CN494">
            <v>-26.778988000005484</v>
          </cell>
          <cell r="CO494">
            <v>-9.6369599999743514</v>
          </cell>
          <cell r="CP494">
            <v>3.6328599999833386</v>
          </cell>
          <cell r="CQ494">
            <v>-1.2903900000092108</v>
          </cell>
          <cell r="CR494">
            <v>-112.65015400014818</v>
          </cell>
          <cell r="CS494">
            <v>2.0093699999852106</v>
          </cell>
          <cell r="CT494">
            <v>0.3212000000057742</v>
          </cell>
          <cell r="CU494">
            <v>-3.0871500000357628</v>
          </cell>
          <cell r="CV494">
            <v>-3.6599099999875762</v>
          </cell>
          <cell r="CW494">
            <v>-9.1073500000056811</v>
          </cell>
          <cell r="CX494">
            <v>-9.6216399999975692</v>
          </cell>
          <cell r="CY494">
            <v>-23.523776999965776</v>
          </cell>
          <cell r="CZ494">
            <v>-27.867772999976296</v>
          </cell>
          <cell r="DA494">
            <v>-27.479623999970499</v>
          </cell>
          <cell r="DB494">
            <v>-8.4587099999771453</v>
          </cell>
          <cell r="DC494">
            <v>-1.28080000000773</v>
          </cell>
          <cell r="DD494">
            <v>-0.89399000001139939</v>
          </cell>
          <cell r="DE494">
            <v>-28.703836000524461</v>
          </cell>
          <cell r="DF494">
            <v>2.2726899999834131</v>
          </cell>
          <cell r="DG494">
            <v>1.0090700000000652</v>
          </cell>
          <cell r="DH494">
            <v>-9.8669999977573752E-2</v>
          </cell>
          <cell r="DI494">
            <v>0.45566999999573454</v>
          </cell>
          <cell r="DJ494">
            <v>-1.452900000003865</v>
          </cell>
          <cell r="DK494">
            <v>-1.077820000005886</v>
          </cell>
          <cell r="DL494">
            <v>-7.7729599999729544</v>
          </cell>
          <cell r="DM494">
            <v>-12.301320000027772</v>
          </cell>
          <cell r="DN494">
            <v>-10.688106000015978</v>
          </cell>
          <cell r="DO494">
            <v>-1.2810900000040419</v>
          </cell>
          <cell r="DP494">
            <v>0.76642999998875894</v>
          </cell>
          <cell r="DQ494">
            <v>1.465169999981299</v>
          </cell>
          <cell r="DR494">
            <v>-34.051915999967605</v>
          </cell>
          <cell r="DS494">
            <v>3.240959999995539</v>
          </cell>
          <cell r="DT494">
            <v>4.409509999997681</v>
          </cell>
          <cell r="DU494">
            <v>1.0203400000173133</v>
          </cell>
          <cell r="DV494">
            <v>1.1889999994309619E-2</v>
          </cell>
          <cell r="DW494">
            <v>-1.8266399999847636</v>
          </cell>
          <cell r="DX494">
            <v>-3.6932200000155717</v>
          </cell>
          <cell r="DY494">
            <v>-9.20763999997871</v>
          </cell>
          <cell r="DZ494">
            <v>-17.205100000021048</v>
          </cell>
          <cell r="EA494">
            <v>-12.890075999952387</v>
          </cell>
          <cell r="EB494">
            <v>-0.85279000003356487</v>
          </cell>
          <cell r="EC494">
            <v>1.457010000012815</v>
          </cell>
          <cell r="ED494">
            <v>1.4838400000007823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-577.84534199978225</v>
          </cell>
          <cell r="G497">
            <v>-421.73707699985243</v>
          </cell>
          <cell r="H497">
            <v>-328.90472999983467</v>
          </cell>
          <cell r="I497">
            <v>-101.88676200003829</v>
          </cell>
          <cell r="J497">
            <v>-146.34174100006931</v>
          </cell>
          <cell r="K497">
            <v>-199.48507400008384</v>
          </cell>
          <cell r="L497">
            <v>-168.51063099992462</v>
          </cell>
          <cell r="M497">
            <v>-215.82403249992058</v>
          </cell>
          <cell r="N497">
            <v>-5156.9105314998887</v>
          </cell>
          <cell r="O497">
            <v>-184.67331599991303</v>
          </cell>
          <cell r="P497">
            <v>-734.85935799987055</v>
          </cell>
          <cell r="Q497">
            <v>-556.30784599971958</v>
          </cell>
          <cell r="R497">
            <v>-2893.6494205035269</v>
          </cell>
          <cell r="S497">
            <v>-377.06068500014953</v>
          </cell>
          <cell r="T497">
            <v>-404.48044999991544</v>
          </cell>
          <cell r="U497">
            <v>-415.37782000005245</v>
          </cell>
          <cell r="V497">
            <v>-76.888660000055097</v>
          </cell>
          <cell r="W497">
            <v>-86.819160000013653</v>
          </cell>
          <cell r="X497">
            <v>-53.602639999997336</v>
          </cell>
          <cell r="Y497">
            <v>-186.37100800010376</v>
          </cell>
          <cell r="Z497">
            <v>-96.673125999979675</v>
          </cell>
          <cell r="AA497">
            <v>-315.61857250006869</v>
          </cell>
          <cell r="AB497">
            <v>-232.16103999991901</v>
          </cell>
          <cell r="AC497">
            <v>-452.24928400013596</v>
          </cell>
          <cell r="AD497">
            <v>-196.34697499999311</v>
          </cell>
          <cell r="AE497">
            <v>-2149.6888890005648</v>
          </cell>
          <cell r="AF497">
            <v>-195.49062000005506</v>
          </cell>
          <cell r="AG497">
            <v>-147.73129999998491</v>
          </cell>
          <cell r="AH497">
            <v>-197.05296000000089</v>
          </cell>
          <cell r="AI497">
            <v>-56.945980000076815</v>
          </cell>
          <cell r="AJ497">
            <v>-63.869429999962449</v>
          </cell>
          <cell r="AK497">
            <v>-92.351759999990463</v>
          </cell>
          <cell r="AL497">
            <v>-254.57579899998382</v>
          </cell>
          <cell r="AM497">
            <v>-204.57464899960905</v>
          </cell>
          <cell r="AN497">
            <v>-252.06363099976443</v>
          </cell>
          <cell r="AO497">
            <v>-125.86331000004429</v>
          </cell>
          <cell r="AP497">
            <v>-328.50821000011638</v>
          </cell>
          <cell r="AQ497">
            <v>-230.66124000004493</v>
          </cell>
          <cell r="AR497">
            <v>-564.69280350022018</v>
          </cell>
          <cell r="AS497">
            <v>-22.588733999989927</v>
          </cell>
          <cell r="AT497">
            <v>-7.5372399999760091</v>
          </cell>
          <cell r="AU497">
            <v>-34.666929999948479</v>
          </cell>
          <cell r="AV497">
            <v>-9.7029799999436364</v>
          </cell>
          <cell r="AW497">
            <v>-18.498370999936014</v>
          </cell>
          <cell r="AX497">
            <v>-41.158891999977641</v>
          </cell>
          <cell r="AY497">
            <v>-103.44840950006619</v>
          </cell>
          <cell r="AZ497">
            <v>-91.969240000238642</v>
          </cell>
          <cell r="BA497">
            <v>-56.299267000053078</v>
          </cell>
          <cell r="BB497">
            <v>-43.992850000038743</v>
          </cell>
          <cell r="BC497">
            <v>-99.341969999950379</v>
          </cell>
          <cell r="BD497">
            <v>-35.487919999985024</v>
          </cell>
          <cell r="BE497">
            <v>-774.91409900225699</v>
          </cell>
          <cell r="BF497">
            <v>-1.3452830000314862</v>
          </cell>
          <cell r="BG497">
            <v>-0.97139999992214143</v>
          </cell>
          <cell r="BH497">
            <v>-30.00792999996338</v>
          </cell>
          <cell r="BI497">
            <v>-0.80814999993890524</v>
          </cell>
          <cell r="BJ497">
            <v>-18.432398000033572</v>
          </cell>
          <cell r="BK497">
            <v>-21.069185999804176</v>
          </cell>
          <cell r="BL497">
            <v>-456.86649849987589</v>
          </cell>
          <cell r="BM497">
            <v>-93.330799000104889</v>
          </cell>
          <cell r="BN497">
            <v>-68.188874499872327</v>
          </cell>
          <cell r="BO497">
            <v>-18.737070000031963</v>
          </cell>
          <cell r="BP497">
            <v>-54.225340000120923</v>
          </cell>
          <cell r="BQ497">
            <v>-10.931169999879785</v>
          </cell>
          <cell r="BR497">
            <v>-409.6365180015564</v>
          </cell>
          <cell r="BS497">
            <v>-4.4723099999828264</v>
          </cell>
          <cell r="BT497">
            <v>10.722820000024512</v>
          </cell>
          <cell r="BU497">
            <v>-8.9725400001043454</v>
          </cell>
          <cell r="BV497">
            <v>9.4616900000255555</v>
          </cell>
          <cell r="BW497">
            <v>-35.078389999922365</v>
          </cell>
          <cell r="BX497">
            <v>-24.597750000073574</v>
          </cell>
          <cell r="BY497">
            <v>-52.769806999946013</v>
          </cell>
          <cell r="BZ497">
            <v>-120.87931099999696</v>
          </cell>
          <cell r="CA497">
            <v>-78.051329999929294</v>
          </cell>
          <cell r="CB497">
            <v>-34.828419999917969</v>
          </cell>
          <cell r="CC497">
            <v>-54.285639999900013</v>
          </cell>
          <cell r="CD497">
            <v>-15.885530000086874</v>
          </cell>
          <cell r="CE497">
            <v>-323.43092700093985</v>
          </cell>
          <cell r="CF497">
            <v>5.3173300001071766</v>
          </cell>
          <cell r="CG497">
            <v>13.699540000059642</v>
          </cell>
          <cell r="CH497">
            <v>-13.011209999909624</v>
          </cell>
          <cell r="CI497">
            <v>44.956650000065565</v>
          </cell>
          <cell r="CJ497">
            <v>-20.753229999914765</v>
          </cell>
          <cell r="CK497">
            <v>-10.201060000108555</v>
          </cell>
          <cell r="CL497">
            <v>-100.26167899998836</v>
          </cell>
          <cell r="CM497">
            <v>-103.25563999963924</v>
          </cell>
          <cell r="CN497">
            <v>-66.034788000164554</v>
          </cell>
          <cell r="CO497">
            <v>-0.44287000002805144</v>
          </cell>
          <cell r="CP497">
            <v>-50.720419999910519</v>
          </cell>
          <cell r="CQ497">
            <v>-22.723549999995157</v>
          </cell>
          <cell r="CR497">
            <v>-162.26784600131214</v>
          </cell>
          <cell r="CS497">
            <v>14.200019999989308</v>
          </cell>
          <cell r="CT497">
            <v>12.030239999992773</v>
          </cell>
          <cell r="CU497">
            <v>-12.138860000064597</v>
          </cell>
          <cell r="CV497">
            <v>31.846549999900162</v>
          </cell>
          <cell r="CW497">
            <v>-24.097409999929368</v>
          </cell>
          <cell r="CX497">
            <v>-21.014839999959804</v>
          </cell>
          <cell r="CY497">
            <v>-59.041197000071406</v>
          </cell>
          <cell r="CZ497">
            <v>-56.770733000012115</v>
          </cell>
          <cell r="DA497">
            <v>-17.568936000112444</v>
          </cell>
          <cell r="DB497">
            <v>-12.91437000001315</v>
          </cell>
          <cell r="DC497">
            <v>-36.06285999994725</v>
          </cell>
          <cell r="DD497">
            <v>19.264550000079907</v>
          </cell>
          <cell r="DE497">
            <v>211.72797100059688</v>
          </cell>
          <cell r="DF497">
            <v>31.405650000087917</v>
          </cell>
          <cell r="DG497">
            <v>25.360669999965467</v>
          </cell>
          <cell r="DH497">
            <v>23.987059999955818</v>
          </cell>
          <cell r="DI497">
            <v>29.534839999978431</v>
          </cell>
          <cell r="DJ497">
            <v>0.36573999997926876</v>
          </cell>
          <cell r="DK497">
            <v>50.658199999947101</v>
          </cell>
          <cell r="DL497">
            <v>-20.772623000200838</v>
          </cell>
          <cell r="DM497">
            <v>-23.87298999982886</v>
          </cell>
          <cell r="DN497">
            <v>61.234164000255987</v>
          </cell>
          <cell r="DO497">
            <v>-16.394040000159293</v>
          </cell>
          <cell r="DP497">
            <v>24.435100000002421</v>
          </cell>
          <cell r="DQ497">
            <v>25.786200000089593</v>
          </cell>
          <cell r="DR497">
            <v>46.102153999730945</v>
          </cell>
          <cell r="DS497">
            <v>24.119930000044405</v>
          </cell>
          <cell r="DT497">
            <v>20.43878000008408</v>
          </cell>
          <cell r="DU497">
            <v>6.4319900000700727</v>
          </cell>
          <cell r="DV497">
            <v>0.9441800001077354</v>
          </cell>
          <cell r="DW497">
            <v>-2.4675399999832734</v>
          </cell>
          <cell r="DX497">
            <v>-3.1303899998310953</v>
          </cell>
          <cell r="DY497">
            <v>-24.808250000001863</v>
          </cell>
          <cell r="DZ497">
            <v>-25.570860000094399</v>
          </cell>
          <cell r="EA497">
            <v>-7.013495999854058</v>
          </cell>
          <cell r="EB497">
            <v>-0.78491000004578382</v>
          </cell>
          <cell r="EC497">
            <v>34.591920000035316</v>
          </cell>
          <cell r="ED497">
            <v>23.350800000014715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-284.45999999999185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-284.45999999999185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-284.45999999999185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-284.45999999999185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-284.4719999999943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-284.4719999999943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-657.28832000002149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-657.28832000002149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-295.84089599997969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-295.84089599997969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-295.84255999996094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-295.84255999996094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-295.84255999999004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-295.84255999999004</v>
          </cell>
          <cell r="CE532">
            <v>-284.46303999997326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-284.46303999997326</v>
          </cell>
          <cell r="CR532">
            <v>-284.46400000000722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-284.46400000000722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-15015.354031215888</v>
          </cell>
          <cell r="DF537">
            <v>-1097.415141000005</v>
          </cell>
          <cell r="DG537">
            <v>-1301.9789894699934</v>
          </cell>
          <cell r="DH537">
            <v>-1631.1905029999907</v>
          </cell>
          <cell r="DI537">
            <v>-1501.1314149999816</v>
          </cell>
          <cell r="DJ537">
            <v>-1197.0563499499985</v>
          </cell>
          <cell r="DK537">
            <v>-1246.4082156999793</v>
          </cell>
          <cell r="DL537">
            <v>-980.57231255600345</v>
          </cell>
          <cell r="DM537">
            <v>-973.39254259999143</v>
          </cell>
          <cell r="DN537">
            <v>-1134.8074448000116</v>
          </cell>
          <cell r="DO537">
            <v>-1191.5087356999866</v>
          </cell>
          <cell r="DP537">
            <v>-1363.7027002400137</v>
          </cell>
          <cell r="DQ537">
            <v>-1396.1896811999904</v>
          </cell>
          <cell r="DR537">
            <v>-14970.458311215974</v>
          </cell>
          <cell r="DS537">
            <v>-1097.415141000005</v>
          </cell>
          <cell r="DT537">
            <v>-1257.083269469993</v>
          </cell>
          <cell r="DU537">
            <v>-1631.1905029999907</v>
          </cell>
          <cell r="DV537">
            <v>-1501.1314149999816</v>
          </cell>
          <cell r="DW537">
            <v>-1197.0563499499985</v>
          </cell>
          <cell r="DX537">
            <v>-1246.4082156999793</v>
          </cell>
          <cell r="DY537">
            <v>-980.57231255600345</v>
          </cell>
          <cell r="DZ537">
            <v>-973.39254259999143</v>
          </cell>
          <cell r="EA537">
            <v>-1134.8074448000116</v>
          </cell>
          <cell r="EB537">
            <v>-1191.5087356999866</v>
          </cell>
          <cell r="EC537">
            <v>-1363.7027002400137</v>
          </cell>
          <cell r="ED537">
            <v>-1396.1896811999904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-20584.847975821998</v>
          </cell>
          <cell r="AS538">
            <v>-2632.7072716799998</v>
          </cell>
          <cell r="AT538">
            <v>-2055.426267627</v>
          </cell>
          <cell r="AU538">
            <v>-2095.5893493399999</v>
          </cell>
          <cell r="AV538">
            <v>-1752.4022665800001</v>
          </cell>
          <cell r="AW538">
            <v>-1258.777695062</v>
          </cell>
          <cell r="AX538">
            <v>-1165.8978526840001</v>
          </cell>
          <cell r="AY538">
            <v>-909.47211800499997</v>
          </cell>
          <cell r="AZ538">
            <v>-951.44740614399996</v>
          </cell>
          <cell r="BA538">
            <v>-1183.431762854</v>
          </cell>
          <cell r="BB538">
            <v>-1670.539056934</v>
          </cell>
          <cell r="BC538">
            <v>-2439.6651394999999</v>
          </cell>
          <cell r="BD538">
            <v>-2469.4917894119999</v>
          </cell>
          <cell r="BE538">
            <v>-20658.256057822</v>
          </cell>
          <cell r="BF538">
            <v>-2632.7072716799998</v>
          </cell>
          <cell r="BG538">
            <v>-2128.8343496269999</v>
          </cell>
          <cell r="BH538">
            <v>-2095.5893493399999</v>
          </cell>
          <cell r="BI538">
            <v>-1752.4022665800001</v>
          </cell>
          <cell r="BJ538">
            <v>-1258.777695062</v>
          </cell>
          <cell r="BK538">
            <v>-1165.8978526840001</v>
          </cell>
          <cell r="BL538">
            <v>-909.47211800499997</v>
          </cell>
          <cell r="BM538">
            <v>-951.44740614399996</v>
          </cell>
          <cell r="BN538">
            <v>-1183.431762854</v>
          </cell>
          <cell r="BO538">
            <v>-1670.539056934</v>
          </cell>
          <cell r="BP538">
            <v>-2439.6651394999999</v>
          </cell>
          <cell r="BQ538">
            <v>-2469.4917894119999</v>
          </cell>
          <cell r="BR538">
            <v>-20584.847975821998</v>
          </cell>
          <cell r="BS538">
            <v>-2632.7072716799998</v>
          </cell>
          <cell r="BT538">
            <v>-2055.426267627</v>
          </cell>
          <cell r="BU538">
            <v>-2095.5893493399999</v>
          </cell>
          <cell r="BV538">
            <v>-1752.4022665800001</v>
          </cell>
          <cell r="BW538">
            <v>-1258.777695062</v>
          </cell>
          <cell r="BX538">
            <v>-1165.8978526840001</v>
          </cell>
          <cell r="BY538">
            <v>-909.47211800499997</v>
          </cell>
          <cell r="BZ538">
            <v>-951.44740614399996</v>
          </cell>
          <cell r="CA538">
            <v>-1183.431762854</v>
          </cell>
          <cell r="CB538">
            <v>-1670.539056934</v>
          </cell>
          <cell r="CC538">
            <v>-2439.6651394999999</v>
          </cell>
          <cell r="CD538">
            <v>-2469.4917894119999</v>
          </cell>
          <cell r="CE538">
            <v>-20584.847975821998</v>
          </cell>
          <cell r="CF538">
            <v>-2632.7072716799998</v>
          </cell>
          <cell r="CG538">
            <v>-2055.426267627</v>
          </cell>
          <cell r="CH538">
            <v>-2095.5893493399999</v>
          </cell>
          <cell r="CI538">
            <v>-1752.4022665800001</v>
          </cell>
          <cell r="CJ538">
            <v>-1258.777695062</v>
          </cell>
          <cell r="CK538">
            <v>-1165.8978526840001</v>
          </cell>
          <cell r="CL538">
            <v>-909.47211800499997</v>
          </cell>
          <cell r="CM538">
            <v>-951.44740614399996</v>
          </cell>
          <cell r="CN538">
            <v>-1183.431762854</v>
          </cell>
          <cell r="CO538">
            <v>-1670.539056934</v>
          </cell>
          <cell r="CP538">
            <v>-2439.6651394999999</v>
          </cell>
          <cell r="CQ538">
            <v>-2469.4917894119999</v>
          </cell>
          <cell r="CR538">
            <v>-20584.847975821998</v>
          </cell>
          <cell r="CS538">
            <v>-2632.7072716799998</v>
          </cell>
          <cell r="CT538">
            <v>-2055.426267627</v>
          </cell>
          <cell r="CU538">
            <v>-2095.5893493399999</v>
          </cell>
          <cell r="CV538">
            <v>-1752.4022665800001</v>
          </cell>
          <cell r="CW538">
            <v>-1258.777695062</v>
          </cell>
          <cell r="CX538">
            <v>-1165.8978526840001</v>
          </cell>
          <cell r="CY538">
            <v>-909.47211800499997</v>
          </cell>
          <cell r="CZ538">
            <v>-951.44740614399996</v>
          </cell>
          <cell r="DA538">
            <v>-1183.431762854</v>
          </cell>
          <cell r="DB538">
            <v>-1670.539056934</v>
          </cell>
          <cell r="DC538">
            <v>-2439.6651394999999</v>
          </cell>
          <cell r="DD538">
            <v>-2469.4917894119999</v>
          </cell>
          <cell r="DE538">
            <v>-20658.256057822</v>
          </cell>
          <cell r="DF538">
            <v>-2632.7072716799998</v>
          </cell>
          <cell r="DG538">
            <v>-2128.8343496269999</v>
          </cell>
          <cell r="DH538">
            <v>-2095.5893493399999</v>
          </cell>
          <cell r="DI538">
            <v>-1752.4022665800001</v>
          </cell>
          <cell r="DJ538">
            <v>-1258.777695062</v>
          </cell>
          <cell r="DK538">
            <v>-1165.8978526840001</v>
          </cell>
          <cell r="DL538">
            <v>-909.47211800499997</v>
          </cell>
          <cell r="DM538">
            <v>-951.44740614399996</v>
          </cell>
          <cell r="DN538">
            <v>-1183.431762854</v>
          </cell>
          <cell r="DO538">
            <v>-1670.539056934</v>
          </cell>
          <cell r="DP538">
            <v>-2439.6651394999999</v>
          </cell>
          <cell r="DQ538">
            <v>-2469.4917894119999</v>
          </cell>
          <cell r="DR538">
            <v>-20584.847975821998</v>
          </cell>
          <cell r="DS538">
            <v>-2632.7072716799998</v>
          </cell>
          <cell r="DT538">
            <v>-2055.426267627</v>
          </cell>
          <cell r="DU538">
            <v>-2095.5893493399999</v>
          </cell>
          <cell r="DV538">
            <v>-1752.4022665800001</v>
          </cell>
          <cell r="DW538">
            <v>-1258.777695062</v>
          </cell>
          <cell r="DX538">
            <v>-1165.8978526840001</v>
          </cell>
          <cell r="DY538">
            <v>-909.47211800499997</v>
          </cell>
          <cell r="DZ538">
            <v>-951.44740614399996</v>
          </cell>
          <cell r="EA538">
            <v>-1183.431762854</v>
          </cell>
          <cell r="EB538">
            <v>-1670.539056934</v>
          </cell>
          <cell r="EC538">
            <v>-2439.6651394999999</v>
          </cell>
          <cell r="ED538">
            <v>-2469.4917894119999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-44.19277829999919</v>
          </cell>
          <cell r="S543">
            <v>-0.32778400000097463</v>
          </cell>
          <cell r="T543">
            <v>-11.193546700000297</v>
          </cell>
          <cell r="U543">
            <v>-5.5798319999994419</v>
          </cell>
          <cell r="V543">
            <v>-8.26811699999962</v>
          </cell>
          <cell r="W543">
            <v>-0.41015600000173436</v>
          </cell>
          <cell r="X543">
            <v>0</v>
          </cell>
          <cell r="Y543">
            <v>-0.51001000000178465</v>
          </cell>
          <cell r="Z543">
            <v>-1.7600100000017846</v>
          </cell>
          <cell r="AA543">
            <v>-2.4130956000008155</v>
          </cell>
          <cell r="AB543">
            <v>-13.730227000000014</v>
          </cell>
          <cell r="AC543">
            <v>0</v>
          </cell>
          <cell r="AD543">
            <v>0</v>
          </cell>
          <cell r="AE543">
            <v>-22.360559199965792</v>
          </cell>
          <cell r="AF543">
            <v>0</v>
          </cell>
          <cell r="AG543">
            <v>-1.0200189999995928</v>
          </cell>
          <cell r="AH543">
            <v>0</v>
          </cell>
          <cell r="AI543">
            <v>-0.96374400000058813</v>
          </cell>
          <cell r="AJ543">
            <v>-7.0500495999986015</v>
          </cell>
          <cell r="AK543">
            <v>-0.53003000000171596</v>
          </cell>
          <cell r="AL543">
            <v>-0.88989299999957439</v>
          </cell>
          <cell r="AM543">
            <v>-2.0409550000003946</v>
          </cell>
          <cell r="AN543">
            <v>-8.149903000001359</v>
          </cell>
          <cell r="AO543">
            <v>-1.7159656000003451</v>
          </cell>
          <cell r="AP543">
            <v>0</v>
          </cell>
          <cell r="AQ543">
            <v>0</v>
          </cell>
          <cell r="AR543">
            <v>26.586796699994011</v>
          </cell>
          <cell r="AS543">
            <v>0</v>
          </cell>
          <cell r="AT543">
            <v>0</v>
          </cell>
          <cell r="AU543">
            <v>5.7066674999987299</v>
          </cell>
          <cell r="AV543">
            <v>9.4559709999994084</v>
          </cell>
          <cell r="AW543">
            <v>6.9228618000015558</v>
          </cell>
          <cell r="AX543">
            <v>0.92218040000079782</v>
          </cell>
          <cell r="AY543">
            <v>1.25</v>
          </cell>
          <cell r="AZ543">
            <v>0</v>
          </cell>
          <cell r="BA543">
            <v>0.60944799999924726</v>
          </cell>
          <cell r="BB543">
            <v>1.7196680000015476</v>
          </cell>
          <cell r="BC543">
            <v>0</v>
          </cell>
          <cell r="BD543">
            <v>0</v>
          </cell>
          <cell r="BE543">
            <v>29.878542999969795</v>
          </cell>
          <cell r="BF543">
            <v>0</v>
          </cell>
          <cell r="BG543">
            <v>0</v>
          </cell>
          <cell r="BH543">
            <v>1.5855609999998705</v>
          </cell>
          <cell r="BI543">
            <v>9.5432129999971949</v>
          </cell>
          <cell r="BJ543">
            <v>4.1377990000000864</v>
          </cell>
          <cell r="BK543">
            <v>5.5024410000005446</v>
          </cell>
          <cell r="BL543">
            <v>0</v>
          </cell>
          <cell r="BM543">
            <v>3.4604500000023108</v>
          </cell>
          <cell r="BN543">
            <v>2.0283200000012584</v>
          </cell>
          <cell r="BO543">
            <v>3.6207589999976335</v>
          </cell>
          <cell r="BP543">
            <v>0</v>
          </cell>
          <cell r="BQ543">
            <v>0</v>
          </cell>
          <cell r="BR543">
            <v>19.377652199997101</v>
          </cell>
          <cell r="BS543">
            <v>0</v>
          </cell>
          <cell r="BT543">
            <v>2.7672440000023926</v>
          </cell>
          <cell r="BU543">
            <v>5.2458860000006098</v>
          </cell>
          <cell r="BV543">
            <v>4.343190700001287</v>
          </cell>
          <cell r="BW543">
            <v>0</v>
          </cell>
          <cell r="BX543">
            <v>0</v>
          </cell>
          <cell r="BY543">
            <v>4.922332500002085</v>
          </cell>
          <cell r="BZ543">
            <v>0</v>
          </cell>
          <cell r="CA543">
            <v>2.0989990000016405</v>
          </cell>
          <cell r="CB543">
            <v>0</v>
          </cell>
          <cell r="CC543">
            <v>0</v>
          </cell>
          <cell r="CD543">
            <v>0</v>
          </cell>
          <cell r="CE543">
            <v>2.0054909999889787</v>
          </cell>
          <cell r="CF543">
            <v>0</v>
          </cell>
          <cell r="CG543">
            <v>0</v>
          </cell>
          <cell r="CH543">
            <v>0</v>
          </cell>
          <cell r="CI543">
            <v>2.0054909999998927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-44.192778299562633</v>
          </cell>
          <cell r="S552">
            <v>-0.32778399996459484</v>
          </cell>
          <cell r="T552">
            <v>-11.193546700000297</v>
          </cell>
          <cell r="U552">
            <v>-5.5798319999594241</v>
          </cell>
          <cell r="V552">
            <v>-8.26811699999962</v>
          </cell>
          <cell r="W552">
            <v>-0.41015599999809638</v>
          </cell>
          <cell r="X552">
            <v>0</v>
          </cell>
          <cell r="Y552">
            <v>-0.51000999999814667</v>
          </cell>
          <cell r="Z552">
            <v>-1.7600099999981467</v>
          </cell>
          <cell r="AA552">
            <v>-2.4130956000008155</v>
          </cell>
          <cell r="AB552">
            <v>-13.730226999963634</v>
          </cell>
          <cell r="AC552">
            <v>0</v>
          </cell>
          <cell r="AD552">
            <v>0</v>
          </cell>
          <cell r="AE552">
            <v>-679.64887920022011</v>
          </cell>
          <cell r="AF552">
            <v>0</v>
          </cell>
          <cell r="AG552">
            <v>-1.0200189999886788</v>
          </cell>
          <cell r="AH552">
            <v>0</v>
          </cell>
          <cell r="AI552">
            <v>-0.96374400000786409</v>
          </cell>
          <cell r="AJ552">
            <v>-7.0500495999876875</v>
          </cell>
          <cell r="AK552">
            <v>-0.53003000002354383</v>
          </cell>
          <cell r="AL552">
            <v>-658.17821300000651</v>
          </cell>
          <cell r="AM552">
            <v>-2.0409550000040326</v>
          </cell>
          <cell r="AN552">
            <v>-8.1499029999831691</v>
          </cell>
          <cell r="AO552">
            <v>-1.7159656000440009</v>
          </cell>
          <cell r="AP552">
            <v>0</v>
          </cell>
          <cell r="AQ552">
            <v>0</v>
          </cell>
          <cell r="AR552">
            <v>-20854.102075122297</v>
          </cell>
          <cell r="AS552">
            <v>-2632.707271680003</v>
          </cell>
          <cell r="AT552">
            <v>-2055.4262676269864</v>
          </cell>
          <cell r="AU552">
            <v>-2089.8826818400412</v>
          </cell>
          <cell r="AV552">
            <v>-1742.9462955799536</v>
          </cell>
          <cell r="AW552">
            <v>-1251.8548332620121</v>
          </cell>
          <cell r="AX552">
            <v>-1164.9756722839957</v>
          </cell>
          <cell r="AY552">
            <v>-1204.0630140049616</v>
          </cell>
          <cell r="AZ552">
            <v>-951.4474061439978</v>
          </cell>
          <cell r="BA552">
            <v>-1182.8223148539837</v>
          </cell>
          <cell r="BB552">
            <v>-1668.8193889340037</v>
          </cell>
          <cell r="BC552">
            <v>-2439.6651394999935</v>
          </cell>
          <cell r="BD552">
            <v>-2469.4917894119862</v>
          </cell>
          <cell r="BE552">
            <v>-20924.220074821264</v>
          </cell>
          <cell r="BF552">
            <v>-2632.707271680003</v>
          </cell>
          <cell r="BG552">
            <v>-2128.8343496270245</v>
          </cell>
          <cell r="BH552">
            <v>-2094.0037883400219</v>
          </cell>
          <cell r="BI552">
            <v>-1742.859053579974</v>
          </cell>
          <cell r="BJ552">
            <v>-1254.6398960619699</v>
          </cell>
          <cell r="BK552">
            <v>-1160.3954116840032</v>
          </cell>
          <cell r="BL552">
            <v>-1205.3146780049428</v>
          </cell>
          <cell r="BM552">
            <v>-947.98695614401367</v>
          </cell>
          <cell r="BN552">
            <v>-1181.4034428540035</v>
          </cell>
          <cell r="BO552">
            <v>-1666.9182979339967</v>
          </cell>
          <cell r="BP552">
            <v>-2439.6651394999935</v>
          </cell>
          <cell r="BQ552">
            <v>-2469.4917894119862</v>
          </cell>
          <cell r="BR552">
            <v>-21145.772883621976</v>
          </cell>
          <cell r="BS552">
            <v>-2632.707271680003</v>
          </cell>
          <cell r="BT552">
            <v>-2052.6590236269985</v>
          </cell>
          <cell r="BU552">
            <v>-2090.3434633400175</v>
          </cell>
          <cell r="BV552">
            <v>-1748.0590758799808</v>
          </cell>
          <cell r="BW552">
            <v>-1258.7776950619882</v>
          </cell>
          <cell r="BX552">
            <v>-1165.8978526839928</v>
          </cell>
          <cell r="BY552">
            <v>-1189.0097855051281</v>
          </cell>
          <cell r="BZ552">
            <v>-951.4474061439978</v>
          </cell>
          <cell r="CA552">
            <v>-1181.3327638540068</v>
          </cell>
          <cell r="CB552">
            <v>-1670.5390569340088</v>
          </cell>
          <cell r="CC552">
            <v>-2439.6651394999935</v>
          </cell>
          <cell r="CD552">
            <v>-2765.3343494120054</v>
          </cell>
          <cell r="CE552">
            <v>-21151.765524823219</v>
          </cell>
          <cell r="CF552">
            <v>-2632.707271680003</v>
          </cell>
          <cell r="CG552">
            <v>-2055.4262676269864</v>
          </cell>
          <cell r="CH552">
            <v>-2095.5893493400072</v>
          </cell>
          <cell r="CI552">
            <v>-1750.3967755800113</v>
          </cell>
          <cell r="CJ552">
            <v>-1258.7776950619882</v>
          </cell>
          <cell r="CK552">
            <v>-1165.8978526839928</v>
          </cell>
          <cell r="CL552">
            <v>-1193.9321180050028</v>
          </cell>
          <cell r="CM552">
            <v>-951.4474061439978</v>
          </cell>
          <cell r="CN552">
            <v>-1183.4317628539866</v>
          </cell>
          <cell r="CO552">
            <v>-1670.5390569340088</v>
          </cell>
          <cell r="CP552">
            <v>-2439.6651394999935</v>
          </cell>
          <cell r="CQ552">
            <v>-2753.9548294119304</v>
          </cell>
          <cell r="CR552">
            <v>-21153.78397582192</v>
          </cell>
          <cell r="CS552">
            <v>-2632.707271680003</v>
          </cell>
          <cell r="CT552">
            <v>-2055.4262676269864</v>
          </cell>
          <cell r="CU552">
            <v>-2095.5893493400072</v>
          </cell>
          <cell r="CV552">
            <v>-1752.4022665800294</v>
          </cell>
          <cell r="CW552">
            <v>-1258.7776950619882</v>
          </cell>
          <cell r="CX552">
            <v>-1165.8978526840219</v>
          </cell>
          <cell r="CY552">
            <v>-1193.9441180049907</v>
          </cell>
          <cell r="CZ552">
            <v>-951.4474061439978</v>
          </cell>
          <cell r="DA552">
            <v>-1183.4317628540448</v>
          </cell>
          <cell r="DB552">
            <v>-1670.5390569340088</v>
          </cell>
          <cell r="DC552">
            <v>-2439.6651395000517</v>
          </cell>
          <cell r="DD552">
            <v>-2753.9557894120226</v>
          </cell>
          <cell r="DE552">
            <v>-35673.610089037567</v>
          </cell>
          <cell r="DF552">
            <v>-3730.1224126800662</v>
          </cell>
          <cell r="DG552">
            <v>-3430.8133390970761</v>
          </cell>
          <cell r="DH552">
            <v>-3726.7798523399979</v>
          </cell>
          <cell r="DI552">
            <v>-3253.5336815800983</v>
          </cell>
          <cell r="DJ552">
            <v>-2455.8340450118994</v>
          </cell>
          <cell r="DK552">
            <v>-2412.3060683839722</v>
          </cell>
          <cell r="DL552">
            <v>-1890.0444305611309</v>
          </cell>
          <cell r="DM552">
            <v>-1924.8399487439892</v>
          </cell>
          <cell r="DN552">
            <v>-2318.2392076540273</v>
          </cell>
          <cell r="DO552">
            <v>-2862.0477926339954</v>
          </cell>
          <cell r="DP552">
            <v>-3803.3678397398908</v>
          </cell>
          <cell r="DQ552">
            <v>-3865.6814706118312</v>
          </cell>
          <cell r="DR552">
            <v>-35555.30628703814</v>
          </cell>
          <cell r="DS552">
            <v>-3730.1224126800662</v>
          </cell>
          <cell r="DT552">
            <v>-3312.5095370968338</v>
          </cell>
          <cell r="DU552">
            <v>-3726.7798523399979</v>
          </cell>
          <cell r="DV552">
            <v>-3253.5336815798655</v>
          </cell>
          <cell r="DW552">
            <v>-2455.8340450118994</v>
          </cell>
          <cell r="DX552">
            <v>-2412.3060683839722</v>
          </cell>
          <cell r="DY552">
            <v>-1890.0444305610145</v>
          </cell>
          <cell r="DZ552">
            <v>-1924.8399487439892</v>
          </cell>
          <cell r="EA552">
            <v>-2318.2392076540273</v>
          </cell>
          <cell r="EB552">
            <v>-2862.0477926339954</v>
          </cell>
          <cell r="EC552">
            <v>-3803.3678397400072</v>
          </cell>
          <cell r="ED552">
            <v>-3865.6814706119476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-5.9582970000001296</v>
          </cell>
          <cell r="DS556">
            <v>-8.1630000000004088E-2</v>
          </cell>
          <cell r="DT556">
            <v>-3.027500000000316E-2</v>
          </cell>
          <cell r="DU556">
            <v>0</v>
          </cell>
          <cell r="DV556">
            <v>0</v>
          </cell>
          <cell r="DW556">
            <v>0</v>
          </cell>
          <cell r="DX556">
            <v>0.36422999999999206</v>
          </cell>
          <cell r="DY556">
            <v>-5.7221999999997024</v>
          </cell>
          <cell r="DZ556">
            <v>0.91669999999999163</v>
          </cell>
          <cell r="EA556">
            <v>0</v>
          </cell>
          <cell r="EB556">
            <v>0</v>
          </cell>
          <cell r="EC556">
            <v>0</v>
          </cell>
          <cell r="ED556">
            <v>-1.4051220000000022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-34.983743999999206</v>
          </cell>
          <cell r="DS557">
            <v>-0.65185400000000016</v>
          </cell>
          <cell r="DT557">
            <v>-6.9829999999996062E-2</v>
          </cell>
          <cell r="DU557">
            <v>0</v>
          </cell>
          <cell r="DV557">
            <v>0</v>
          </cell>
          <cell r="DW557">
            <v>0</v>
          </cell>
          <cell r="DX557">
            <v>-0.43590000000000373</v>
          </cell>
          <cell r="DY557">
            <v>-14.631400000000212</v>
          </cell>
          <cell r="DZ557">
            <v>-15.944999999999709</v>
          </cell>
          <cell r="EA557">
            <v>-3.2497599999999238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-1.8249499999999443</v>
          </cell>
          <cell r="K559">
            <v>0</v>
          </cell>
          <cell r="L559">
            <v>0</v>
          </cell>
          <cell r="M559">
            <v>0</v>
          </cell>
          <cell r="N559">
            <v>-4.1266149999999016</v>
          </cell>
          <cell r="O559">
            <v>-1.0096300000000156</v>
          </cell>
          <cell r="P559">
            <v>0</v>
          </cell>
          <cell r="Q559">
            <v>0</v>
          </cell>
          <cell r="R559">
            <v>-89.621619999999893</v>
          </cell>
          <cell r="S559">
            <v>0</v>
          </cell>
          <cell r="T559">
            <v>0</v>
          </cell>
          <cell r="U559">
            <v>-5.3315800000000309</v>
          </cell>
          <cell r="V559">
            <v>0</v>
          </cell>
          <cell r="W559">
            <v>-8.3260000000000218</v>
          </cell>
          <cell r="X559">
            <v>-31.845739999999751</v>
          </cell>
          <cell r="Y559">
            <v>-3.4367699999999104</v>
          </cell>
          <cell r="Z559">
            <v>0</v>
          </cell>
          <cell r="AA559">
            <v>-28.156610000000228</v>
          </cell>
          <cell r="AB559">
            <v>-12.524919999999838</v>
          </cell>
          <cell r="AC559">
            <v>0</v>
          </cell>
          <cell r="AD559">
            <v>0</v>
          </cell>
          <cell r="AE559">
            <v>-253.37138446999597</v>
          </cell>
          <cell r="AF559">
            <v>-3.31076047</v>
          </cell>
          <cell r="AG559">
            <v>-6.1107999999999265</v>
          </cell>
          <cell r="AH559">
            <v>-31.176300000000083</v>
          </cell>
          <cell r="AI559">
            <v>-25.952064000000064</v>
          </cell>
          <cell r="AJ559">
            <v>-52.953999999999724</v>
          </cell>
          <cell r="AK559">
            <v>-45.914000000000669</v>
          </cell>
          <cell r="AL559">
            <v>-13.544600000000173</v>
          </cell>
          <cell r="AM559">
            <v>-14.22420000000011</v>
          </cell>
          <cell r="AN559">
            <v>-24.584100000000035</v>
          </cell>
          <cell r="AO559">
            <v>-28.117400000000998</v>
          </cell>
          <cell r="AP559">
            <v>0</v>
          </cell>
          <cell r="AQ559">
            <v>-7.483159999999998</v>
          </cell>
          <cell r="AR559">
            <v>-196.83956500000932</v>
          </cell>
          <cell r="AS559">
            <v>0.41128499999999946</v>
          </cell>
          <cell r="AT559">
            <v>16.629259999999931</v>
          </cell>
          <cell r="AU559">
            <v>8.9154600000001665</v>
          </cell>
          <cell r="AV559">
            <v>-65.879469999999856</v>
          </cell>
          <cell r="AW559">
            <v>-48.848470000000816</v>
          </cell>
          <cell r="AX559">
            <v>-10.969930000000204</v>
          </cell>
          <cell r="AY559">
            <v>-27.472099999999955</v>
          </cell>
          <cell r="AZ559">
            <v>-13.945199999999886</v>
          </cell>
          <cell r="BA559">
            <v>-65.710399999998117</v>
          </cell>
          <cell r="BB559">
            <v>9.3427999999994427</v>
          </cell>
          <cell r="BC559">
            <v>0</v>
          </cell>
          <cell r="BD559">
            <v>0.68720000000001846</v>
          </cell>
          <cell r="BE559">
            <v>-192.65067699999054</v>
          </cell>
          <cell r="BF559">
            <v>-8.2847000000015214E-2</v>
          </cell>
          <cell r="BG559">
            <v>16.408289999999852</v>
          </cell>
          <cell r="BH559">
            <v>17.886700000000928</v>
          </cell>
          <cell r="BI559">
            <v>-19.167400000000271</v>
          </cell>
          <cell r="BJ559">
            <v>-92.442600000000311</v>
          </cell>
          <cell r="BK559">
            <v>1.863399999999956</v>
          </cell>
          <cell r="BL559">
            <v>-23.140699999999924</v>
          </cell>
          <cell r="BM559">
            <v>-8.4214599999999109</v>
          </cell>
          <cell r="BN559">
            <v>-88.369699999999284</v>
          </cell>
          <cell r="BO559">
            <v>-23.552200000000084</v>
          </cell>
          <cell r="BP559">
            <v>0</v>
          </cell>
          <cell r="BQ559">
            <v>26.367839999999887</v>
          </cell>
          <cell r="BR559">
            <v>-647.58279300000868</v>
          </cell>
          <cell r="BS559">
            <v>-2.2762000000002445</v>
          </cell>
          <cell r="BT559">
            <v>-8.9137000000009721</v>
          </cell>
          <cell r="BU559">
            <v>3.1945999999988999</v>
          </cell>
          <cell r="BV559">
            <v>-87.1208000000006</v>
          </cell>
          <cell r="BW559">
            <v>-221.36729999999807</v>
          </cell>
          <cell r="BX559">
            <v>-25.202300000000832</v>
          </cell>
          <cell r="BY559">
            <v>-98.648600000000442</v>
          </cell>
          <cell r="BZ559">
            <v>-83.611999999997352</v>
          </cell>
          <cell r="CA559">
            <v>-114.33760000000257</v>
          </cell>
          <cell r="CB559">
            <v>-31.536600000003091</v>
          </cell>
          <cell r="CC559">
            <v>4.000106999999999</v>
          </cell>
          <cell r="CD559">
            <v>18.237600000000384</v>
          </cell>
          <cell r="CE559">
            <v>-684.01363000000129</v>
          </cell>
          <cell r="CF559">
            <v>11.97400000000016</v>
          </cell>
          <cell r="CG559">
            <v>-1.3689999999987776</v>
          </cell>
          <cell r="CH559">
            <v>-24.680199999998877</v>
          </cell>
          <cell r="CI559">
            <v>-139.54880000000048</v>
          </cell>
          <cell r="CJ559">
            <v>-226.41189999999915</v>
          </cell>
          <cell r="CK559">
            <v>-68.965000000000146</v>
          </cell>
          <cell r="CL559">
            <v>-99.659999999996217</v>
          </cell>
          <cell r="CM559">
            <v>-54.421999999998661</v>
          </cell>
          <cell r="CN559">
            <v>-98.926800000001094</v>
          </cell>
          <cell r="CO559">
            <v>-32.125</v>
          </cell>
          <cell r="CP559">
            <v>4.0780700000000252</v>
          </cell>
          <cell r="CQ559">
            <v>46.043000000001484</v>
          </cell>
          <cell r="CR559">
            <v>-963.54947000002721</v>
          </cell>
          <cell r="CS559">
            <v>-10.343399999999747</v>
          </cell>
          <cell r="CT559">
            <v>-1.3509999999987485</v>
          </cell>
          <cell r="CU559">
            <v>-65.618000000002212</v>
          </cell>
          <cell r="CV559">
            <v>-188.09440000000177</v>
          </cell>
          <cell r="CW559">
            <v>-268.19159999999829</v>
          </cell>
          <cell r="CX559">
            <v>-46.909999999999854</v>
          </cell>
          <cell r="CY559">
            <v>-79.709000000002561</v>
          </cell>
          <cell r="CZ559">
            <v>-92.284999999996217</v>
          </cell>
          <cell r="DA559">
            <v>-159.55459999999584</v>
          </cell>
          <cell r="DB559">
            <v>-58.700000000004366</v>
          </cell>
          <cell r="DC559">
            <v>2.8785299999999552</v>
          </cell>
          <cell r="DD559">
            <v>4.3289999999979045</v>
          </cell>
          <cell r="DE559">
            <v>60.171129999973346</v>
          </cell>
          <cell r="DF559">
            <v>33.23779999999897</v>
          </cell>
          <cell r="DG559">
            <v>-0.76599999999962165</v>
          </cell>
          <cell r="DH559">
            <v>29.672200000000885</v>
          </cell>
          <cell r="DI559">
            <v>-14.532699999996112</v>
          </cell>
          <cell r="DJ559">
            <v>-49.330699999998615</v>
          </cell>
          <cell r="DK559">
            <v>-47.898000000001048</v>
          </cell>
          <cell r="DL559">
            <v>10.679000000003725</v>
          </cell>
          <cell r="DM559">
            <v>-34.425400000007357</v>
          </cell>
          <cell r="DN559">
            <v>-104.92899999999645</v>
          </cell>
          <cell r="DO559">
            <v>55.397000000004482</v>
          </cell>
          <cell r="DP559">
            <v>13.676930000000027</v>
          </cell>
          <cell r="DQ559">
            <v>169.38999999999942</v>
          </cell>
          <cell r="DR559">
            <v>1072.036900000181</v>
          </cell>
          <cell r="DS559">
            <v>829.73600000000442</v>
          </cell>
          <cell r="DT559">
            <v>329.4100000000326</v>
          </cell>
          <cell r="DU559">
            <v>399.27000000001863</v>
          </cell>
          <cell r="DV559">
            <v>148.27799999999115</v>
          </cell>
          <cell r="DW559">
            <v>-23.841000000014901</v>
          </cell>
          <cell r="DX559">
            <v>24.918899999989662</v>
          </cell>
          <cell r="DY559">
            <v>-627.56999999994878</v>
          </cell>
          <cell r="DZ559">
            <v>-258.32499999995343</v>
          </cell>
          <cell r="EA559">
            <v>-403.77499999999418</v>
          </cell>
          <cell r="EB559">
            <v>-43.059000000008382</v>
          </cell>
          <cell r="EC559">
            <v>187.09999999999854</v>
          </cell>
          <cell r="ED559">
            <v>509.89400000000023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-3.3301089999999931</v>
          </cell>
          <cell r="L560">
            <v>-1.2819520000000004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-2.3885489999997844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-1.7671199999999985</v>
          </cell>
          <cell r="AN560">
            <v>0</v>
          </cell>
          <cell r="AO560">
            <v>-0.62142899999999912</v>
          </cell>
          <cell r="AP560">
            <v>0</v>
          </cell>
          <cell r="AQ560">
            <v>0</v>
          </cell>
          <cell r="AR560">
            <v>-0.62251299999934417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-0.40229999999974098</v>
          </cell>
          <cell r="AY560">
            <v>0</v>
          </cell>
          <cell r="AZ560">
            <v>0</v>
          </cell>
          <cell r="BA560">
            <v>0</v>
          </cell>
          <cell r="BB560">
            <v>-0.2202130000000011</v>
          </cell>
          <cell r="BC560">
            <v>0</v>
          </cell>
          <cell r="BD560">
            <v>0</v>
          </cell>
          <cell r="BE560">
            <v>-20.251204000000143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-19.765699999999924</v>
          </cell>
          <cell r="BL560">
            <v>0</v>
          </cell>
          <cell r="BM560">
            <v>-0.48550399999999883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8.5298000000875618E-2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-3.5007219999997687</v>
          </cell>
          <cell r="BY560">
            <v>0</v>
          </cell>
          <cell r="BZ560">
            <v>0</v>
          </cell>
          <cell r="CA560">
            <v>0</v>
          </cell>
          <cell r="CB560">
            <v>3.5860199999999907</v>
          </cell>
          <cell r="CC560">
            <v>0</v>
          </cell>
          <cell r="CD560">
            <v>0</v>
          </cell>
          <cell r="CE560">
            <v>-5.9292929999992339</v>
          </cell>
          <cell r="CF560">
            <v>0.92255000000000109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-6.8953929999997854</v>
          </cell>
          <cell r="CL560">
            <v>4.3550000000010414E-2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0.87929199999780394</v>
          </cell>
          <cell r="CS560">
            <v>0</v>
          </cell>
          <cell r="CT560">
            <v>1.4429020000000037</v>
          </cell>
          <cell r="CU560">
            <v>0</v>
          </cell>
          <cell r="CV560">
            <v>0</v>
          </cell>
          <cell r="CW560">
            <v>-1.6892700000000218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1.1256600000000105</v>
          </cell>
          <cell r="DC560">
            <v>0</v>
          </cell>
          <cell r="DD560">
            <v>0</v>
          </cell>
          <cell r="DE560">
            <v>3.7913229999994655</v>
          </cell>
          <cell r="DF560">
            <v>0.87368299999999977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2.9176400000000058</v>
          </cell>
          <cell r="DP560">
            <v>0</v>
          </cell>
          <cell r="DQ560">
            <v>0</v>
          </cell>
          <cell r="DR560">
            <v>5.6483999999982188</v>
          </cell>
          <cell r="DS560">
            <v>4.2773999999999432</v>
          </cell>
          <cell r="DT560">
            <v>0</v>
          </cell>
          <cell r="DU560">
            <v>0</v>
          </cell>
          <cell r="DV560">
            <v>0</v>
          </cell>
          <cell r="DW560">
            <v>1.3710000000000946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-2.1359600000000114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-35.980499999999665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-35.980499999999665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-38.068810000000667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-36.864800000000287</v>
          </cell>
          <cell r="AL561">
            <v>0</v>
          </cell>
          <cell r="AM561">
            <v>-1.2040099999999825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-16.731330999999955</v>
          </cell>
          <cell r="AS561">
            <v>3.1314689999999956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-19.862800000000334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-23.590574000000288</v>
          </cell>
          <cell r="BF561">
            <v>2.7226260000000018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-18.332700000000159</v>
          </cell>
          <cell r="BL561">
            <v>0</v>
          </cell>
          <cell r="BM561">
            <v>-7.9804999999999993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-33.404280000000654</v>
          </cell>
          <cell r="BS561">
            <v>0</v>
          </cell>
          <cell r="BT561">
            <v>1.4763200000000154</v>
          </cell>
          <cell r="BU561">
            <v>0</v>
          </cell>
          <cell r="BV561">
            <v>0</v>
          </cell>
          <cell r="BW561">
            <v>0</v>
          </cell>
          <cell r="BX561">
            <v>-34.597700000000259</v>
          </cell>
          <cell r="BY561">
            <v>1.9350000000000591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-2.2178999999998723</v>
          </cell>
          <cell r="CE561">
            <v>-28.093840000001364</v>
          </cell>
          <cell r="CF561">
            <v>-0.22069999999985157</v>
          </cell>
          <cell r="CG561">
            <v>0</v>
          </cell>
          <cell r="CH561">
            <v>0</v>
          </cell>
          <cell r="CI561">
            <v>0</v>
          </cell>
          <cell r="CJ561">
            <v>3.3298599999999965</v>
          </cell>
          <cell r="CK561">
            <v>-31.203000000000429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-9.9026950000006764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-0.29104499999999689</v>
          </cell>
          <cell r="CX561">
            <v>-14.3799999999992</v>
          </cell>
          <cell r="CY561">
            <v>2.1883799999999951</v>
          </cell>
          <cell r="CZ561">
            <v>-1.0060600000000051</v>
          </cell>
          <cell r="DA561">
            <v>0</v>
          </cell>
          <cell r="DB561">
            <v>3.586030000000008</v>
          </cell>
          <cell r="DC561">
            <v>0</v>
          </cell>
          <cell r="DD561">
            <v>0</v>
          </cell>
          <cell r="DE561">
            <v>-33.002054999999018</v>
          </cell>
          <cell r="DF561">
            <v>1.7760650000000027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-37.794499999999971</v>
          </cell>
          <cell r="DL561">
            <v>0.66191000000000599</v>
          </cell>
          <cell r="DM561">
            <v>-4.307700000000068</v>
          </cell>
          <cell r="DN561">
            <v>1.5740000000000123</v>
          </cell>
          <cell r="DO561">
            <v>0.86594000000002325</v>
          </cell>
          <cell r="DP561">
            <v>0</v>
          </cell>
          <cell r="DQ561">
            <v>4.2222299999999677</v>
          </cell>
          <cell r="DR561">
            <v>21.350150000005669</v>
          </cell>
          <cell r="DS561">
            <v>15.667000000001281</v>
          </cell>
          <cell r="DT561">
            <v>0</v>
          </cell>
          <cell r="DU561">
            <v>0</v>
          </cell>
          <cell r="DV561">
            <v>0</v>
          </cell>
          <cell r="DW561">
            <v>5.6831499999999551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-1.8249499999999443</v>
          </cell>
          <cell r="K563">
            <v>-5.4660690000000614</v>
          </cell>
          <cell r="L563">
            <v>-1.2819520000000004</v>
          </cell>
          <cell r="M563">
            <v>0</v>
          </cell>
          <cell r="N563">
            <v>-4.1266149999999016</v>
          </cell>
          <cell r="O563">
            <v>-1.0096300000000156</v>
          </cell>
          <cell r="P563">
            <v>0</v>
          </cell>
          <cell r="Q563">
            <v>0</v>
          </cell>
          <cell r="R563">
            <v>-125.60211999999956</v>
          </cell>
          <cell r="S563">
            <v>0</v>
          </cell>
          <cell r="T563">
            <v>0</v>
          </cell>
          <cell r="U563">
            <v>-5.3315800000000309</v>
          </cell>
          <cell r="V563">
            <v>0</v>
          </cell>
          <cell r="W563">
            <v>-8.3260000000000218</v>
          </cell>
          <cell r="X563">
            <v>-67.826239999998506</v>
          </cell>
          <cell r="Y563">
            <v>-3.4367699999999104</v>
          </cell>
          <cell r="Z563">
            <v>0</v>
          </cell>
          <cell r="AA563">
            <v>-28.156610000000228</v>
          </cell>
          <cell r="AB563">
            <v>-12.524919999999838</v>
          </cell>
          <cell r="AC563">
            <v>0</v>
          </cell>
          <cell r="AD563">
            <v>0</v>
          </cell>
          <cell r="AE563">
            <v>-293.82874347000325</v>
          </cell>
          <cell r="AF563">
            <v>-3.31076047</v>
          </cell>
          <cell r="AG563">
            <v>-6.1107999999999265</v>
          </cell>
          <cell r="AH563">
            <v>-31.176300000000083</v>
          </cell>
          <cell r="AI563">
            <v>-25.952064000000064</v>
          </cell>
          <cell r="AJ563">
            <v>-52.953999999999724</v>
          </cell>
          <cell r="AK563">
            <v>-82.778800000000047</v>
          </cell>
          <cell r="AL563">
            <v>-13.544600000000173</v>
          </cell>
          <cell r="AM563">
            <v>-17.195330000000013</v>
          </cell>
          <cell r="AN563">
            <v>-24.584100000000035</v>
          </cell>
          <cell r="AO563">
            <v>-28.738829000000806</v>
          </cell>
          <cell r="AP563">
            <v>0</v>
          </cell>
          <cell r="AQ563">
            <v>-7.483159999999998</v>
          </cell>
          <cell r="AR563">
            <v>-214.19340899999224</v>
          </cell>
          <cell r="AS563">
            <v>3.542753999999988</v>
          </cell>
          <cell r="AT563">
            <v>16.629259999999931</v>
          </cell>
          <cell r="AU563">
            <v>8.9154600000001665</v>
          </cell>
          <cell r="AV563">
            <v>-65.879469999999856</v>
          </cell>
          <cell r="AW563">
            <v>-48.848470000000816</v>
          </cell>
          <cell r="AX563">
            <v>-31.235029999999824</v>
          </cell>
          <cell r="AY563">
            <v>-27.472099999999955</v>
          </cell>
          <cell r="AZ563">
            <v>-13.945199999999886</v>
          </cell>
          <cell r="BA563">
            <v>-65.710399999998117</v>
          </cell>
          <cell r="BB563">
            <v>9.1225869999998395</v>
          </cell>
          <cell r="BC563">
            <v>0</v>
          </cell>
          <cell r="BD563">
            <v>0.68720000000001846</v>
          </cell>
          <cell r="BE563">
            <v>-236.49245499999961</v>
          </cell>
          <cell r="BF563">
            <v>2.6397789999999759</v>
          </cell>
          <cell r="BG563">
            <v>16.408289999999852</v>
          </cell>
          <cell r="BH563">
            <v>17.886700000000928</v>
          </cell>
          <cell r="BI563">
            <v>-19.167400000000271</v>
          </cell>
          <cell r="BJ563">
            <v>-92.442600000000311</v>
          </cell>
          <cell r="BK563">
            <v>-36.235000000000582</v>
          </cell>
          <cell r="BL563">
            <v>-23.140699999999924</v>
          </cell>
          <cell r="BM563">
            <v>-16.887463999999909</v>
          </cell>
          <cell r="BN563">
            <v>-88.369699999999284</v>
          </cell>
          <cell r="BO563">
            <v>-23.552200000000084</v>
          </cell>
          <cell r="BP563">
            <v>0</v>
          </cell>
          <cell r="BQ563">
            <v>26.367839999999887</v>
          </cell>
          <cell r="BR563">
            <v>-680.90177499997662</v>
          </cell>
          <cell r="BS563">
            <v>-2.2762000000002445</v>
          </cell>
          <cell r="BT563">
            <v>-7.4373800000012125</v>
          </cell>
          <cell r="BU563">
            <v>3.1945999999988999</v>
          </cell>
          <cell r="BV563">
            <v>-87.1208000000006</v>
          </cell>
          <cell r="BW563">
            <v>-221.36729999999807</v>
          </cell>
          <cell r="BX563">
            <v>-63.300721999999951</v>
          </cell>
          <cell r="BY563">
            <v>-96.713599999995495</v>
          </cell>
          <cell r="BZ563">
            <v>-83.611999999997352</v>
          </cell>
          <cell r="CA563">
            <v>-114.33760000000257</v>
          </cell>
          <cell r="CB563">
            <v>-27.950580000004265</v>
          </cell>
          <cell r="CC563">
            <v>4.000106999999999</v>
          </cell>
          <cell r="CD563">
            <v>16.019700000004377</v>
          </cell>
          <cell r="CE563">
            <v>-718.03676299995277</v>
          </cell>
          <cell r="CF563">
            <v>12.675849999999627</v>
          </cell>
          <cell r="CG563">
            <v>-1.3689999999987776</v>
          </cell>
          <cell r="CH563">
            <v>-24.680199999998877</v>
          </cell>
          <cell r="CI563">
            <v>-139.54880000000048</v>
          </cell>
          <cell r="CJ563">
            <v>-223.08204000000114</v>
          </cell>
          <cell r="CK563">
            <v>-107.06339300000036</v>
          </cell>
          <cell r="CL563">
            <v>-99.616449999994074</v>
          </cell>
          <cell r="CM563">
            <v>-54.421999999998661</v>
          </cell>
          <cell r="CN563">
            <v>-98.926800000001094</v>
          </cell>
          <cell r="CO563">
            <v>-32.125</v>
          </cell>
          <cell r="CP563">
            <v>4.0780700000000252</v>
          </cell>
          <cell r="CQ563">
            <v>46.043000000001484</v>
          </cell>
          <cell r="CR563">
            <v>-972.57287299999734</v>
          </cell>
          <cell r="CS563">
            <v>-10.343399999999747</v>
          </cell>
          <cell r="CT563">
            <v>9.1902000000118278E-2</v>
          </cell>
          <cell r="CU563">
            <v>-65.618000000002212</v>
          </cell>
          <cell r="CV563">
            <v>-188.09440000000177</v>
          </cell>
          <cell r="CW563">
            <v>-270.17191500000627</v>
          </cell>
          <cell r="CX563">
            <v>-61.290000000000873</v>
          </cell>
          <cell r="CY563">
            <v>-77.52062000001024</v>
          </cell>
          <cell r="CZ563">
            <v>-93.291059999995923</v>
          </cell>
          <cell r="DA563">
            <v>-159.55459999999584</v>
          </cell>
          <cell r="DB563">
            <v>-53.988310000000638</v>
          </cell>
          <cell r="DC563">
            <v>2.8785299999999552</v>
          </cell>
          <cell r="DD563">
            <v>4.3289999999979045</v>
          </cell>
          <cell r="DE563">
            <v>30.960397999966517</v>
          </cell>
          <cell r="DF563">
            <v>35.887547999998787</v>
          </cell>
          <cell r="DG563">
            <v>-0.76599999999962165</v>
          </cell>
          <cell r="DH563">
            <v>29.672200000000885</v>
          </cell>
          <cell r="DI563">
            <v>-14.532699999996112</v>
          </cell>
          <cell r="DJ563">
            <v>-49.330699999998615</v>
          </cell>
          <cell r="DK563">
            <v>-85.692499999997381</v>
          </cell>
          <cell r="DL563">
            <v>11.340910000006261</v>
          </cell>
          <cell r="DM563">
            <v>-38.7331000000122</v>
          </cell>
          <cell r="DN563">
            <v>-103.35499999999593</v>
          </cell>
          <cell r="DO563">
            <v>59.180580000007467</v>
          </cell>
          <cell r="DP563">
            <v>13.676930000000027</v>
          </cell>
          <cell r="DQ563">
            <v>173.61223000000609</v>
          </cell>
          <cell r="DR563">
            <v>1058.0934090004303</v>
          </cell>
          <cell r="DS563">
            <v>848.94691600004444</v>
          </cell>
          <cell r="DT563">
            <v>329.30989500004216</v>
          </cell>
          <cell r="DU563">
            <v>399.27000000001863</v>
          </cell>
          <cell r="DV563">
            <v>148.27799999999115</v>
          </cell>
          <cell r="DW563">
            <v>-16.786850000004051</v>
          </cell>
          <cell r="DX563">
            <v>24.847229999984847</v>
          </cell>
          <cell r="DY563">
            <v>-647.92359999998007</v>
          </cell>
          <cell r="DZ563">
            <v>-273.35329999995884</v>
          </cell>
          <cell r="EA563">
            <v>-407.02475999997114</v>
          </cell>
          <cell r="EB563">
            <v>-43.059000000008382</v>
          </cell>
          <cell r="EC563">
            <v>187.09999999999127</v>
          </cell>
          <cell r="ED563">
            <v>508.48887800000375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95.996489000506699</v>
          </cell>
          <cell r="G565">
            <v>191.91661299951375</v>
          </cell>
          <cell r="H565">
            <v>429.89452800061554</v>
          </cell>
          <cell r="I565">
            <v>440.63190599996597</v>
          </cell>
          <cell r="J565">
            <v>484.47617699857801</v>
          </cell>
          <cell r="K565">
            <v>261.02190499939024</v>
          </cell>
          <cell r="L565">
            <v>400.94445000123233</v>
          </cell>
          <cell r="M565">
            <v>283.802281498909</v>
          </cell>
          <cell r="N565">
            <v>-67.768411499448121</v>
          </cell>
          <cell r="O565">
            <v>423.23239100072533</v>
          </cell>
          <cell r="P565">
            <v>226.16213499940932</v>
          </cell>
          <cell r="Q565">
            <v>284.96866156067699</v>
          </cell>
          <cell r="R565">
            <v>4640.0514862090349</v>
          </cell>
          <cell r="S565">
            <v>127.89805900026113</v>
          </cell>
          <cell r="T565">
            <v>169.34028530027717</v>
          </cell>
          <cell r="U565">
            <v>485.69472500029951</v>
          </cell>
          <cell r="V565">
            <v>437.70845199935138</v>
          </cell>
          <cell r="W565">
            <v>303.32603100128472</v>
          </cell>
          <cell r="X565">
            <v>391.88116700015962</v>
          </cell>
          <cell r="Y565">
            <v>423.70326199941337</v>
          </cell>
          <cell r="Z565">
            <v>556.01666799932718</v>
          </cell>
          <cell r="AA565">
            <v>779.65919990092516</v>
          </cell>
          <cell r="AB565">
            <v>426.15285999979824</v>
          </cell>
          <cell r="AC565">
            <v>224.06347299925983</v>
          </cell>
          <cell r="AD565">
            <v>314.6073040002957</v>
          </cell>
          <cell r="AE565">
            <v>5246.6742383241653</v>
          </cell>
          <cell r="AF565">
            <v>241.67685252893716</v>
          </cell>
          <cell r="AG565">
            <v>414.94254899956286</v>
          </cell>
          <cell r="AH565">
            <v>489.51663700025529</v>
          </cell>
          <cell r="AI565">
            <v>398.19332200009376</v>
          </cell>
          <cell r="AJ565">
            <v>329.18009040039033</v>
          </cell>
          <cell r="AK565">
            <v>522.26391599979252</v>
          </cell>
          <cell r="AL565">
            <v>0.39238299895077944</v>
          </cell>
          <cell r="AM565">
            <v>607.03747699968517</v>
          </cell>
          <cell r="AN565">
            <v>942.40346700046211</v>
          </cell>
          <cell r="AO565">
            <v>593.98496740031987</v>
          </cell>
          <cell r="AP565">
            <v>425.77453800011426</v>
          </cell>
          <cell r="AQ565">
            <v>281.30803900118917</v>
          </cell>
          <cell r="AR565">
            <v>1227.8297023698688</v>
          </cell>
          <cell r="AS565">
            <v>97.579414319247007</v>
          </cell>
          <cell r="AT565">
            <v>8.828058373183012</v>
          </cell>
          <cell r="AU565">
            <v>-108.94092884007841</v>
          </cell>
          <cell r="AV565">
            <v>-62.168690579012036</v>
          </cell>
          <cell r="AW565">
            <v>21.643331738188863</v>
          </cell>
          <cell r="AX565">
            <v>270.03704571630806</v>
          </cell>
          <cell r="AY565">
            <v>196.93574249558151</v>
          </cell>
          <cell r="AZ565">
            <v>356.02450485620648</v>
          </cell>
          <cell r="BA565">
            <v>277.34582014661282</v>
          </cell>
          <cell r="BB565">
            <v>186.8835090668872</v>
          </cell>
          <cell r="BC565">
            <v>18.406590499915183</v>
          </cell>
          <cell r="BD565">
            <v>-34.744695411995053</v>
          </cell>
          <cell r="BE565">
            <v>571.92735117673874</v>
          </cell>
          <cell r="BF565">
            <v>-77.109853681176901</v>
          </cell>
          <cell r="BG565">
            <v>-68.693187627010047</v>
          </cell>
          <cell r="BH565">
            <v>-124.18811334017664</v>
          </cell>
          <cell r="BI565">
            <v>-121.53031358029693</v>
          </cell>
          <cell r="BJ565">
            <v>-10.5380440633744</v>
          </cell>
          <cell r="BK565">
            <v>189.93171131704003</v>
          </cell>
          <cell r="BL565">
            <v>111.26230249460787</v>
          </cell>
          <cell r="BM565">
            <v>392.66071285586804</v>
          </cell>
          <cell r="BN565">
            <v>291.43595564551651</v>
          </cell>
          <cell r="BO565">
            <v>213.43205306492746</v>
          </cell>
          <cell r="BP565">
            <v>-124.50458750035614</v>
          </cell>
          <cell r="BQ565">
            <v>-100.2312844125554</v>
          </cell>
          <cell r="BR565">
            <v>1763.5094603821635</v>
          </cell>
          <cell r="BS565">
            <v>-279.3726116809994</v>
          </cell>
          <cell r="BT565">
            <v>-183.72326662670821</v>
          </cell>
          <cell r="BU565">
            <v>31.895001661032438</v>
          </cell>
          <cell r="BV565">
            <v>-25.367231878452003</v>
          </cell>
          <cell r="BW565">
            <v>133.53265893924981</v>
          </cell>
          <cell r="BX565">
            <v>343.49241531547159</v>
          </cell>
          <cell r="BY565">
            <v>608.75560149550438</v>
          </cell>
          <cell r="BZ565">
            <v>620.25469385646284</v>
          </cell>
          <cell r="CA565">
            <v>420.10108714550734</v>
          </cell>
          <cell r="CB565">
            <v>353.89474006555974</v>
          </cell>
          <cell r="CC565">
            <v>0.72553149983286858</v>
          </cell>
          <cell r="CD565">
            <v>-260.67915941402316</v>
          </cell>
          <cell r="CE565">
            <v>1799.0570491850376</v>
          </cell>
          <cell r="CF565">
            <v>-192.20935168024153</v>
          </cell>
          <cell r="CG565">
            <v>-52.908935627900064</v>
          </cell>
          <cell r="CH565">
            <v>23.875866658054292</v>
          </cell>
          <cell r="CI565">
            <v>43.241792419925332</v>
          </cell>
          <cell r="CJ565">
            <v>23.984985939227045</v>
          </cell>
          <cell r="CK565">
            <v>252.24555931612849</v>
          </cell>
          <cell r="CL565">
            <v>502.95767999440432</v>
          </cell>
          <cell r="CM565">
            <v>390.19613185711205</v>
          </cell>
          <cell r="CN565">
            <v>561.7148311464116</v>
          </cell>
          <cell r="CO565">
            <v>294.0593330655247</v>
          </cell>
          <cell r="CP565">
            <v>0.91017549950629473</v>
          </cell>
          <cell r="CQ565">
            <v>-49.011019412428141</v>
          </cell>
          <cell r="CR565">
            <v>1997.6575451716781</v>
          </cell>
          <cell r="CS565">
            <v>-82.12868167925626</v>
          </cell>
          <cell r="CT565">
            <v>-62.555365627631545</v>
          </cell>
          <cell r="CU565">
            <v>-26.355569338425994</v>
          </cell>
          <cell r="CV565">
            <v>-88.920796581543982</v>
          </cell>
          <cell r="CW565">
            <v>114.79102993756533</v>
          </cell>
          <cell r="CX565">
            <v>348.91862731613219</v>
          </cell>
          <cell r="CY565">
            <v>344.81924499478191</v>
          </cell>
          <cell r="CZ565">
            <v>827.88720085565001</v>
          </cell>
          <cell r="DA565">
            <v>416.83882114570588</v>
          </cell>
          <cell r="DB565">
            <v>325.73994306661189</v>
          </cell>
          <cell r="DC565">
            <v>32.090060500428081</v>
          </cell>
          <cell r="DD565">
            <v>-153.46696941182017</v>
          </cell>
          <cell r="DE565">
            <v>-3207.1264850571752</v>
          </cell>
          <cell r="DF565">
            <v>-384.72945267986506</v>
          </cell>
          <cell r="DG565">
            <v>-653.39746609516442</v>
          </cell>
          <cell r="DH565">
            <v>-745.36350334063172</v>
          </cell>
          <cell r="DI565">
            <v>-702.82023158110678</v>
          </cell>
          <cell r="DJ565">
            <v>-107.2617050120607</v>
          </cell>
          <cell r="DK565">
            <v>68.408645616844296</v>
          </cell>
          <cell r="DL565">
            <v>292.46564143802971</v>
          </cell>
          <cell r="DM565">
            <v>192.13206125609577</v>
          </cell>
          <cell r="DN565">
            <v>78.131299344822764</v>
          </cell>
          <cell r="DO565">
            <v>-364.54547363519669</v>
          </cell>
          <cell r="DP565">
            <v>-460.08065474126488</v>
          </cell>
          <cell r="DQ565">
            <v>-420.06564561184496</v>
          </cell>
          <cell r="DR565">
            <v>-3337.3120320215821</v>
          </cell>
          <cell r="DS565">
            <v>-226.66685267817229</v>
          </cell>
          <cell r="DT565">
            <v>-515.35631509590894</v>
          </cell>
          <cell r="DU565">
            <v>-656.08200834039599</v>
          </cell>
          <cell r="DV565">
            <v>-619.41238158103079</v>
          </cell>
          <cell r="DW565">
            <v>-171.80289501231164</v>
          </cell>
          <cell r="DX565">
            <v>-45.598845383152366</v>
          </cell>
          <cell r="DY565">
            <v>-13.581643560901284</v>
          </cell>
          <cell r="DZ565">
            <v>70.325361254625022</v>
          </cell>
          <cell r="EA565">
            <v>-33.618899654597044</v>
          </cell>
          <cell r="EB565">
            <v>-318.25977463368326</v>
          </cell>
          <cell r="EC565">
            <v>-438.22593973949552</v>
          </cell>
          <cell r="ED565">
            <v>-369.03183761239052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-122.70999999996275</v>
          </cell>
          <cell r="G573">
            <v>-167.17999999993481</v>
          </cell>
          <cell r="H573">
            <v>-157.39999999990687</v>
          </cell>
          <cell r="I573">
            <v>-119.5</v>
          </cell>
          <cell r="J573">
            <v>-258.39000000013039</v>
          </cell>
          <cell r="K573">
            <v>-388.78000000002794</v>
          </cell>
          <cell r="L573">
            <v>-177.04000000003725</v>
          </cell>
          <cell r="M573">
            <v>-310.00000000011642</v>
          </cell>
          <cell r="N573">
            <v>2114.7899999999208</v>
          </cell>
          <cell r="O573">
            <v>-188.8399999999674</v>
          </cell>
          <cell r="P573">
            <v>-44.929999999934807</v>
          </cell>
          <cell r="Q573">
            <v>-40.599999999860302</v>
          </cell>
          <cell r="R573">
            <v>-1238.8100000005215</v>
          </cell>
          <cell r="S573">
            <v>-52.689999999944121</v>
          </cell>
          <cell r="T573">
            <v>-130.90000000002328</v>
          </cell>
          <cell r="U573">
            <v>-99.820000000065193</v>
          </cell>
          <cell r="V573">
            <v>-89.21999999997206</v>
          </cell>
          <cell r="W573">
            <v>-117.06000000005588</v>
          </cell>
          <cell r="X573">
            <v>-191.69999999995343</v>
          </cell>
          <cell r="Y573">
            <v>-76.140000000130385</v>
          </cell>
          <cell r="Z573">
            <v>-29.5</v>
          </cell>
          <cell r="AA573">
            <v>-179.57000000006519</v>
          </cell>
          <cell r="AB573">
            <v>-205.40999999991618</v>
          </cell>
          <cell r="AC573">
            <v>-62.5</v>
          </cell>
          <cell r="AD573">
            <v>-4.3000000002793968</v>
          </cell>
          <cell r="AE573">
            <v>-1529.609999999404</v>
          </cell>
          <cell r="AF573">
            <v>0</v>
          </cell>
          <cell r="AG573">
            <v>-58.800000000046566</v>
          </cell>
          <cell r="AH573">
            <v>-288.79999999993015</v>
          </cell>
          <cell r="AI573">
            <v>-121.12000000005355</v>
          </cell>
          <cell r="AJ573">
            <v>-33.759999999892898</v>
          </cell>
          <cell r="AK573">
            <v>-316.5</v>
          </cell>
          <cell r="AL573">
            <v>-79.500000000232831</v>
          </cell>
          <cell r="AM573">
            <v>-334.78000000002794</v>
          </cell>
          <cell r="AN573">
            <v>-89.050000000046566</v>
          </cell>
          <cell r="AO573">
            <v>-124.67000000004191</v>
          </cell>
          <cell r="AP573">
            <v>-82.629999999888241</v>
          </cell>
          <cell r="AQ573">
            <v>0</v>
          </cell>
          <cell r="AR573">
            <v>544.54999999888241</v>
          </cell>
          <cell r="AS573">
            <v>18.040000000037253</v>
          </cell>
          <cell r="AT573">
            <v>82.689999999944121</v>
          </cell>
          <cell r="AU573">
            <v>101.39999999990687</v>
          </cell>
          <cell r="AV573">
            <v>208.84000000002561</v>
          </cell>
          <cell r="AW573">
            <v>119.26000000012573</v>
          </cell>
          <cell r="AX573">
            <v>167.85999999986961</v>
          </cell>
          <cell r="AY573">
            <v>0</v>
          </cell>
          <cell r="AZ573">
            <v>-122.97999999998137</v>
          </cell>
          <cell r="BA573">
            <v>-89.609999999869615</v>
          </cell>
          <cell r="BB573">
            <v>10.460000000079162</v>
          </cell>
          <cell r="BC573">
            <v>48.590000000083819</v>
          </cell>
          <cell r="BD573">
            <v>0</v>
          </cell>
          <cell r="BE573">
            <v>844.95999999903142</v>
          </cell>
          <cell r="BF573">
            <v>-2.029999999795109</v>
          </cell>
          <cell r="BG573">
            <v>0</v>
          </cell>
          <cell r="BH573">
            <v>208.66999999992549</v>
          </cell>
          <cell r="BI573">
            <v>177.21999999997206</v>
          </cell>
          <cell r="BJ573">
            <v>111.17000000004191</v>
          </cell>
          <cell r="BK573">
            <v>100.82999999995809</v>
          </cell>
          <cell r="BL573">
            <v>27.339999999850988</v>
          </cell>
          <cell r="BM573">
            <v>-16.040000000037253</v>
          </cell>
          <cell r="BN573">
            <v>142.65999999991618</v>
          </cell>
          <cell r="BO573">
            <v>-2.7000000000698492</v>
          </cell>
          <cell r="BP573">
            <v>52.809999999939464</v>
          </cell>
          <cell r="BQ573">
            <v>45.03000000002794</v>
          </cell>
          <cell r="BR573">
            <v>556.07000000029802</v>
          </cell>
          <cell r="BS573">
            <v>0</v>
          </cell>
          <cell r="BT573">
            <v>0</v>
          </cell>
          <cell r="BU573">
            <v>116.82000000006519</v>
          </cell>
          <cell r="BV573">
            <v>216.15000000002328</v>
          </cell>
          <cell r="BW573">
            <v>75.949999999953434</v>
          </cell>
          <cell r="BX573">
            <v>93.110000000102445</v>
          </cell>
          <cell r="BY573">
            <v>11.620000000111759</v>
          </cell>
          <cell r="BZ573">
            <v>0</v>
          </cell>
          <cell r="CA573">
            <v>24.580000000074506</v>
          </cell>
          <cell r="CB573">
            <v>17.839999999967404</v>
          </cell>
          <cell r="CC573">
            <v>0</v>
          </cell>
          <cell r="CD573">
            <v>0</v>
          </cell>
          <cell r="CE573">
            <v>335.97999999858439</v>
          </cell>
          <cell r="CF573">
            <v>0</v>
          </cell>
          <cell r="CG573">
            <v>0</v>
          </cell>
          <cell r="CH573">
            <v>17</v>
          </cell>
          <cell r="CI573">
            <v>74.090000000025611</v>
          </cell>
          <cell r="CJ573">
            <v>146.54000000003725</v>
          </cell>
          <cell r="CK573">
            <v>24.489999999990687</v>
          </cell>
          <cell r="CL573">
            <v>0</v>
          </cell>
          <cell r="CM573">
            <v>0</v>
          </cell>
          <cell r="CN573">
            <v>73.860000000102445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2231.0300000030547</v>
          </cell>
          <cell r="DF573">
            <v>123.5</v>
          </cell>
          <cell r="DG573">
            <v>311.31000000005588</v>
          </cell>
          <cell r="DH573">
            <v>292.9000000001397</v>
          </cell>
          <cell r="DI573">
            <v>0</v>
          </cell>
          <cell r="DJ573">
            <v>0</v>
          </cell>
          <cell r="DK573">
            <v>24</v>
          </cell>
          <cell r="DL573">
            <v>107.10000000009313</v>
          </cell>
          <cell r="DM573">
            <v>0</v>
          </cell>
          <cell r="DN573">
            <v>662.58000000007451</v>
          </cell>
          <cell r="DO573">
            <v>329.79000000003725</v>
          </cell>
          <cell r="DP573">
            <v>117.39999999990687</v>
          </cell>
          <cell r="DQ573">
            <v>262.44999999995343</v>
          </cell>
          <cell r="DR573">
            <v>1957.4599999990314</v>
          </cell>
          <cell r="DS573">
            <v>41.060000000055879</v>
          </cell>
          <cell r="DT573">
            <v>692.23000000009779</v>
          </cell>
          <cell r="DU573">
            <v>246.94999999995343</v>
          </cell>
          <cell r="DV573">
            <v>0</v>
          </cell>
          <cell r="DW573">
            <v>0</v>
          </cell>
          <cell r="DX573">
            <v>49.75</v>
          </cell>
          <cell r="DY573">
            <v>42.060000000055879</v>
          </cell>
          <cell r="DZ573">
            <v>0</v>
          </cell>
          <cell r="EA573">
            <v>406.33999999985099</v>
          </cell>
          <cell r="EB573">
            <v>285.73999999999069</v>
          </cell>
          <cell r="EC573">
            <v>63.07999999995809</v>
          </cell>
          <cell r="ED573">
            <v>130.25</v>
          </cell>
        </row>
        <row r="574">
          <cell r="F574">
            <v>-326.37999999988824</v>
          </cell>
          <cell r="G574">
            <v>-100.11999999999534</v>
          </cell>
          <cell r="H574">
            <v>-262.9100000000326</v>
          </cell>
          <cell r="I574">
            <v>-7.0599999999976717</v>
          </cell>
          <cell r="J574">
            <v>-112.30999999999767</v>
          </cell>
          <cell r="K574">
            <v>-269.30999999999767</v>
          </cell>
          <cell r="L574">
            <v>-163.53000000002794</v>
          </cell>
          <cell r="M574">
            <v>-30.439999999944121</v>
          </cell>
          <cell r="N574">
            <v>475.1600000000326</v>
          </cell>
          <cell r="O574">
            <v>-185.20000000001164</v>
          </cell>
          <cell r="P574">
            <v>-247.12000000005355</v>
          </cell>
          <cell r="Q574">
            <v>-421.59999999997672</v>
          </cell>
          <cell r="R574">
            <v>-2058.0400000009686</v>
          </cell>
          <cell r="S574">
            <v>-178.94999999995343</v>
          </cell>
          <cell r="T574">
            <v>-146.44000000000233</v>
          </cell>
          <cell r="U574">
            <v>-48.180000000051223</v>
          </cell>
          <cell r="V574">
            <v>-87.979999999981374</v>
          </cell>
          <cell r="W574">
            <v>0</v>
          </cell>
          <cell r="X574">
            <v>-144.43000000005122</v>
          </cell>
          <cell r="Y574">
            <v>-318.62000000005355</v>
          </cell>
          <cell r="Z574">
            <v>-214.36999999999534</v>
          </cell>
          <cell r="AA574">
            <v>-153.3300000000163</v>
          </cell>
          <cell r="AB574">
            <v>-112.46000000002095</v>
          </cell>
          <cell r="AC574">
            <v>-384.84000000002561</v>
          </cell>
          <cell r="AD574">
            <v>-268.43999999994412</v>
          </cell>
          <cell r="AE574">
            <v>-1605.8300000010058</v>
          </cell>
          <cell r="AF574">
            <v>-13.189999999944121</v>
          </cell>
          <cell r="AG574">
            <v>-136.04000000003725</v>
          </cell>
          <cell r="AH574">
            <v>-194.79999999998836</v>
          </cell>
          <cell r="AI574">
            <v>-193.21999999997206</v>
          </cell>
          <cell r="AJ574">
            <v>-75.870000000024447</v>
          </cell>
          <cell r="AK574">
            <v>-234.84000000002561</v>
          </cell>
          <cell r="AL574">
            <v>-176.18000000005122</v>
          </cell>
          <cell r="AM574">
            <v>-149.82000000000698</v>
          </cell>
          <cell r="AN574">
            <v>-139</v>
          </cell>
          <cell r="AO574">
            <v>-146.26000000000931</v>
          </cell>
          <cell r="AP574">
            <v>-118.96000000007916</v>
          </cell>
          <cell r="AQ574">
            <v>-27.650000000023283</v>
          </cell>
          <cell r="AR574">
            <v>394.54999999981374</v>
          </cell>
          <cell r="AS574">
            <v>84.5</v>
          </cell>
          <cell r="AT574">
            <v>185.78000000002794</v>
          </cell>
          <cell r="AU574">
            <v>99.939999999944121</v>
          </cell>
          <cell r="AV574">
            <v>121.70000000001164</v>
          </cell>
          <cell r="AW574">
            <v>41.920000000012806</v>
          </cell>
          <cell r="AX574">
            <v>43.400000000023283</v>
          </cell>
          <cell r="AY574">
            <v>-208</v>
          </cell>
          <cell r="AZ574">
            <v>-73.360000000102445</v>
          </cell>
          <cell r="BA574">
            <v>71.810000000055879</v>
          </cell>
          <cell r="BB574">
            <v>-99.199999999953434</v>
          </cell>
          <cell r="BC574">
            <v>126.06000000005588</v>
          </cell>
          <cell r="BD574">
            <v>0</v>
          </cell>
          <cell r="BE574">
            <v>456.28000000026077</v>
          </cell>
          <cell r="BF574">
            <v>38.099999999976717</v>
          </cell>
          <cell r="BG574">
            <v>135.5</v>
          </cell>
          <cell r="BH574">
            <v>100.68999999994412</v>
          </cell>
          <cell r="BI574">
            <v>57.090000000025611</v>
          </cell>
          <cell r="BJ574">
            <v>59.889999999984866</v>
          </cell>
          <cell r="BK574">
            <v>-25.059999999997672</v>
          </cell>
          <cell r="BL574">
            <v>31.25</v>
          </cell>
          <cell r="BM574">
            <v>33.739999999990687</v>
          </cell>
          <cell r="BN574">
            <v>-34.340000000025611</v>
          </cell>
          <cell r="BO574">
            <v>11.960000000079162</v>
          </cell>
          <cell r="BP574">
            <v>47.460000000079162</v>
          </cell>
          <cell r="BQ574">
            <v>0</v>
          </cell>
          <cell r="BR574">
            <v>244.91000000014901</v>
          </cell>
          <cell r="BS574">
            <v>0</v>
          </cell>
          <cell r="BT574">
            <v>-42.949999999953434</v>
          </cell>
          <cell r="BU574">
            <v>150.94999999995343</v>
          </cell>
          <cell r="BV574">
            <v>171.59000000002561</v>
          </cell>
          <cell r="BW574">
            <v>44.939999999973224</v>
          </cell>
          <cell r="BX574">
            <v>-27.560000000055879</v>
          </cell>
          <cell r="BY574">
            <v>39.189999999944121</v>
          </cell>
          <cell r="BZ574">
            <v>-109.40000000002328</v>
          </cell>
          <cell r="CA574">
            <v>7.5</v>
          </cell>
          <cell r="CB574">
            <v>10.650000000023283</v>
          </cell>
          <cell r="CC574">
            <v>0</v>
          </cell>
          <cell r="CD574">
            <v>0</v>
          </cell>
          <cell r="CE574">
            <v>404.3899999987334</v>
          </cell>
          <cell r="CF574">
            <v>0</v>
          </cell>
          <cell r="CG574">
            <v>46.879999999888241</v>
          </cell>
          <cell r="CH574">
            <v>90.25</v>
          </cell>
          <cell r="CI574">
            <v>343.46999999997206</v>
          </cell>
          <cell r="CJ574">
            <v>4.0299999999988358</v>
          </cell>
          <cell r="CK574">
            <v>-36</v>
          </cell>
          <cell r="CL574">
            <v>12.960000000079162</v>
          </cell>
          <cell r="CM574">
            <v>-56.700000000069849</v>
          </cell>
          <cell r="CN574">
            <v>-1</v>
          </cell>
          <cell r="CO574">
            <v>0</v>
          </cell>
          <cell r="CP574">
            <v>0.5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-43.559999999939464</v>
          </cell>
          <cell r="G576">
            <v>-103.86999999999534</v>
          </cell>
          <cell r="H576">
            <v>-137.1600000000326</v>
          </cell>
          <cell r="I576">
            <v>-73.32999999995809</v>
          </cell>
          <cell r="J576">
            <v>-17.939999999944121</v>
          </cell>
          <cell r="K576">
            <v>-24.189999999944121</v>
          </cell>
          <cell r="L576">
            <v>-218.51000000000931</v>
          </cell>
          <cell r="M576">
            <v>-472.65999999997439</v>
          </cell>
          <cell r="N576">
            <v>90.100000000034925</v>
          </cell>
          <cell r="O576">
            <v>-3.9599999999627471</v>
          </cell>
          <cell r="P576">
            <v>-267.80400000000373</v>
          </cell>
          <cell r="Q576">
            <v>-119.33000000007451</v>
          </cell>
          <cell r="R576">
            <v>-1511.4139999998733</v>
          </cell>
          <cell r="S576">
            <v>-131.6699999999837</v>
          </cell>
          <cell r="T576">
            <v>-39.290000000037253</v>
          </cell>
          <cell r="U576">
            <v>-130.86999999999534</v>
          </cell>
          <cell r="V576">
            <v>-62.919999999925494</v>
          </cell>
          <cell r="W576">
            <v>-136</v>
          </cell>
          <cell r="X576">
            <v>-9.9799999999813735</v>
          </cell>
          <cell r="Y576">
            <v>-196.04000000003725</v>
          </cell>
          <cell r="Z576">
            <v>-165.69999999995343</v>
          </cell>
          <cell r="AA576">
            <v>-31.42000000004191</v>
          </cell>
          <cell r="AB576">
            <v>-216.68400000000838</v>
          </cell>
          <cell r="AC576">
            <v>-238.77000000001863</v>
          </cell>
          <cell r="AD576">
            <v>-152.07000000000698</v>
          </cell>
          <cell r="AE576">
            <v>-1273.5800000000745</v>
          </cell>
          <cell r="AF576">
            <v>-240.53999999997905</v>
          </cell>
          <cell r="AG576">
            <v>-18.67000000004191</v>
          </cell>
          <cell r="AH576">
            <v>-80.57999999995809</v>
          </cell>
          <cell r="AI576">
            <v>0</v>
          </cell>
          <cell r="AJ576">
            <v>-80.659999999974389</v>
          </cell>
          <cell r="AK576">
            <v>-39.099999999976717</v>
          </cell>
          <cell r="AL576">
            <v>-242.12000000005355</v>
          </cell>
          <cell r="AM576">
            <v>-213.94000000006054</v>
          </cell>
          <cell r="AN576">
            <v>-158.02000000001863</v>
          </cell>
          <cell r="AO576">
            <v>-6.5200000000186265</v>
          </cell>
          <cell r="AP576">
            <v>-33.759999999951106</v>
          </cell>
          <cell r="AQ576">
            <v>-159.67000000004191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-3995.9000000003725</v>
          </cell>
          <cell r="G577">
            <v>-3286.1000000005588</v>
          </cell>
          <cell r="H577">
            <v>-2266</v>
          </cell>
          <cell r="I577">
            <v>-1842.8000000007451</v>
          </cell>
          <cell r="J577">
            <v>-2328.5</v>
          </cell>
          <cell r="K577">
            <v>-3967.5</v>
          </cell>
          <cell r="L577">
            <v>-3362.2000000001863</v>
          </cell>
          <cell r="M577">
            <v>-2696</v>
          </cell>
          <cell r="N577">
            <v>220.40000000037253</v>
          </cell>
          <cell r="O577">
            <v>-2387.5999999996275</v>
          </cell>
          <cell r="P577">
            <v>-3326.0999999996275</v>
          </cell>
          <cell r="Q577">
            <v>-3937.7999999998137</v>
          </cell>
          <cell r="R577">
            <v>-30498.100000023842</v>
          </cell>
          <cell r="S577">
            <v>-4253.2000000011176</v>
          </cell>
          <cell r="T577">
            <v>-2132.7000000001863</v>
          </cell>
          <cell r="U577">
            <v>-1634.2999999998137</v>
          </cell>
          <cell r="V577">
            <v>-1417.5999999996275</v>
          </cell>
          <cell r="W577">
            <v>-2395.9999999990687</v>
          </cell>
          <cell r="X577">
            <v>-932.60000000055879</v>
          </cell>
          <cell r="Y577">
            <v>-3676.3000000007451</v>
          </cell>
          <cell r="Z577">
            <v>-2756.0999999996275</v>
          </cell>
          <cell r="AA577">
            <v>-2015.0999999996275</v>
          </cell>
          <cell r="AB577">
            <v>-2125.5</v>
          </cell>
          <cell r="AC577">
            <v>-3992.5999999996275</v>
          </cell>
          <cell r="AD577">
            <v>-3166.0999999996275</v>
          </cell>
          <cell r="AE577">
            <v>-18414.79999999702</v>
          </cell>
          <cell r="AF577">
            <v>-1352.7000000001863</v>
          </cell>
          <cell r="AG577">
            <v>-848.69999999925494</v>
          </cell>
          <cell r="AH577">
            <v>-1501</v>
          </cell>
          <cell r="AI577">
            <v>-925.30000000074506</v>
          </cell>
          <cell r="AJ577">
            <v>-1417.2000000001863</v>
          </cell>
          <cell r="AK577">
            <v>-1261</v>
          </cell>
          <cell r="AL577">
            <v>-2882.7999999998137</v>
          </cell>
          <cell r="AM577">
            <v>-1825</v>
          </cell>
          <cell r="AN577">
            <v>-1542.7000000001863</v>
          </cell>
          <cell r="AO577">
            <v>-1505.5000000009313</v>
          </cell>
          <cell r="AP577">
            <v>-2463.0999999996275</v>
          </cell>
          <cell r="AQ577">
            <v>-889.79999999981374</v>
          </cell>
          <cell r="AR577">
            <v>-1184.6999999880791</v>
          </cell>
          <cell r="AS577">
            <v>496.79999999981374</v>
          </cell>
          <cell r="AT577">
            <v>718.29999999981374</v>
          </cell>
          <cell r="AU577">
            <v>-9.1999999992549419</v>
          </cell>
          <cell r="AV577">
            <v>166.79999999981374</v>
          </cell>
          <cell r="AW577">
            <v>-190.50000000093132</v>
          </cell>
          <cell r="AX577">
            <v>-414.79999999981374</v>
          </cell>
          <cell r="AY577">
            <v>-665.89999999944121</v>
          </cell>
          <cell r="AZ577">
            <v>-1086.6999999992549</v>
          </cell>
          <cell r="BA577">
            <v>-855.79999999888241</v>
          </cell>
          <cell r="BB577">
            <v>-270.90000000037253</v>
          </cell>
          <cell r="BC577">
            <v>709.10000000055879</v>
          </cell>
          <cell r="BD577">
            <v>218.10000000055879</v>
          </cell>
          <cell r="BE577">
            <v>1488.8999999910593</v>
          </cell>
          <cell r="BF577">
            <v>275.79999999981374</v>
          </cell>
          <cell r="BG577">
            <v>771.29999999981374</v>
          </cell>
          <cell r="BH577">
            <v>-11.699999999254942</v>
          </cell>
          <cell r="BI577">
            <v>378.5</v>
          </cell>
          <cell r="BJ577">
            <v>467.50000000093132</v>
          </cell>
          <cell r="BK577">
            <v>-383.09999999962747</v>
          </cell>
          <cell r="BL577">
            <v>1520.2000000001863</v>
          </cell>
          <cell r="BM577">
            <v>-842.59999999962747</v>
          </cell>
          <cell r="BN577">
            <v>-1037.5</v>
          </cell>
          <cell r="BO577">
            <v>105.00000000093132</v>
          </cell>
          <cell r="BP577">
            <v>428.40000000037253</v>
          </cell>
          <cell r="BQ577">
            <v>-182.90000000037253</v>
          </cell>
          <cell r="BR577">
            <v>697.6000000089407</v>
          </cell>
          <cell r="BS577">
            <v>101.5</v>
          </cell>
          <cell r="BT577">
            <v>745.79999999888241</v>
          </cell>
          <cell r="BU577">
            <v>137.99999999906868</v>
          </cell>
          <cell r="BV577">
            <v>959</v>
          </cell>
          <cell r="BW577">
            <v>1114.8000000007451</v>
          </cell>
          <cell r="BX577">
            <v>-60.099999999627471</v>
          </cell>
          <cell r="BY577">
            <v>-806.80000000074506</v>
          </cell>
          <cell r="BZ577">
            <v>-1150.7000000001863</v>
          </cell>
          <cell r="CA577">
            <v>-830.59999999962747</v>
          </cell>
          <cell r="CB577">
            <v>443.09999999962747</v>
          </cell>
          <cell r="CC577">
            <v>73.000000000931323</v>
          </cell>
          <cell r="CD577">
            <v>-29.399999999441206</v>
          </cell>
          <cell r="CE577">
            <v>2274.2999999821186</v>
          </cell>
          <cell r="CF577">
            <v>40.699999999254942</v>
          </cell>
          <cell r="CG577">
            <v>383.90000000037253</v>
          </cell>
          <cell r="CH577">
            <v>349.39999999944121</v>
          </cell>
          <cell r="CI577">
            <v>1382.5000000009313</v>
          </cell>
          <cell r="CJ577">
            <v>1077.6999999992549</v>
          </cell>
          <cell r="CK577">
            <v>108.20000000018626</v>
          </cell>
          <cell r="CL577">
            <v>-514.80000000074506</v>
          </cell>
          <cell r="CM577">
            <v>-558.19999999925494</v>
          </cell>
          <cell r="CN577">
            <v>-383.70000000018626</v>
          </cell>
          <cell r="CO577">
            <v>-1.2000000001862645</v>
          </cell>
          <cell r="CP577">
            <v>390.59999999962747</v>
          </cell>
          <cell r="CQ577">
            <v>-0.79999999981373549</v>
          </cell>
          <cell r="CR577">
            <v>1565.5999999791384</v>
          </cell>
          <cell r="CS577">
            <v>47.199999999254942</v>
          </cell>
          <cell r="CT577">
            <v>44.799999999813735</v>
          </cell>
          <cell r="CU577">
            <v>236.20000000018626</v>
          </cell>
          <cell r="CV577">
            <v>361.5</v>
          </cell>
          <cell r="CW577">
            <v>348.59999999962747</v>
          </cell>
          <cell r="CX577">
            <v>22.799999999813735</v>
          </cell>
          <cell r="CY577">
            <v>-3.1999999992549419</v>
          </cell>
          <cell r="CZ577">
            <v>-11</v>
          </cell>
          <cell r="DA577">
            <v>384.5</v>
          </cell>
          <cell r="DB577">
            <v>22.200000000186265</v>
          </cell>
          <cell r="DC577">
            <v>43.299999999813735</v>
          </cell>
          <cell r="DD577">
            <v>68.699999999254942</v>
          </cell>
          <cell r="DE577">
            <v>3854.1999999880791</v>
          </cell>
          <cell r="DF577">
            <v>200.40000000037253</v>
          </cell>
          <cell r="DG577">
            <v>359.00000000093132</v>
          </cell>
          <cell r="DH577">
            <v>416.90000000037253</v>
          </cell>
          <cell r="DI577">
            <v>857</v>
          </cell>
          <cell r="DJ577">
            <v>436.79999999981374</v>
          </cell>
          <cell r="DK577">
            <v>545</v>
          </cell>
          <cell r="DL577">
            <v>414.5</v>
          </cell>
          <cell r="DM577">
            <v>128</v>
          </cell>
          <cell r="DN577">
            <v>265.09999999962747</v>
          </cell>
          <cell r="DO577">
            <v>74.700000000186265</v>
          </cell>
          <cell r="DP577">
            <v>26.400000000372529</v>
          </cell>
          <cell r="DQ577">
            <v>130.39999999944121</v>
          </cell>
          <cell r="DR577">
            <v>1548.0999999940395</v>
          </cell>
          <cell r="DS577">
            <v>168.09999999962747</v>
          </cell>
          <cell r="DT577">
            <v>171.39999999944121</v>
          </cell>
          <cell r="DU577">
            <v>347.19999999925494</v>
          </cell>
          <cell r="DV577">
            <v>385.79999999888241</v>
          </cell>
          <cell r="DW577">
            <v>246.89999999944121</v>
          </cell>
          <cell r="DX577">
            <v>31.5</v>
          </cell>
          <cell r="DY577">
            <v>3.900000000372529</v>
          </cell>
          <cell r="DZ577">
            <v>2.599999999627471</v>
          </cell>
          <cell r="EA577">
            <v>-17.400000000372529</v>
          </cell>
          <cell r="EB577">
            <v>105.99999999906868</v>
          </cell>
          <cell r="EC577">
            <v>28.699999999254942</v>
          </cell>
          <cell r="ED577">
            <v>73.399999999441206</v>
          </cell>
        </row>
        <row r="578">
          <cell r="F578">
            <v>-1717.4000000003725</v>
          </cell>
          <cell r="G578">
            <v>-2084.7000000001863</v>
          </cell>
          <cell r="H578">
            <v>-2336.7000000001863</v>
          </cell>
          <cell r="I578">
            <v>-1326.5</v>
          </cell>
          <cell r="J578">
            <v>-1487.9999999995343</v>
          </cell>
          <cell r="K578">
            <v>-2927.5</v>
          </cell>
          <cell r="L578">
            <v>-2089.7000000001863</v>
          </cell>
          <cell r="M578">
            <v>-2173</v>
          </cell>
          <cell r="N578">
            <v>18831.200000000186</v>
          </cell>
          <cell r="O578">
            <v>-2183.2999999998137</v>
          </cell>
          <cell r="P578">
            <v>-1893.7999999998137</v>
          </cell>
          <cell r="Q578">
            <v>-2941.5</v>
          </cell>
          <cell r="R578">
            <v>-19583.699999988079</v>
          </cell>
          <cell r="S578">
            <v>-1515.2000000001863</v>
          </cell>
          <cell r="T578">
            <v>-1398.7000000001863</v>
          </cell>
          <cell r="U578">
            <v>-2173.0999999996275</v>
          </cell>
          <cell r="V578">
            <v>-1162.2000000001863</v>
          </cell>
          <cell r="W578">
            <v>-1245.7999999998137</v>
          </cell>
          <cell r="X578">
            <v>-2279.5</v>
          </cell>
          <cell r="Y578">
            <v>-1376</v>
          </cell>
          <cell r="Z578">
            <v>-2480.3999999994412</v>
          </cell>
          <cell r="AA578">
            <v>-1652</v>
          </cell>
          <cell r="AB578">
            <v>-1630.2000000001863</v>
          </cell>
          <cell r="AC578">
            <v>-1254.7999999998137</v>
          </cell>
          <cell r="AD578">
            <v>-1415.7999999998137</v>
          </cell>
          <cell r="AE578">
            <v>-18883.20000000298</v>
          </cell>
          <cell r="AF578">
            <v>-1460.7000000001863</v>
          </cell>
          <cell r="AG578">
            <v>-978.59999999962747</v>
          </cell>
          <cell r="AH578">
            <v>-1679.5</v>
          </cell>
          <cell r="AI578">
            <v>-1366.7999999998137</v>
          </cell>
          <cell r="AJ578">
            <v>-780.09999999962747</v>
          </cell>
          <cell r="AK578">
            <v>-1610.7000000001863</v>
          </cell>
          <cell r="AL578">
            <v>-1849.7999999998137</v>
          </cell>
          <cell r="AM578">
            <v>-2614</v>
          </cell>
          <cell r="AN578">
            <v>-2275.7000000001863</v>
          </cell>
          <cell r="AO578">
            <v>-1526.3999999994412</v>
          </cell>
          <cell r="AP578">
            <v>-1562.8999999994412</v>
          </cell>
          <cell r="AQ578">
            <v>-1178</v>
          </cell>
          <cell r="AR578">
            <v>321.20000000298023</v>
          </cell>
          <cell r="AS578">
            <v>186.40000000037253</v>
          </cell>
          <cell r="AT578">
            <v>862.90000000037253</v>
          </cell>
          <cell r="AU578">
            <v>628</v>
          </cell>
          <cell r="AV578">
            <v>843.29999999981374</v>
          </cell>
          <cell r="AW578">
            <v>563.49999999906868</v>
          </cell>
          <cell r="AX578">
            <v>-437.40000000037253</v>
          </cell>
          <cell r="AY578">
            <v>-684.79999999981374</v>
          </cell>
          <cell r="AZ578">
            <v>-1383</v>
          </cell>
          <cell r="BA578">
            <v>-540.20000000018626</v>
          </cell>
          <cell r="BB578">
            <v>2</v>
          </cell>
          <cell r="BC578">
            <v>326.29999999981374</v>
          </cell>
          <cell r="BD578">
            <v>-45.799999999813735</v>
          </cell>
          <cell r="BE578">
            <v>902.69999999552965</v>
          </cell>
          <cell r="BF578">
            <v>420.29999999981374</v>
          </cell>
          <cell r="BG578">
            <v>847.20000000018626</v>
          </cell>
          <cell r="BH578">
            <v>434.79999999981374</v>
          </cell>
          <cell r="BI578">
            <v>1018.2000000001863</v>
          </cell>
          <cell r="BJ578">
            <v>426</v>
          </cell>
          <cell r="BK578">
            <v>-401.5</v>
          </cell>
          <cell r="BL578">
            <v>69</v>
          </cell>
          <cell r="BM578">
            <v>-1664.2999999998137</v>
          </cell>
          <cell r="BN578">
            <v>-545.60000000055879</v>
          </cell>
          <cell r="BO578">
            <v>140.29999999981374</v>
          </cell>
          <cell r="BP578">
            <v>327.79999999981374</v>
          </cell>
          <cell r="BQ578">
            <v>-169.5</v>
          </cell>
          <cell r="BR578">
            <v>2959.1000000089407</v>
          </cell>
          <cell r="BS578">
            <v>449</v>
          </cell>
          <cell r="BT578">
            <v>341</v>
          </cell>
          <cell r="BU578">
            <v>456.59999999962747</v>
          </cell>
          <cell r="BV578">
            <v>1225.9000000003725</v>
          </cell>
          <cell r="BW578">
            <v>619.29999999981374</v>
          </cell>
          <cell r="BX578">
            <v>-490</v>
          </cell>
          <cell r="BY578">
            <v>-102.59999999962747</v>
          </cell>
          <cell r="BZ578">
            <v>-514</v>
          </cell>
          <cell r="CA578">
            <v>45.5</v>
          </cell>
          <cell r="CB578">
            <v>313.40000000037253</v>
          </cell>
          <cell r="CC578">
            <v>580</v>
          </cell>
          <cell r="CD578">
            <v>35</v>
          </cell>
          <cell r="CE578">
            <v>3972</v>
          </cell>
          <cell r="CF578">
            <v>17.5</v>
          </cell>
          <cell r="CG578">
            <v>100.20000000018626</v>
          </cell>
          <cell r="CH578">
            <v>767.79999999981374</v>
          </cell>
          <cell r="CI578">
            <v>1276.0999999996275</v>
          </cell>
          <cell r="CJ578">
            <v>489.5</v>
          </cell>
          <cell r="CK578">
            <v>386.5</v>
          </cell>
          <cell r="CL578">
            <v>-264.10000000055879</v>
          </cell>
          <cell r="CM578">
            <v>-162.5</v>
          </cell>
          <cell r="CN578">
            <v>877.5</v>
          </cell>
          <cell r="CO578">
            <v>-13.200000000186265</v>
          </cell>
          <cell r="CP578">
            <v>500.20000000018626</v>
          </cell>
          <cell r="CQ578">
            <v>-3.5</v>
          </cell>
          <cell r="CR578">
            <v>335.5</v>
          </cell>
          <cell r="CS578">
            <v>8.7000000001862645</v>
          </cell>
          <cell r="CT578">
            <v>13.200000000186265</v>
          </cell>
          <cell r="CU578">
            <v>118.20000000018626</v>
          </cell>
          <cell r="CV578">
            <v>62.700000000186265</v>
          </cell>
          <cell r="CW578">
            <v>50.5</v>
          </cell>
          <cell r="CX578">
            <v>-7</v>
          </cell>
          <cell r="CY578">
            <v>-1</v>
          </cell>
          <cell r="CZ578">
            <v>1.599999999627471</v>
          </cell>
          <cell r="DA578">
            <v>-39.799999999813735</v>
          </cell>
          <cell r="DB578">
            <v>3</v>
          </cell>
          <cell r="DC578">
            <v>132.70000000018626</v>
          </cell>
          <cell r="DD578">
            <v>-7.2999999998137355</v>
          </cell>
          <cell r="DE578">
            <v>2307.7000000029802</v>
          </cell>
          <cell r="DF578">
            <v>38.200000000186265</v>
          </cell>
          <cell r="DG578">
            <v>209.59999999962747</v>
          </cell>
          <cell r="DH578">
            <v>192.29999999981374</v>
          </cell>
          <cell r="DI578">
            <v>696.29999999981374</v>
          </cell>
          <cell r="DJ578">
            <v>502.40000000037253</v>
          </cell>
          <cell r="DK578">
            <v>89.900000000372529</v>
          </cell>
          <cell r="DL578">
            <v>163</v>
          </cell>
          <cell r="DM578">
            <v>357.5</v>
          </cell>
          <cell r="DN578">
            <v>3.599999999627471</v>
          </cell>
          <cell r="DO578">
            <v>35.599999999627471</v>
          </cell>
          <cell r="DP578">
            <v>2.2999999998137355</v>
          </cell>
          <cell r="DQ578">
            <v>17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-3546.5999999996275</v>
          </cell>
          <cell r="G579">
            <v>-3109.7000000001863</v>
          </cell>
          <cell r="H579">
            <v>-3641.6100000003353</v>
          </cell>
          <cell r="I579">
            <v>-2346.1399999996647</v>
          </cell>
          <cell r="J579">
            <v>-1621.0999999996275</v>
          </cell>
          <cell r="K579">
            <v>-1612.7400000002235</v>
          </cell>
          <cell r="L579">
            <v>-6571.8999999985099</v>
          </cell>
          <cell r="M579">
            <v>-9693.8999999985099</v>
          </cell>
          <cell r="N579">
            <v>3170.6000000005588</v>
          </cell>
          <cell r="O579">
            <v>-7402.6000000005588</v>
          </cell>
          <cell r="P579">
            <v>-5812.9999999990687</v>
          </cell>
          <cell r="Q579">
            <v>-4722.7000000001863</v>
          </cell>
          <cell r="R579">
            <v>-45043.040000006557</v>
          </cell>
          <cell r="S579">
            <v>-4178.7999999998137</v>
          </cell>
          <cell r="T579">
            <v>-2848.1999999997206</v>
          </cell>
          <cell r="U579">
            <v>-2773.9000000003725</v>
          </cell>
          <cell r="V579">
            <v>-2000.5000000004657</v>
          </cell>
          <cell r="W579">
            <v>-2031</v>
          </cell>
          <cell r="X579">
            <v>-2567.6000000000931</v>
          </cell>
          <cell r="Y579">
            <v>-3424.3000000007451</v>
          </cell>
          <cell r="Z579">
            <v>-6787.7000000011176</v>
          </cell>
          <cell r="AA579">
            <v>-3590.0400000000373</v>
          </cell>
          <cell r="AB579">
            <v>-6001.8999999994412</v>
          </cell>
          <cell r="AC579">
            <v>-5038.8000000002794</v>
          </cell>
          <cell r="AD579">
            <v>-3800.3000000007451</v>
          </cell>
          <cell r="AE579">
            <v>-40775.000000007451</v>
          </cell>
          <cell r="AF579">
            <v>-4308.8999999994412</v>
          </cell>
          <cell r="AG579">
            <v>-3105.2999999998137</v>
          </cell>
          <cell r="AH579">
            <v>-2429.7000000001863</v>
          </cell>
          <cell r="AI579">
            <v>-2608.6000000000931</v>
          </cell>
          <cell r="AJ579">
            <v>-2190.2999999998137</v>
          </cell>
          <cell r="AK579">
            <v>-3112.6000000005588</v>
          </cell>
          <cell r="AL579">
            <v>-1768.2999999998137</v>
          </cell>
          <cell r="AM579">
            <v>-2346.2999999998137</v>
          </cell>
          <cell r="AN579">
            <v>-3321.1000000005588</v>
          </cell>
          <cell r="AO579">
            <v>-5326.9000000003725</v>
          </cell>
          <cell r="AP579">
            <v>-5942.7999999998137</v>
          </cell>
          <cell r="AQ579">
            <v>-4314.2000000001863</v>
          </cell>
          <cell r="AR579">
            <v>-7993.4600000083447</v>
          </cell>
          <cell r="AS579">
            <v>1689.0999999996275</v>
          </cell>
          <cell r="AT579">
            <v>938.50000000093132</v>
          </cell>
          <cell r="AU579">
            <v>-601.20000000018626</v>
          </cell>
          <cell r="AV579">
            <v>-1081.7999999998137</v>
          </cell>
          <cell r="AW579">
            <v>-987.56000000052154</v>
          </cell>
          <cell r="AX579">
            <v>-780</v>
          </cell>
          <cell r="AY579">
            <v>-1633.7999999998137</v>
          </cell>
          <cell r="AZ579">
            <v>-889</v>
          </cell>
          <cell r="BA579">
            <v>-1281</v>
          </cell>
          <cell r="BB579">
            <v>-1522.5999999996275</v>
          </cell>
          <cell r="BC579">
            <v>-1580.0000000009313</v>
          </cell>
          <cell r="BD579">
            <v>-264.09999999962747</v>
          </cell>
          <cell r="BE579">
            <v>-8316.9999999925494</v>
          </cell>
          <cell r="BF579">
            <v>1900</v>
          </cell>
          <cell r="BG579">
            <v>737.60000000055879</v>
          </cell>
          <cell r="BH579">
            <v>-887.99999999906868</v>
          </cell>
          <cell r="BI579">
            <v>-1314.1000000005588</v>
          </cell>
          <cell r="BJ579">
            <v>-1277.1000000000931</v>
          </cell>
          <cell r="BK579">
            <v>-2260.3999999994412</v>
          </cell>
          <cell r="BL579">
            <v>-617.29999999981374</v>
          </cell>
          <cell r="BM579">
            <v>-1440.5999999996275</v>
          </cell>
          <cell r="BN579">
            <v>-588.29999999888241</v>
          </cell>
          <cell r="BO579">
            <v>-1998.5</v>
          </cell>
          <cell r="BP579">
            <v>-871.79999999981374</v>
          </cell>
          <cell r="BQ579">
            <v>301.5</v>
          </cell>
          <cell r="BR579">
            <v>-2748.1399999931455</v>
          </cell>
          <cell r="BS579">
            <v>584.79999999981374</v>
          </cell>
          <cell r="BT579">
            <v>488</v>
          </cell>
          <cell r="BU579">
            <v>183.79999999981374</v>
          </cell>
          <cell r="BV579">
            <v>-722.29999999981374</v>
          </cell>
          <cell r="BW579">
            <v>-103.74000000022352</v>
          </cell>
          <cell r="BX579">
            <v>-1162.5</v>
          </cell>
          <cell r="BY579">
            <v>-527.5</v>
          </cell>
          <cell r="BZ579">
            <v>-753.90000000037253</v>
          </cell>
          <cell r="CA579">
            <v>-266.29999999981374</v>
          </cell>
          <cell r="CB579">
            <v>-247.70000000018626</v>
          </cell>
          <cell r="CC579">
            <v>-58</v>
          </cell>
          <cell r="CD579">
            <v>-162.79999999981374</v>
          </cell>
          <cell r="CE579">
            <v>-2379.4999999925494</v>
          </cell>
          <cell r="CF579">
            <v>255.20000000111759</v>
          </cell>
          <cell r="CG579">
            <v>549.29999999981374</v>
          </cell>
          <cell r="CH579">
            <v>379.5</v>
          </cell>
          <cell r="CI579">
            <v>136.79999999981374</v>
          </cell>
          <cell r="CJ579">
            <v>-340.79999999981374</v>
          </cell>
          <cell r="CK579">
            <v>-1529.1000000000931</v>
          </cell>
          <cell r="CL579">
            <v>25.100000000093132</v>
          </cell>
          <cell r="CM579">
            <v>-1082</v>
          </cell>
          <cell r="CN579">
            <v>-915.60000000055879</v>
          </cell>
          <cell r="CO579">
            <v>552.09999999962747</v>
          </cell>
          <cell r="CP579">
            <v>-378.50000000046566</v>
          </cell>
          <cell r="CQ579">
            <v>-31.5</v>
          </cell>
          <cell r="CR579">
            <v>-363.19999999552965</v>
          </cell>
          <cell r="CS579">
            <v>0</v>
          </cell>
          <cell r="CT579">
            <v>536</v>
          </cell>
          <cell r="CU579">
            <v>68.799999999813735</v>
          </cell>
          <cell r="CV579">
            <v>395.8000000002794</v>
          </cell>
          <cell r="CW579">
            <v>-438.39999999990687</v>
          </cell>
          <cell r="CX579">
            <v>-1201.8999999999069</v>
          </cell>
          <cell r="CY579">
            <v>184.70000000018626</v>
          </cell>
          <cell r="CZ579">
            <v>-128.79999999981374</v>
          </cell>
          <cell r="DA579">
            <v>-276.29999999981374</v>
          </cell>
          <cell r="DB579">
            <v>359.70000000018626</v>
          </cell>
          <cell r="DC579">
            <v>14.500000000465661</v>
          </cell>
          <cell r="DD579">
            <v>122.70000000018626</v>
          </cell>
          <cell r="DE579">
            <v>6549.2199999988079</v>
          </cell>
          <cell r="DF579">
            <v>210.59999999962747</v>
          </cell>
          <cell r="DG579">
            <v>1177</v>
          </cell>
          <cell r="DH579">
            <v>972.90000000037253</v>
          </cell>
          <cell r="DI579">
            <v>701.89999999944121</v>
          </cell>
          <cell r="DJ579">
            <v>164.22000000020489</v>
          </cell>
          <cell r="DK579">
            <v>1118.4000000003725</v>
          </cell>
          <cell r="DL579">
            <v>320.29999999981374</v>
          </cell>
          <cell r="DM579">
            <v>322.5</v>
          </cell>
          <cell r="DN579">
            <v>966.5</v>
          </cell>
          <cell r="DO579">
            <v>72.599999999627471</v>
          </cell>
          <cell r="DP579">
            <v>212</v>
          </cell>
          <cell r="DQ579">
            <v>310.29999999981374</v>
          </cell>
          <cell r="DR579">
            <v>939.29999999701977</v>
          </cell>
          <cell r="DS579">
            <v>0</v>
          </cell>
          <cell r="DT579">
            <v>66.299999999813735</v>
          </cell>
          <cell r="DU579">
            <v>322.70000000018626</v>
          </cell>
          <cell r="DV579">
            <v>179.5</v>
          </cell>
          <cell r="DW579">
            <v>-163.29999999981374</v>
          </cell>
          <cell r="DX579">
            <v>216.79999999981374</v>
          </cell>
          <cell r="DY579">
            <v>0</v>
          </cell>
          <cell r="DZ579">
            <v>0</v>
          </cell>
          <cell r="EA579">
            <v>59.799999999813735</v>
          </cell>
          <cell r="EB579">
            <v>257.5</v>
          </cell>
          <cell r="EC579">
            <v>0</v>
          </cell>
          <cell r="ED579">
            <v>0</v>
          </cell>
        </row>
        <row r="580">
          <cell r="F580">
            <v>-780.62999999988824</v>
          </cell>
          <cell r="G580">
            <v>-367.53000000002794</v>
          </cell>
          <cell r="H580">
            <v>-622.76000000024214</v>
          </cell>
          <cell r="I580">
            <v>-603.09000000008382</v>
          </cell>
          <cell r="J580">
            <v>-484.45999999996275</v>
          </cell>
          <cell r="K580">
            <v>-195.13000000012107</v>
          </cell>
          <cell r="L580">
            <v>-1067.1000000000931</v>
          </cell>
          <cell r="M580">
            <v>-1087.0600000000559</v>
          </cell>
          <cell r="N580">
            <v>1573.3600000003353</v>
          </cell>
          <cell r="O580">
            <v>-1077.2099999999627</v>
          </cell>
          <cell r="P580">
            <v>-1343.2000000001863</v>
          </cell>
          <cell r="Q580">
            <v>-944.73999999999069</v>
          </cell>
          <cell r="R580">
            <v>-11143.929999999702</v>
          </cell>
          <cell r="S580">
            <v>-1255.9199999999255</v>
          </cell>
          <cell r="T580">
            <v>-919.92999999993481</v>
          </cell>
          <cell r="U580">
            <v>-329.8499999998603</v>
          </cell>
          <cell r="V580">
            <v>-730.56000000005588</v>
          </cell>
          <cell r="W580">
            <v>-549.97999999998137</v>
          </cell>
          <cell r="X580">
            <v>-928.86000000010245</v>
          </cell>
          <cell r="Y580">
            <v>-483.44000000017695</v>
          </cell>
          <cell r="Z580">
            <v>-365.70000000018626</v>
          </cell>
          <cell r="AA580">
            <v>-267.38999999989755</v>
          </cell>
          <cell r="AB580">
            <v>-944.91999999992549</v>
          </cell>
          <cell r="AC580">
            <v>-2432.1799999999348</v>
          </cell>
          <cell r="AD580">
            <v>-1935.1999999997206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-252</v>
          </cell>
          <cell r="G581">
            <v>-111.29999999981374</v>
          </cell>
          <cell r="H581">
            <v>-34.600000000093132</v>
          </cell>
          <cell r="I581">
            <v>-111.80000000004657</v>
          </cell>
          <cell r="J581">
            <v>-384.89999999990687</v>
          </cell>
          <cell r="K581">
            <v>-704.5</v>
          </cell>
          <cell r="L581">
            <v>-198.5</v>
          </cell>
          <cell r="M581">
            <v>-410.20000000018626</v>
          </cell>
          <cell r="N581">
            <v>2528.2000000001863</v>
          </cell>
          <cell r="O581">
            <v>-220.70000000018626</v>
          </cell>
          <cell r="P581">
            <v>-67.700000000186265</v>
          </cell>
          <cell r="Q581">
            <v>0</v>
          </cell>
          <cell r="R581">
            <v>-1964.9000000022352</v>
          </cell>
          <cell r="S581">
            <v>-15.5</v>
          </cell>
          <cell r="T581">
            <v>-130.30000000004657</v>
          </cell>
          <cell r="U581">
            <v>-149.29999999981374</v>
          </cell>
          <cell r="V581">
            <v>-278</v>
          </cell>
          <cell r="W581">
            <v>-113.5</v>
          </cell>
          <cell r="X581">
            <v>-199.10000000009313</v>
          </cell>
          <cell r="Y581">
            <v>-9.7999999998137355</v>
          </cell>
          <cell r="Z581">
            <v>-435</v>
          </cell>
          <cell r="AA581">
            <v>-238.79999999981374</v>
          </cell>
          <cell r="AB581">
            <v>-130.60000000009313</v>
          </cell>
          <cell r="AC581">
            <v>-265</v>
          </cell>
          <cell r="AD581">
            <v>0</v>
          </cell>
          <cell r="AE581">
            <v>-1684</v>
          </cell>
          <cell r="AF581">
            <v>0</v>
          </cell>
          <cell r="AG581">
            <v>-45</v>
          </cell>
          <cell r="AH581">
            <v>-300.80000000004657</v>
          </cell>
          <cell r="AI581">
            <v>-65.300000000046566</v>
          </cell>
          <cell r="AJ581">
            <v>-72.5</v>
          </cell>
          <cell r="AK581">
            <v>-452</v>
          </cell>
          <cell r="AL581">
            <v>-110.29999999981374</v>
          </cell>
          <cell r="AM581">
            <v>-100.10000000009313</v>
          </cell>
          <cell r="AN581">
            <v>-218</v>
          </cell>
          <cell r="AO581">
            <v>-197.5</v>
          </cell>
          <cell r="AP581">
            <v>-122.5</v>
          </cell>
          <cell r="AQ581">
            <v>0</v>
          </cell>
          <cell r="AR581">
            <v>2083.6000000014901</v>
          </cell>
          <cell r="AS581">
            <v>305</v>
          </cell>
          <cell r="AT581">
            <v>120.29999999981374</v>
          </cell>
          <cell r="AU581">
            <v>22.299999999813735</v>
          </cell>
          <cell r="AV581">
            <v>436.89999999990687</v>
          </cell>
          <cell r="AW581">
            <v>455.39999999990687</v>
          </cell>
          <cell r="AX581">
            <v>-185.30000000004657</v>
          </cell>
          <cell r="AY581">
            <v>2.2000000001862645</v>
          </cell>
          <cell r="AZ581">
            <v>-74.5</v>
          </cell>
          <cell r="BA581">
            <v>230.79999999981374</v>
          </cell>
          <cell r="BB581">
            <v>247.79999999981374</v>
          </cell>
          <cell r="BC581">
            <v>246.29999999981374</v>
          </cell>
          <cell r="BD581">
            <v>276.40000000037253</v>
          </cell>
          <cell r="BE581">
            <v>2406.9000000022352</v>
          </cell>
          <cell r="BF581">
            <v>166.5</v>
          </cell>
          <cell r="BG581">
            <v>301.70000000018626</v>
          </cell>
          <cell r="BH581">
            <v>86.099999999860302</v>
          </cell>
          <cell r="BI581">
            <v>557.39999999990687</v>
          </cell>
          <cell r="BJ581">
            <v>127.69999999995343</v>
          </cell>
          <cell r="BK581">
            <v>174.79999999981374</v>
          </cell>
          <cell r="BL581">
            <v>0</v>
          </cell>
          <cell r="BM581">
            <v>8</v>
          </cell>
          <cell r="BN581">
            <v>185</v>
          </cell>
          <cell r="BO581">
            <v>323.70000000018626</v>
          </cell>
          <cell r="BP581">
            <v>169.29999999981374</v>
          </cell>
          <cell r="BQ581">
            <v>306.70000000018626</v>
          </cell>
          <cell r="BR581">
            <v>2786.8000000007451</v>
          </cell>
          <cell r="BS581">
            <v>128.79999999981374</v>
          </cell>
          <cell r="BT581">
            <v>276.20000000018626</v>
          </cell>
          <cell r="BU581">
            <v>339.10000000009313</v>
          </cell>
          <cell r="BV581">
            <v>394.89999999990687</v>
          </cell>
          <cell r="BW581">
            <v>275</v>
          </cell>
          <cell r="BX581">
            <v>163.20000000018626</v>
          </cell>
          <cell r="BY581">
            <v>23.299999999813735</v>
          </cell>
          <cell r="BZ581">
            <v>0</v>
          </cell>
          <cell r="CA581">
            <v>295</v>
          </cell>
          <cell r="CB581">
            <v>532</v>
          </cell>
          <cell r="CC581">
            <v>61.299999999813735</v>
          </cell>
          <cell r="CD581">
            <v>298</v>
          </cell>
          <cell r="CE581">
            <v>2412.6999999992549</v>
          </cell>
          <cell r="CF581">
            <v>122.40000000037253</v>
          </cell>
          <cell r="CG581">
            <v>366</v>
          </cell>
          <cell r="CH581">
            <v>280.69999999995343</v>
          </cell>
          <cell r="CI581">
            <v>195.5</v>
          </cell>
          <cell r="CJ581">
            <v>-4.1999999999534339</v>
          </cell>
          <cell r="CK581">
            <v>168.5</v>
          </cell>
          <cell r="CL581">
            <v>0</v>
          </cell>
          <cell r="CM581">
            <v>0</v>
          </cell>
          <cell r="CN581">
            <v>334.59999999962747</v>
          </cell>
          <cell r="CO581">
            <v>591.20000000018626</v>
          </cell>
          <cell r="CP581">
            <v>61</v>
          </cell>
          <cell r="CQ581">
            <v>297</v>
          </cell>
          <cell r="CR581">
            <v>2255.6000000014901</v>
          </cell>
          <cell r="CS581">
            <v>122.70000000018626</v>
          </cell>
          <cell r="CT581">
            <v>367</v>
          </cell>
          <cell r="CU581">
            <v>320.9000000001397</v>
          </cell>
          <cell r="CV581">
            <v>150.9000000001397</v>
          </cell>
          <cell r="CW581">
            <v>0</v>
          </cell>
          <cell r="CX581">
            <v>169.29999999981374</v>
          </cell>
          <cell r="CY581">
            <v>0</v>
          </cell>
          <cell r="CZ581">
            <v>0</v>
          </cell>
          <cell r="DA581">
            <v>288.40000000037253</v>
          </cell>
          <cell r="DB581">
            <v>540.70000000018626</v>
          </cell>
          <cell r="DC581">
            <v>61.400000000372529</v>
          </cell>
          <cell r="DD581">
            <v>234.29999999981374</v>
          </cell>
          <cell r="DE581">
            <v>1075.6999999992549</v>
          </cell>
          <cell r="DF581">
            <v>123.79999999981374</v>
          </cell>
          <cell r="DG581">
            <v>365.79999999981374</v>
          </cell>
          <cell r="DH581">
            <v>304.9000000001397</v>
          </cell>
          <cell r="DI581">
            <v>94</v>
          </cell>
          <cell r="DJ581">
            <v>1.1999999999534339</v>
          </cell>
          <cell r="DK581">
            <v>118</v>
          </cell>
          <cell r="DL581">
            <v>0</v>
          </cell>
          <cell r="DM581">
            <v>0</v>
          </cell>
          <cell r="DN581">
            <v>0</v>
          </cell>
          <cell r="DO581">
            <v>68</v>
          </cell>
          <cell r="DP581">
            <v>0</v>
          </cell>
          <cell r="DQ581">
            <v>0</v>
          </cell>
          <cell r="DR581">
            <v>223.39999999850988</v>
          </cell>
          <cell r="DS581">
            <v>1.2999999998137355</v>
          </cell>
          <cell r="DT581">
            <v>4.2999999998137355</v>
          </cell>
          <cell r="DU581">
            <v>93</v>
          </cell>
          <cell r="DV581">
            <v>84.299999999813735</v>
          </cell>
          <cell r="DW581">
            <v>-1.2000000001862645</v>
          </cell>
          <cell r="DX581">
            <v>0</v>
          </cell>
          <cell r="DY581">
            <v>0</v>
          </cell>
          <cell r="DZ581">
            <v>0</v>
          </cell>
          <cell r="EA581">
            <v>0.70000000018626451</v>
          </cell>
          <cell r="EB581">
            <v>41</v>
          </cell>
          <cell r="EC581">
            <v>0</v>
          </cell>
          <cell r="ED581">
            <v>0</v>
          </cell>
        </row>
        <row r="583">
          <cell r="F583">
            <v>-1177</v>
          </cell>
          <cell r="G583">
            <v>-533.30000000004657</v>
          </cell>
          <cell r="H583">
            <v>-689.79999999981374</v>
          </cell>
          <cell r="I583">
            <v>-125.5</v>
          </cell>
          <cell r="J583">
            <v>0</v>
          </cell>
          <cell r="K583">
            <v>-108.70000000006985</v>
          </cell>
          <cell r="L583">
            <v>-164.70000000018626</v>
          </cell>
          <cell r="M583">
            <v>-371.79999999981374</v>
          </cell>
          <cell r="N583">
            <v>1692.3000000000466</v>
          </cell>
          <cell r="O583">
            <v>-180</v>
          </cell>
          <cell r="P583">
            <v>-92.600000000093132</v>
          </cell>
          <cell r="Q583">
            <v>-792.30000000004657</v>
          </cell>
          <cell r="R583">
            <v>-3860.0999999940395</v>
          </cell>
          <cell r="S583">
            <v>-766.20000000018626</v>
          </cell>
          <cell r="T583">
            <v>-562.30000000004657</v>
          </cell>
          <cell r="U583">
            <v>-805</v>
          </cell>
          <cell r="V583">
            <v>-114.80000000004657</v>
          </cell>
          <cell r="W583">
            <v>0</v>
          </cell>
          <cell r="X583">
            <v>0</v>
          </cell>
          <cell r="Y583">
            <v>-176</v>
          </cell>
          <cell r="Z583">
            <v>-138.30000000004657</v>
          </cell>
          <cell r="AA583">
            <v>-653.0999999998603</v>
          </cell>
          <cell r="AB583">
            <v>-282.89999999990687</v>
          </cell>
          <cell r="AC583">
            <v>-134.4000000001397</v>
          </cell>
          <cell r="AD583">
            <v>-227.0999999998603</v>
          </cell>
          <cell r="AE583">
            <v>-3965.5</v>
          </cell>
          <cell r="AF583">
            <v>-308.19999999995343</v>
          </cell>
          <cell r="AG583">
            <v>-344.79999999981374</v>
          </cell>
          <cell r="AH583">
            <v>-909.29999999981374</v>
          </cell>
          <cell r="AI583">
            <v>-239.39999999990687</v>
          </cell>
          <cell r="AJ583">
            <v>0</v>
          </cell>
          <cell r="AK583">
            <v>0</v>
          </cell>
          <cell r="AL583">
            <v>-463</v>
          </cell>
          <cell r="AM583">
            <v>-411.89999999990687</v>
          </cell>
          <cell r="AN583">
            <v>-601.39999999990687</v>
          </cell>
          <cell r="AO583">
            <v>-303</v>
          </cell>
          <cell r="AP583">
            <v>0</v>
          </cell>
          <cell r="AQ583">
            <v>-384.5</v>
          </cell>
          <cell r="AR583">
            <v>-839.54000000283122</v>
          </cell>
          <cell r="AS583">
            <v>-142.30000000004657</v>
          </cell>
          <cell r="AT583">
            <v>-34.799999999813735</v>
          </cell>
          <cell r="AU583">
            <v>-131.79999999981374</v>
          </cell>
          <cell r="AV583">
            <v>-59.900000000139698</v>
          </cell>
          <cell r="AW583">
            <v>0</v>
          </cell>
          <cell r="AX583">
            <v>59.260000000009313</v>
          </cell>
          <cell r="AY583">
            <v>-168</v>
          </cell>
          <cell r="AZ583">
            <v>-223.70000000018626</v>
          </cell>
          <cell r="BA583">
            <v>-65.200000000186265</v>
          </cell>
          <cell r="BB583">
            <v>-90.300000000046566</v>
          </cell>
          <cell r="BC583">
            <v>76.800000000046566</v>
          </cell>
          <cell r="BD583">
            <v>-59.600000000093132</v>
          </cell>
          <cell r="BE583">
            <v>1076.5399999991059</v>
          </cell>
          <cell r="BF583">
            <v>-35.5</v>
          </cell>
          <cell r="BG583">
            <v>-94</v>
          </cell>
          <cell r="BH583">
            <v>-164</v>
          </cell>
          <cell r="BI583">
            <v>37.099999999860302</v>
          </cell>
          <cell r="BJ583">
            <v>0</v>
          </cell>
          <cell r="BK583">
            <v>124.53999999992084</v>
          </cell>
          <cell r="BL583">
            <v>1658.2999999998137</v>
          </cell>
          <cell r="BM583">
            <v>-215.70000000018626</v>
          </cell>
          <cell r="BN583">
            <v>-240</v>
          </cell>
          <cell r="BO583">
            <v>-13.199999999953434</v>
          </cell>
          <cell r="BP583">
            <v>8.1999999999534339</v>
          </cell>
          <cell r="BQ583">
            <v>10.799999999813735</v>
          </cell>
          <cell r="BR583">
            <v>-510.93700000271201</v>
          </cell>
          <cell r="BS583">
            <v>35.299999999813735</v>
          </cell>
          <cell r="BT583">
            <v>-28.699999999953434</v>
          </cell>
          <cell r="BU583">
            <v>13</v>
          </cell>
          <cell r="BV583">
            <v>70.5</v>
          </cell>
          <cell r="BW583">
            <v>5.0629999999946449</v>
          </cell>
          <cell r="BX583">
            <v>27.900000000023283</v>
          </cell>
          <cell r="BY583">
            <v>34</v>
          </cell>
          <cell r="BZ583">
            <v>-303.29999999981374</v>
          </cell>
          <cell r="CA583">
            <v>-179.59999999962747</v>
          </cell>
          <cell r="CB583">
            <v>-208.30000000004657</v>
          </cell>
          <cell r="CC583">
            <v>23.199999999953434</v>
          </cell>
          <cell r="CD583">
            <v>0</v>
          </cell>
          <cell r="CE583">
            <v>53.669999998062849</v>
          </cell>
          <cell r="CF583">
            <v>0</v>
          </cell>
          <cell r="CG583">
            <v>4</v>
          </cell>
          <cell r="CH583">
            <v>-5.2999999998137355</v>
          </cell>
          <cell r="CI583">
            <v>371.39999999990687</v>
          </cell>
          <cell r="CJ583">
            <v>3.9199999999982538</v>
          </cell>
          <cell r="CK583">
            <v>109.15000000002328</v>
          </cell>
          <cell r="CL583">
            <v>-235.80000000004657</v>
          </cell>
          <cell r="CM583">
            <v>-234.20000000018626</v>
          </cell>
          <cell r="CN583">
            <v>-14.200000000186265</v>
          </cell>
          <cell r="CO583">
            <v>79.699999999953434</v>
          </cell>
          <cell r="CP583">
            <v>0</v>
          </cell>
          <cell r="CQ583">
            <v>-25</v>
          </cell>
          <cell r="CR583">
            <v>510.30000000074506</v>
          </cell>
          <cell r="CS583">
            <v>74.5</v>
          </cell>
          <cell r="CT583">
            <v>72.200000000186265</v>
          </cell>
          <cell r="CU583">
            <v>-36.299999999813735</v>
          </cell>
          <cell r="CV583">
            <v>213</v>
          </cell>
          <cell r="CW583">
            <v>0</v>
          </cell>
          <cell r="CX583">
            <v>54.699999999953434</v>
          </cell>
          <cell r="CY583">
            <v>33</v>
          </cell>
          <cell r="CZ583">
            <v>0</v>
          </cell>
          <cell r="DA583">
            <v>82.299999999813735</v>
          </cell>
          <cell r="DB583">
            <v>58.100000000093132</v>
          </cell>
          <cell r="DC583">
            <v>0</v>
          </cell>
          <cell r="DD583">
            <v>-41.199999999953434</v>
          </cell>
          <cell r="DE583">
            <v>464.49999999813735</v>
          </cell>
          <cell r="DF583">
            <v>16.300000000046566</v>
          </cell>
          <cell r="DG583">
            <v>-8.3000000000465661</v>
          </cell>
          <cell r="DH583">
            <v>59.900000000139698</v>
          </cell>
          <cell r="DI583">
            <v>75.299999999813735</v>
          </cell>
          <cell r="DJ583">
            <v>0</v>
          </cell>
          <cell r="DK583">
            <v>125.90000000002328</v>
          </cell>
          <cell r="DL583">
            <v>38</v>
          </cell>
          <cell r="DM583">
            <v>-33.200000000186265</v>
          </cell>
          <cell r="DN583">
            <v>173</v>
          </cell>
          <cell r="DO583">
            <v>17.600000000093132</v>
          </cell>
          <cell r="DP583">
            <v>0</v>
          </cell>
          <cell r="DQ583">
            <v>0</v>
          </cell>
          <cell r="DR583">
            <v>9.3099999986588955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9.3100000000558794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-930.86699999985285</v>
          </cell>
          <cell r="G585">
            <v>-665.84799999976531</v>
          </cell>
          <cell r="H585">
            <v>-202.19999999995343</v>
          </cell>
          <cell r="I585">
            <v>0</v>
          </cell>
          <cell r="J585">
            <v>0</v>
          </cell>
          <cell r="K585">
            <v>-309.09500000020489</v>
          </cell>
          <cell r="L585">
            <v>-254.02000000001863</v>
          </cell>
          <cell r="M585">
            <v>-57.796000000089407</v>
          </cell>
          <cell r="N585">
            <v>185</v>
          </cell>
          <cell r="O585">
            <v>-77.151999999885447</v>
          </cell>
          <cell r="P585">
            <v>-1676.3559999999125</v>
          </cell>
          <cell r="Q585">
            <v>-1097.8530000001192</v>
          </cell>
          <cell r="R585">
            <v>-2994.5360000021756</v>
          </cell>
          <cell r="S585">
            <v>-646.18999999994412</v>
          </cell>
          <cell r="T585">
            <v>-342.69999999995343</v>
          </cell>
          <cell r="U585">
            <v>-485.10000000009313</v>
          </cell>
          <cell r="V585">
            <v>0</v>
          </cell>
          <cell r="W585">
            <v>0</v>
          </cell>
          <cell r="X585">
            <v>-65.919999999983702</v>
          </cell>
          <cell r="Y585">
            <v>-168.76000000024214</v>
          </cell>
          <cell r="Z585">
            <v>-87.800000000046566</v>
          </cell>
          <cell r="AA585">
            <v>-182.19999999995343</v>
          </cell>
          <cell r="AB585">
            <v>-115.31000000005588</v>
          </cell>
          <cell r="AC585">
            <v>-860.34900000016205</v>
          </cell>
          <cell r="AD585">
            <v>-40.206999999994878</v>
          </cell>
          <cell r="AE585">
            <v>-1898.4160000011325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-176.15000000002328</v>
          </cell>
          <cell r="AL585">
            <v>-152.79999999981374</v>
          </cell>
          <cell r="AM585">
            <v>-173.19999999995343</v>
          </cell>
          <cell r="AN585">
            <v>-294.43000000040047</v>
          </cell>
          <cell r="AO585">
            <v>-184.29999999993015</v>
          </cell>
          <cell r="AP585">
            <v>-905.60000000009313</v>
          </cell>
          <cell r="AQ585">
            <v>-11.936000000001513</v>
          </cell>
          <cell r="AR585">
            <v>-675.11500000022352</v>
          </cell>
          <cell r="AS585">
            <v>-48.160000000003492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-198.80000000004657</v>
          </cell>
          <cell r="AY585">
            <v>-80.100000000093132</v>
          </cell>
          <cell r="AZ585">
            <v>19.600000000093132</v>
          </cell>
          <cell r="BA585">
            <v>-52.674999999813735</v>
          </cell>
          <cell r="BB585">
            <v>-32.879999999888241</v>
          </cell>
          <cell r="BC585">
            <v>-282.10000000009313</v>
          </cell>
          <cell r="BD585">
            <v>0</v>
          </cell>
          <cell r="BE585">
            <v>-329.96900000050664</v>
          </cell>
          <cell r="BF585">
            <v>8.7180000000007567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-133.78700000001118</v>
          </cell>
          <cell r="BL585">
            <v>-31.270000000018626</v>
          </cell>
          <cell r="BM585">
            <v>-13.510000000009313</v>
          </cell>
          <cell r="BN585">
            <v>-35.669999999925494</v>
          </cell>
          <cell r="BO585">
            <v>-17.849999999976717</v>
          </cell>
          <cell r="BP585">
            <v>-106.60000000009313</v>
          </cell>
          <cell r="BQ585">
            <v>0</v>
          </cell>
          <cell r="BR585">
            <v>-550.52199999988079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-102.29199999989942</v>
          </cell>
          <cell r="BY585">
            <v>-120.16999999992549</v>
          </cell>
          <cell r="BZ585">
            <v>-73.800000000046566</v>
          </cell>
          <cell r="CA585">
            <v>-71.300000000046566</v>
          </cell>
          <cell r="CB585">
            <v>-11.260000000009313</v>
          </cell>
          <cell r="CC585">
            <v>-171.70000000018626</v>
          </cell>
          <cell r="CD585">
            <v>0</v>
          </cell>
          <cell r="CE585">
            <v>-409.03999999910593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-138.70000000018626</v>
          </cell>
          <cell r="CL585">
            <v>-79.040000000037253</v>
          </cell>
          <cell r="CM585">
            <v>-52.400000000139698</v>
          </cell>
          <cell r="CN585">
            <v>-57.899999999906868</v>
          </cell>
          <cell r="CO585">
            <v>51.5</v>
          </cell>
          <cell r="CP585">
            <v>-132.5</v>
          </cell>
          <cell r="CQ585">
            <v>0</v>
          </cell>
          <cell r="CR585">
            <v>-732.51500000059605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-124</v>
          </cell>
          <cell r="CY585">
            <v>-183.13999999989755</v>
          </cell>
          <cell r="CZ585">
            <v>-123.14000000013039</v>
          </cell>
          <cell r="DA585">
            <v>-67.224999999860302</v>
          </cell>
          <cell r="DB585">
            <v>-20.310000000055879</v>
          </cell>
          <cell r="DC585">
            <v>-214.70000000018626</v>
          </cell>
          <cell r="DD585">
            <v>0</v>
          </cell>
          <cell r="DE585">
            <v>-198.20150000043213</v>
          </cell>
          <cell r="DF585">
            <v>0</v>
          </cell>
          <cell r="DG585">
            <v>0</v>
          </cell>
          <cell r="DH585">
            <v>36.799499999999171</v>
          </cell>
          <cell r="DI585">
            <v>0</v>
          </cell>
          <cell r="DJ585">
            <v>0</v>
          </cell>
          <cell r="DK585">
            <v>-27.5</v>
          </cell>
          <cell r="DL585">
            <v>-133.53500000014901</v>
          </cell>
          <cell r="DM585">
            <v>-62.599999999860302</v>
          </cell>
          <cell r="DN585">
            <v>-41.506000000052154</v>
          </cell>
          <cell r="DO585">
            <v>25.539999999920838</v>
          </cell>
          <cell r="DP585">
            <v>4.6000000000931323</v>
          </cell>
          <cell r="DQ585">
            <v>0</v>
          </cell>
          <cell r="DR585">
            <v>-153.05000000074506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-41.400000000139698</v>
          </cell>
          <cell r="DY585">
            <v>-118.39999999990687</v>
          </cell>
          <cell r="DZ585">
            <v>-44.200000000186265</v>
          </cell>
          <cell r="EA585">
            <v>-21.199999999953434</v>
          </cell>
          <cell r="EB585">
            <v>21.449999999953434</v>
          </cell>
          <cell r="EC585">
            <v>50.700000000186265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-2.1870000000053551</v>
          </cell>
          <cell r="J587">
            <v>-1.0760000000154832</v>
          </cell>
          <cell r="K587">
            <v>9.9999998928979039E-4</v>
          </cell>
          <cell r="L587">
            <v>-6.38900000002468</v>
          </cell>
          <cell r="M587">
            <v>-90.305999999982305</v>
          </cell>
          <cell r="N587">
            <v>-8.0200000000186265</v>
          </cell>
          <cell r="O587">
            <v>0</v>
          </cell>
          <cell r="P587">
            <v>0</v>
          </cell>
          <cell r="Q587">
            <v>0</v>
          </cell>
          <cell r="R587">
            <v>439.50600000005215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-7.9159999999974389</v>
          </cell>
          <cell r="Z587">
            <v>294.3859999999986</v>
          </cell>
          <cell r="AA587">
            <v>153.03599999999278</v>
          </cell>
          <cell r="AB587">
            <v>0</v>
          </cell>
          <cell r="AC587">
            <v>0</v>
          </cell>
          <cell r="AD587">
            <v>0</v>
          </cell>
          <cell r="AE587">
            <v>-246.09399999980815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-176.22200000000885</v>
          </cell>
          <cell r="AM587">
            <v>-43.492000000027474</v>
          </cell>
          <cell r="AN587">
            <v>-26.380000000004657</v>
          </cell>
          <cell r="AO587">
            <v>0</v>
          </cell>
          <cell r="AP587">
            <v>0</v>
          </cell>
          <cell r="AQ587">
            <v>0</v>
          </cell>
          <cell r="AR587">
            <v>-70.75400000018999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-1.0399999999935972</v>
          </cell>
          <cell r="AX587">
            <v>0</v>
          </cell>
          <cell r="AY587">
            <v>-11.569000000017695</v>
          </cell>
          <cell r="AZ587">
            <v>-35.783999999985099</v>
          </cell>
          <cell r="BA587">
            <v>-21.471000000019558</v>
          </cell>
          <cell r="BB587">
            <v>0</v>
          </cell>
          <cell r="BC587">
            <v>0</v>
          </cell>
          <cell r="BD587">
            <v>-0.89000000001396984</v>
          </cell>
          <cell r="BE587">
            <v>-58.743000000249594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-1.9219999999913853</v>
          </cell>
          <cell r="BK587">
            <v>0</v>
          </cell>
          <cell r="BL587">
            <v>-8.9640000000363216</v>
          </cell>
          <cell r="BM587">
            <v>-31.465999999956694</v>
          </cell>
          <cell r="BN587">
            <v>-15.495999999984633</v>
          </cell>
          <cell r="BO587">
            <v>0</v>
          </cell>
          <cell r="BP587">
            <v>0</v>
          </cell>
          <cell r="BQ587">
            <v>-0.89499999998952262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-26.680000000051223</v>
          </cell>
          <cell r="G588">
            <v>-15.949999999953434</v>
          </cell>
          <cell r="H588">
            <v>-39.950000000011642</v>
          </cell>
          <cell r="I588">
            <v>0</v>
          </cell>
          <cell r="J588">
            <v>0</v>
          </cell>
          <cell r="K588">
            <v>-0.25</v>
          </cell>
          <cell r="L588">
            <v>-30.349999999976717</v>
          </cell>
          <cell r="M588">
            <v>-23.050000000046566</v>
          </cell>
          <cell r="N588">
            <v>197.89999999990687</v>
          </cell>
          <cell r="O588">
            <v>-50.850000000093132</v>
          </cell>
          <cell r="P588">
            <v>-122.10000000009313</v>
          </cell>
          <cell r="Q588">
            <v>-23.5</v>
          </cell>
          <cell r="R588">
            <v>-422.8199999993667</v>
          </cell>
          <cell r="S588">
            <v>-23.669999999983702</v>
          </cell>
          <cell r="T588">
            <v>-88.449999999953434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-27.099999999976717</v>
          </cell>
          <cell r="Z588">
            <v>-32.049999999930151</v>
          </cell>
          <cell r="AA588">
            <v>0</v>
          </cell>
          <cell r="AB588">
            <v>-123.5</v>
          </cell>
          <cell r="AC588">
            <v>-88.75</v>
          </cell>
          <cell r="AD588">
            <v>-39.299999999930151</v>
          </cell>
          <cell r="AE588">
            <v>-175.22999999951571</v>
          </cell>
          <cell r="AF588">
            <v>-74.400000000023283</v>
          </cell>
          <cell r="AG588">
            <v>-23.699999999953434</v>
          </cell>
          <cell r="AH588">
            <v>-10.75</v>
          </cell>
          <cell r="AI588">
            <v>-8.0800000000162981</v>
          </cell>
          <cell r="AJ588">
            <v>0</v>
          </cell>
          <cell r="AK588">
            <v>0</v>
          </cell>
          <cell r="AL588">
            <v>-1.8000000000465661</v>
          </cell>
          <cell r="AM588">
            <v>0</v>
          </cell>
          <cell r="AN588">
            <v>-15.150000000023283</v>
          </cell>
          <cell r="AO588">
            <v>-2.4499999999534339</v>
          </cell>
          <cell r="AP588">
            <v>-32.25</v>
          </cell>
          <cell r="AQ588">
            <v>-6.6500000000232831</v>
          </cell>
          <cell r="AR588">
            <v>33.980000000447035</v>
          </cell>
          <cell r="AS588">
            <v>-21.549999999988358</v>
          </cell>
          <cell r="AT588">
            <v>26.625</v>
          </cell>
          <cell r="AU588">
            <v>-4.5999999999767169</v>
          </cell>
          <cell r="AV588">
            <v>15.65500000002794</v>
          </cell>
          <cell r="AW588">
            <v>0</v>
          </cell>
          <cell r="AX588">
            <v>0</v>
          </cell>
          <cell r="AY588">
            <v>7.9000000000232831</v>
          </cell>
          <cell r="AZ588">
            <v>0</v>
          </cell>
          <cell r="BA588">
            <v>-10.25</v>
          </cell>
          <cell r="BB588">
            <v>27.25</v>
          </cell>
          <cell r="BC588">
            <v>0.5</v>
          </cell>
          <cell r="BD588">
            <v>-7.5499999999301508</v>
          </cell>
          <cell r="BE588">
            <v>8.5</v>
          </cell>
          <cell r="BF588">
            <v>1.6199999999953434</v>
          </cell>
          <cell r="BG588">
            <v>29.25</v>
          </cell>
          <cell r="BH588">
            <v>9.0300000000279397</v>
          </cell>
          <cell r="BI588">
            <v>7.7999999999883585</v>
          </cell>
          <cell r="BJ588">
            <v>0</v>
          </cell>
          <cell r="BK588">
            <v>0</v>
          </cell>
          <cell r="BL588">
            <v>-28.100000000093132</v>
          </cell>
          <cell r="BM588">
            <v>0</v>
          </cell>
          <cell r="BN588">
            <v>0</v>
          </cell>
          <cell r="BO588">
            <v>4.8000000000465661</v>
          </cell>
          <cell r="BP588">
            <v>-17.149999999906868</v>
          </cell>
          <cell r="BQ588">
            <v>1.25</v>
          </cell>
          <cell r="BR588">
            <v>-0.53500000014901161</v>
          </cell>
          <cell r="BS588">
            <v>-48</v>
          </cell>
          <cell r="BT588">
            <v>53.325000000011642</v>
          </cell>
          <cell r="BU588">
            <v>1.1999999999534339</v>
          </cell>
          <cell r="BV588">
            <v>7.6300000000046566</v>
          </cell>
          <cell r="BW588">
            <v>0</v>
          </cell>
          <cell r="BX588">
            <v>3.0600000000558794</v>
          </cell>
          <cell r="BY588">
            <v>-23.099999999976717</v>
          </cell>
          <cell r="BZ588">
            <v>-1.8000000000465661</v>
          </cell>
          <cell r="CA588">
            <v>-7.6500000000232831</v>
          </cell>
          <cell r="CB588">
            <v>14.800000000046566</v>
          </cell>
          <cell r="CC588">
            <v>0</v>
          </cell>
          <cell r="CD588">
            <v>0</v>
          </cell>
          <cell r="CE588">
            <v>-100.22000000067055</v>
          </cell>
          <cell r="CF588">
            <v>0</v>
          </cell>
          <cell r="CG588">
            <v>-34.450000000011642</v>
          </cell>
          <cell r="CH588">
            <v>6.5499999999301508</v>
          </cell>
          <cell r="CI588">
            <v>4.5300000000279397</v>
          </cell>
          <cell r="CJ588">
            <v>0</v>
          </cell>
          <cell r="CK588">
            <v>12.149999999965075</v>
          </cell>
          <cell r="CL588">
            <v>0.15000000002328306</v>
          </cell>
          <cell r="CM588">
            <v>-9.9000000000232831</v>
          </cell>
          <cell r="CN588">
            <v>-11.099999999976717</v>
          </cell>
          <cell r="CO588">
            <v>0</v>
          </cell>
          <cell r="CP588">
            <v>0</v>
          </cell>
          <cell r="CQ588">
            <v>-68.149999999906868</v>
          </cell>
          <cell r="CR588">
            <v>42.729999999515712</v>
          </cell>
          <cell r="CS588">
            <v>0</v>
          </cell>
          <cell r="CT588">
            <v>0</v>
          </cell>
          <cell r="CU588">
            <v>7.6999999999534339</v>
          </cell>
          <cell r="CV588">
            <v>14.049999999988358</v>
          </cell>
          <cell r="CW588">
            <v>0</v>
          </cell>
          <cell r="CX588">
            <v>2.7300000000395812</v>
          </cell>
          <cell r="CY588">
            <v>0</v>
          </cell>
          <cell r="CZ588">
            <v>0</v>
          </cell>
          <cell r="DA588">
            <v>-1.1500000000232831</v>
          </cell>
          <cell r="DB588">
            <v>5.6999999999534339</v>
          </cell>
          <cell r="DC588">
            <v>0</v>
          </cell>
          <cell r="DD588">
            <v>13.700000000011642</v>
          </cell>
          <cell r="DE588">
            <v>111.43500000052154</v>
          </cell>
          <cell r="DF588">
            <v>8</v>
          </cell>
          <cell r="DG588">
            <v>28.025000000023283</v>
          </cell>
          <cell r="DH588">
            <v>12.980000000039581</v>
          </cell>
          <cell r="DI588">
            <v>29.224999999976717</v>
          </cell>
          <cell r="DJ588">
            <v>0</v>
          </cell>
          <cell r="DK588">
            <v>0</v>
          </cell>
          <cell r="DL588">
            <v>0</v>
          </cell>
          <cell r="DM588">
            <v>18.150000000023283</v>
          </cell>
          <cell r="DN588">
            <v>21.850000000093132</v>
          </cell>
          <cell r="DO588">
            <v>9.3500000000931323</v>
          </cell>
          <cell r="DP588">
            <v>5.4500000000116415</v>
          </cell>
          <cell r="DQ588">
            <v>-21.59499999997206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-976</v>
          </cell>
          <cell r="G589">
            <v>-978.10000000009313</v>
          </cell>
          <cell r="H589">
            <v>-615.19999999995343</v>
          </cell>
          <cell r="I589">
            <v>-206</v>
          </cell>
          <cell r="J589">
            <v>-545.39999999990687</v>
          </cell>
          <cell r="K589">
            <v>-253.80000000004657</v>
          </cell>
          <cell r="L589">
            <v>-250.79999999981374</v>
          </cell>
          <cell r="M589">
            <v>-386.5</v>
          </cell>
          <cell r="N589">
            <v>-230.60000000009313</v>
          </cell>
          <cell r="O589">
            <v>-249.94999999995343</v>
          </cell>
          <cell r="P589">
            <v>-1191.2000000001863</v>
          </cell>
          <cell r="Q589">
            <v>-949.20000000018626</v>
          </cell>
          <cell r="R589">
            <v>-6548.0999999940395</v>
          </cell>
          <cell r="S589">
            <v>-596</v>
          </cell>
          <cell r="T589">
            <v>-965.39999999990687</v>
          </cell>
          <cell r="U589">
            <v>-890.60000000009313</v>
          </cell>
          <cell r="V589">
            <v>-193.20000000018626</v>
          </cell>
          <cell r="W589">
            <v>-354.60000000009313</v>
          </cell>
          <cell r="X589">
            <v>-30.860000000102445</v>
          </cell>
          <cell r="Y589">
            <v>-435.20000000018626</v>
          </cell>
          <cell r="Z589">
            <v>-258.59999999962747</v>
          </cell>
          <cell r="AA589">
            <v>-614</v>
          </cell>
          <cell r="AB589">
            <v>-369.63999999989755</v>
          </cell>
          <cell r="AC589">
            <v>-1185.5</v>
          </cell>
          <cell r="AD589">
            <v>-654.5</v>
          </cell>
          <cell r="AE589">
            <v>-4788.7499999962747</v>
          </cell>
          <cell r="AF589">
            <v>-578.59999999962747</v>
          </cell>
          <cell r="AG589">
            <v>-393.5999999998603</v>
          </cell>
          <cell r="AH589">
            <v>-221.10000000009313</v>
          </cell>
          <cell r="AI589">
            <v>-62.399999999906868</v>
          </cell>
          <cell r="AJ589">
            <v>-310.5</v>
          </cell>
          <cell r="AK589">
            <v>-237.30000000004657</v>
          </cell>
          <cell r="AL589">
            <v>-420</v>
          </cell>
          <cell r="AM589">
            <v>-324.29999999981374</v>
          </cell>
          <cell r="AN589">
            <v>-396.5</v>
          </cell>
          <cell r="AO589">
            <v>-157.25</v>
          </cell>
          <cell r="AP589">
            <v>-849</v>
          </cell>
          <cell r="AQ589">
            <v>-838.20000000018626</v>
          </cell>
          <cell r="AR589">
            <v>-1283.75</v>
          </cell>
          <cell r="AS589">
            <v>39.5</v>
          </cell>
          <cell r="AT589">
            <v>-76.899999999906868</v>
          </cell>
          <cell r="AU589">
            <v>-61.5</v>
          </cell>
          <cell r="AV589">
            <v>-13.200000000186265</v>
          </cell>
          <cell r="AW589">
            <v>-60.900000000139698</v>
          </cell>
          <cell r="AX589">
            <v>-55.800000000046566</v>
          </cell>
          <cell r="AY589">
            <v>-212</v>
          </cell>
          <cell r="AZ589">
            <v>-146.79999999981374</v>
          </cell>
          <cell r="BA589">
            <v>-76.399999999906868</v>
          </cell>
          <cell r="BB589">
            <v>-130.55000000004657</v>
          </cell>
          <cell r="BC589">
            <v>-355.5</v>
          </cell>
          <cell r="BD589">
            <v>-133.70000000018626</v>
          </cell>
          <cell r="BE589">
            <v>1462.9599999971688</v>
          </cell>
          <cell r="BF589">
            <v>-10.599999999627471</v>
          </cell>
          <cell r="BG589">
            <v>-19.5</v>
          </cell>
          <cell r="BH589">
            <v>-26.600000000093132</v>
          </cell>
          <cell r="BI589">
            <v>-28</v>
          </cell>
          <cell r="BJ589">
            <v>-66.800000000046566</v>
          </cell>
          <cell r="BK589">
            <v>-66.900000000139698</v>
          </cell>
          <cell r="BL589">
            <v>2099.5999999996275</v>
          </cell>
          <cell r="BM589">
            <v>-113.20000000018626</v>
          </cell>
          <cell r="BN589">
            <v>4.7999999998137355</v>
          </cell>
          <cell r="BO589">
            <v>-49.540000000037253</v>
          </cell>
          <cell r="BP589">
            <v>-184.5</v>
          </cell>
          <cell r="BQ589">
            <v>-75.799999999813735</v>
          </cell>
          <cell r="BR589">
            <v>-823.45000000298023</v>
          </cell>
          <cell r="BS589">
            <v>19.399999999906868</v>
          </cell>
          <cell r="BT589">
            <v>-37</v>
          </cell>
          <cell r="BU589">
            <v>-47</v>
          </cell>
          <cell r="BV589">
            <v>-6.5</v>
          </cell>
          <cell r="BW589">
            <v>-177.69999999995343</v>
          </cell>
          <cell r="BX589">
            <v>-0.39999999990686774</v>
          </cell>
          <cell r="BY589">
            <v>-81.700000000186265</v>
          </cell>
          <cell r="BZ589">
            <v>-181.5</v>
          </cell>
          <cell r="CA589">
            <v>-58.700000000186265</v>
          </cell>
          <cell r="CB589">
            <v>-5.0000000046566129E-2</v>
          </cell>
          <cell r="CC589">
            <v>-159.29999999981374</v>
          </cell>
          <cell r="CD589">
            <v>-93</v>
          </cell>
          <cell r="CE589">
            <v>-682.80000000074506</v>
          </cell>
          <cell r="CF589">
            <v>18.299999999813735</v>
          </cell>
          <cell r="CG589">
            <v>143.79999999981374</v>
          </cell>
          <cell r="CH589">
            <v>-66.899999999906868</v>
          </cell>
          <cell r="CI589">
            <v>-77.699999999953434</v>
          </cell>
          <cell r="CJ589">
            <v>-76.100000000093132</v>
          </cell>
          <cell r="CK589">
            <v>-4.7000000001862645</v>
          </cell>
          <cell r="CL589">
            <v>-138.5</v>
          </cell>
          <cell r="CM589">
            <v>-130</v>
          </cell>
          <cell r="CN589">
            <v>-125.60000000009313</v>
          </cell>
          <cell r="CO589">
            <v>-74.900000000023283</v>
          </cell>
          <cell r="CP589">
            <v>-172</v>
          </cell>
          <cell r="CQ589">
            <v>21.5</v>
          </cell>
          <cell r="CR589">
            <v>-161.17999999970198</v>
          </cell>
          <cell r="CS589">
            <v>7.2999999998137355</v>
          </cell>
          <cell r="CT589">
            <v>5.1999999999534339</v>
          </cell>
          <cell r="CU589">
            <v>-29.399999999906868</v>
          </cell>
          <cell r="CV589">
            <v>-21</v>
          </cell>
          <cell r="CW589">
            <v>-84.899999999906868</v>
          </cell>
          <cell r="CX589">
            <v>-3.1000000000931323</v>
          </cell>
          <cell r="CY589">
            <v>-81.299999999813735</v>
          </cell>
          <cell r="CZ589">
            <v>-64.599999999627471</v>
          </cell>
          <cell r="DA589">
            <v>50</v>
          </cell>
          <cell r="DB589">
            <v>-73.379999999888241</v>
          </cell>
          <cell r="DC589">
            <v>6.7000000001862645</v>
          </cell>
          <cell r="DD589">
            <v>127.29999999981374</v>
          </cell>
          <cell r="DE589">
            <v>892.79999999701977</v>
          </cell>
          <cell r="DF589">
            <v>137.20000000018626</v>
          </cell>
          <cell r="DG589">
            <v>96.300000000046566</v>
          </cell>
          <cell r="DH589">
            <v>34.399999999906868</v>
          </cell>
          <cell r="DI589">
            <v>31</v>
          </cell>
          <cell r="DJ589">
            <v>14.699999999953434</v>
          </cell>
          <cell r="DK589">
            <v>193.5</v>
          </cell>
          <cell r="DL589">
            <v>12</v>
          </cell>
          <cell r="DM589">
            <v>-9.2999999998137355</v>
          </cell>
          <cell r="DN589">
            <v>257.59999999962747</v>
          </cell>
          <cell r="DO589">
            <v>-145.30000000004657</v>
          </cell>
          <cell r="DP589">
            <v>95</v>
          </cell>
          <cell r="DQ589">
            <v>175.70000000018626</v>
          </cell>
          <cell r="DR589">
            <v>599.40000000223517</v>
          </cell>
          <cell r="DS589">
            <v>121.40000000037253</v>
          </cell>
          <cell r="DT589">
            <v>94.300000000046566</v>
          </cell>
          <cell r="DU589">
            <v>30.800000000046566</v>
          </cell>
          <cell r="DV589">
            <v>3.6000000000931323</v>
          </cell>
          <cell r="DW589">
            <v>-5.3999999999068677</v>
          </cell>
          <cell r="DX589">
            <v>35.299999999813735</v>
          </cell>
          <cell r="DY589">
            <v>22.799999999813735</v>
          </cell>
          <cell r="DZ589">
            <v>-4.7000000001862645</v>
          </cell>
          <cell r="EA589">
            <v>57.5</v>
          </cell>
          <cell r="EB589">
            <v>-22</v>
          </cell>
          <cell r="EC589">
            <v>143.20000000018626</v>
          </cell>
          <cell r="ED589">
            <v>122.60000000009313</v>
          </cell>
        </row>
        <row r="590">
          <cell r="F590">
            <v>-289.60000000009313</v>
          </cell>
          <cell r="G590">
            <v>-274.89999999990687</v>
          </cell>
          <cell r="H590">
            <v>-352</v>
          </cell>
          <cell r="I590">
            <v>-256.60000000009313</v>
          </cell>
          <cell r="J590">
            <v>-295.19999999995343</v>
          </cell>
          <cell r="K590">
            <v>-494.5</v>
          </cell>
          <cell r="L590">
            <v>-258.70000000018626</v>
          </cell>
          <cell r="M590">
            <v>-343.52400000020862</v>
          </cell>
          <cell r="N590">
            <v>-38896.300000000047</v>
          </cell>
          <cell r="O590">
            <v>-472.5</v>
          </cell>
          <cell r="P590">
            <v>-1094</v>
          </cell>
          <cell r="Q590">
            <v>-394</v>
          </cell>
          <cell r="R590">
            <v>-2810.234999999404</v>
          </cell>
          <cell r="S590">
            <v>-189.69999999995343</v>
          </cell>
          <cell r="T590">
            <v>-314.70000000018626</v>
          </cell>
          <cell r="U590">
            <v>-258.10000000009313</v>
          </cell>
          <cell r="V590">
            <v>-134.5999999998603</v>
          </cell>
          <cell r="W590">
            <v>-144.80000000004657</v>
          </cell>
          <cell r="X590">
            <v>-213.39999999990687</v>
          </cell>
          <cell r="Y590">
            <v>-241.80000000004657</v>
          </cell>
          <cell r="Z590">
            <v>-104.53500000014901</v>
          </cell>
          <cell r="AA590">
            <v>-440.10000000009313</v>
          </cell>
          <cell r="AB590">
            <v>-329</v>
          </cell>
          <cell r="AC590">
            <v>-300.9000000001397</v>
          </cell>
          <cell r="AD590">
            <v>-138.60000000009313</v>
          </cell>
          <cell r="AE590">
            <v>-1475.2820000052452</v>
          </cell>
          <cell r="AF590">
            <v>-78.099999999860302</v>
          </cell>
          <cell r="AG590">
            <v>-87.699999999953434</v>
          </cell>
          <cell r="AH590">
            <v>-53.699999999953434</v>
          </cell>
          <cell r="AI590">
            <v>-19</v>
          </cell>
          <cell r="AJ590">
            <v>-64.5</v>
          </cell>
          <cell r="AK590">
            <v>-118.60000000009313</v>
          </cell>
          <cell r="AL590">
            <v>-371.38000000012107</v>
          </cell>
          <cell r="AM590">
            <v>-263.4660000000149</v>
          </cell>
          <cell r="AN590">
            <v>-157.33599999989383</v>
          </cell>
          <cell r="AO590">
            <v>-94.700000000186265</v>
          </cell>
          <cell r="AP590">
            <v>-77.899999999906868</v>
          </cell>
          <cell r="AQ590">
            <v>-88.899999999906868</v>
          </cell>
          <cell r="AR590">
            <v>-524.49399999901652</v>
          </cell>
          <cell r="AS590">
            <v>28.600000000093132</v>
          </cell>
          <cell r="AT590">
            <v>10.699999999953434</v>
          </cell>
          <cell r="AU590">
            <v>-6.5</v>
          </cell>
          <cell r="AV590">
            <v>-14.799999999813735</v>
          </cell>
          <cell r="AW590">
            <v>-38.199999999953434</v>
          </cell>
          <cell r="AX590">
            <v>-30</v>
          </cell>
          <cell r="AY590">
            <v>-144.59000000008382</v>
          </cell>
          <cell r="AZ590">
            <v>-172.70999999996275</v>
          </cell>
          <cell r="BA590">
            <v>-102.29400000022724</v>
          </cell>
          <cell r="BB590">
            <v>-67.599999999860302</v>
          </cell>
          <cell r="BC590">
            <v>-0.30000000004656613</v>
          </cell>
          <cell r="BD590">
            <v>13.200000000186265</v>
          </cell>
          <cell r="BE590">
            <v>-8123.8359999991953</v>
          </cell>
          <cell r="BF590">
            <v>23.100000000093132</v>
          </cell>
          <cell r="BG590">
            <v>46.599999999860302</v>
          </cell>
          <cell r="BH590">
            <v>-14.599999999860302</v>
          </cell>
          <cell r="BI590">
            <v>-22.5</v>
          </cell>
          <cell r="BJ590">
            <v>-36.699999999953434</v>
          </cell>
          <cell r="BK590">
            <v>-38.100000000093132</v>
          </cell>
          <cell r="BL590">
            <v>-7714</v>
          </cell>
          <cell r="BM590">
            <v>-188.60600000014529</v>
          </cell>
          <cell r="BN590">
            <v>-133.13000000012107</v>
          </cell>
          <cell r="BO590">
            <v>-44</v>
          </cell>
          <cell r="BP590">
            <v>5.1999999999534339</v>
          </cell>
          <cell r="BQ590">
            <v>-7.1000000000931323</v>
          </cell>
          <cell r="BR590">
            <v>-556.96000000089407</v>
          </cell>
          <cell r="BS590">
            <v>18.300000000046566</v>
          </cell>
          <cell r="BT590">
            <v>7.8999999999068677</v>
          </cell>
          <cell r="BU590">
            <v>-22.199999999953434</v>
          </cell>
          <cell r="BV590">
            <v>-22</v>
          </cell>
          <cell r="BW590">
            <v>-39.700000000186265</v>
          </cell>
          <cell r="BX590">
            <v>-72.300000000046566</v>
          </cell>
          <cell r="BY590">
            <v>-99.799999999813735</v>
          </cell>
          <cell r="BZ590">
            <v>-150.5</v>
          </cell>
          <cell r="CA590">
            <v>-136.96000000019558</v>
          </cell>
          <cell r="CB590">
            <v>-36.300000000046566</v>
          </cell>
          <cell r="CC590">
            <v>-3.5</v>
          </cell>
          <cell r="CD590">
            <v>0.10000000009313226</v>
          </cell>
          <cell r="CE590">
            <v>-614.44999999925494</v>
          </cell>
          <cell r="CF590">
            <v>12.5</v>
          </cell>
          <cell r="CG590">
            <v>2</v>
          </cell>
          <cell r="CH590">
            <v>-12.100000000093132</v>
          </cell>
          <cell r="CI590">
            <v>-24.100000000093132</v>
          </cell>
          <cell r="CJ590">
            <v>-49.100000000093132</v>
          </cell>
          <cell r="CK590">
            <v>-49</v>
          </cell>
          <cell r="CL590">
            <v>-132</v>
          </cell>
          <cell r="CM590">
            <v>-163.5</v>
          </cell>
          <cell r="CN590">
            <v>-156.25</v>
          </cell>
          <cell r="CO590">
            <v>-55.099999999860302</v>
          </cell>
          <cell r="CP590">
            <v>19.599999999860302</v>
          </cell>
          <cell r="CQ590">
            <v>-7.3999999999068677</v>
          </cell>
          <cell r="CR590">
            <v>-654.71999999880791</v>
          </cell>
          <cell r="CS590">
            <v>12.5</v>
          </cell>
          <cell r="CT590">
            <v>1.5</v>
          </cell>
          <cell r="CU590">
            <v>-17.100000000093132</v>
          </cell>
          <cell r="CV590">
            <v>-20.700000000186265</v>
          </cell>
          <cell r="CW590">
            <v>-52.100000000093132</v>
          </cell>
          <cell r="CX590">
            <v>-54.799999999813735</v>
          </cell>
          <cell r="CY590">
            <v>-137.31000000028871</v>
          </cell>
          <cell r="CZ590">
            <v>-165.16000000014901</v>
          </cell>
          <cell r="DA590">
            <v>-162.74999999976717</v>
          </cell>
          <cell r="DB590">
            <v>-47.600000000093132</v>
          </cell>
          <cell r="DC590">
            <v>-7.2999999998137355</v>
          </cell>
          <cell r="DD590">
            <v>-3.8999999999068677</v>
          </cell>
          <cell r="DE590">
            <v>-167.91999999806285</v>
          </cell>
          <cell r="DF590">
            <v>12.5</v>
          </cell>
          <cell r="DG590">
            <v>5.1000000000931323</v>
          </cell>
          <cell r="DH590">
            <v>-0.5</v>
          </cell>
          <cell r="DI590">
            <v>2.2000000001862645</v>
          </cell>
          <cell r="DJ590">
            <v>-8.3000000000465661</v>
          </cell>
          <cell r="DK590">
            <v>-6</v>
          </cell>
          <cell r="DL590">
            <v>-45.200000000186265</v>
          </cell>
          <cell r="DM590">
            <v>-69.599999999860302</v>
          </cell>
          <cell r="DN590">
            <v>-62.320000000065193</v>
          </cell>
          <cell r="DO590">
            <v>-7.6000000000931323</v>
          </cell>
          <cell r="DP590">
            <v>4</v>
          </cell>
          <cell r="DQ590">
            <v>7.8000000000465661</v>
          </cell>
          <cell r="DR590">
            <v>-197.28000000119209</v>
          </cell>
          <cell r="DS590">
            <v>18.600000000093132</v>
          </cell>
          <cell r="DT590">
            <v>25</v>
          </cell>
          <cell r="DU590">
            <v>5.5</v>
          </cell>
          <cell r="DV590">
            <v>-0.10000000009313226</v>
          </cell>
          <cell r="DW590">
            <v>-10.600000000093132</v>
          </cell>
          <cell r="DX590">
            <v>-20.199999999953434</v>
          </cell>
          <cell r="DY590">
            <v>-53.699999999953434</v>
          </cell>
          <cell r="DZ590">
            <v>-97.799999999813735</v>
          </cell>
          <cell r="EA590">
            <v>-75.679999999934807</v>
          </cell>
          <cell r="EB590">
            <v>-5.1999999999534339</v>
          </cell>
          <cell r="EC590">
            <v>8.0999999998603016</v>
          </cell>
          <cell r="ED590">
            <v>8.7999999998137355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-44.191999999951804</v>
          </cell>
          <cell r="S593">
            <v>-0.32799999999406282</v>
          </cell>
          <cell r="T593">
            <v>-11.194000000003143</v>
          </cell>
          <cell r="U593">
            <v>-5.5799999999981083</v>
          </cell>
          <cell r="V593">
            <v>-8.2680000000000291</v>
          </cell>
          <cell r="W593">
            <v>-0.40999999999985448</v>
          </cell>
          <cell r="X593">
            <v>0</v>
          </cell>
          <cell r="Y593">
            <v>-0.50999999999839929</v>
          </cell>
          <cell r="Z593">
            <v>-1.7599999999983993</v>
          </cell>
          <cell r="AA593">
            <v>-2.4120000000002619</v>
          </cell>
          <cell r="AB593">
            <v>-13.730000000003201</v>
          </cell>
          <cell r="AC593">
            <v>0</v>
          </cell>
          <cell r="AD593">
            <v>0</v>
          </cell>
          <cell r="AE593">
            <v>-22.361000000033528</v>
          </cell>
          <cell r="AF593">
            <v>0</v>
          </cell>
          <cell r="AG593">
            <v>-1.0200000000040745</v>
          </cell>
          <cell r="AH593">
            <v>0</v>
          </cell>
          <cell r="AI593">
            <v>-0.96399999999994179</v>
          </cell>
          <cell r="AJ593">
            <v>-7.0499999999992724</v>
          </cell>
          <cell r="AK593">
            <v>-0.53000000000247383</v>
          </cell>
          <cell r="AL593">
            <v>-0.88999999999941792</v>
          </cell>
          <cell r="AM593">
            <v>-2.0409999999974389</v>
          </cell>
          <cell r="AN593">
            <v>-8.1499999999978172</v>
          </cell>
          <cell r="AO593">
            <v>-1.7159999999967113</v>
          </cell>
          <cell r="AP593">
            <v>0</v>
          </cell>
          <cell r="AQ593">
            <v>0</v>
          </cell>
          <cell r="AR593">
            <v>26.588999999978114</v>
          </cell>
          <cell r="AS593">
            <v>0</v>
          </cell>
          <cell r="AT593">
            <v>0</v>
          </cell>
          <cell r="AU593">
            <v>5.7069999999985157</v>
          </cell>
          <cell r="AV593">
            <v>9.455999999998312</v>
          </cell>
          <cell r="AW593">
            <v>6.922999999998865</v>
          </cell>
          <cell r="AX593">
            <v>0.92399999999906868</v>
          </cell>
          <cell r="AY593">
            <v>1.250000000003638</v>
          </cell>
          <cell r="AZ593">
            <v>0</v>
          </cell>
          <cell r="BA593">
            <v>0.60900000000037835</v>
          </cell>
          <cell r="BB593">
            <v>1.7199999999975262</v>
          </cell>
          <cell r="BC593">
            <v>0</v>
          </cell>
          <cell r="BD593">
            <v>0</v>
          </cell>
          <cell r="BE593">
            <v>29.879000000015367</v>
          </cell>
          <cell r="BF593">
            <v>0</v>
          </cell>
          <cell r="BG593">
            <v>0</v>
          </cell>
          <cell r="BH593">
            <v>1.5859999999956926</v>
          </cell>
          <cell r="BI593">
            <v>9.54399999999805</v>
          </cell>
          <cell r="BJ593">
            <v>4.1369999999988067</v>
          </cell>
          <cell r="BK593">
            <v>5.5030000000006112</v>
          </cell>
          <cell r="BL593">
            <v>0</v>
          </cell>
          <cell r="BM593">
            <v>3.4600000000027649</v>
          </cell>
          <cell r="BN593">
            <v>2.0289999999949941</v>
          </cell>
          <cell r="BO593">
            <v>3.6200000000026193</v>
          </cell>
          <cell r="BP593">
            <v>0</v>
          </cell>
          <cell r="BQ593">
            <v>0</v>
          </cell>
          <cell r="BR593">
            <v>19.377999999967869</v>
          </cell>
          <cell r="BS593">
            <v>0</v>
          </cell>
          <cell r="BT593">
            <v>2.7670000000034634</v>
          </cell>
          <cell r="BU593">
            <v>5.2459999999991851</v>
          </cell>
          <cell r="BV593">
            <v>4.3439999999973224</v>
          </cell>
          <cell r="BW593">
            <v>0</v>
          </cell>
          <cell r="BX593">
            <v>0</v>
          </cell>
          <cell r="BY593">
            <v>4.9219999999986612</v>
          </cell>
          <cell r="BZ593">
            <v>0</v>
          </cell>
          <cell r="CA593">
            <v>2.0989999999983411</v>
          </cell>
          <cell r="CB593">
            <v>0</v>
          </cell>
          <cell r="CC593">
            <v>0</v>
          </cell>
          <cell r="CD593">
            <v>0</v>
          </cell>
          <cell r="CE593">
            <v>2.0050000000046566</v>
          </cell>
          <cell r="CF593">
            <v>0</v>
          </cell>
          <cell r="CG593">
            <v>0</v>
          </cell>
          <cell r="CH593">
            <v>0</v>
          </cell>
          <cell r="CI593">
            <v>2.0050000000010186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1E-3</v>
          </cell>
          <cell r="K604">
            <v>1E-3</v>
          </cell>
          <cell r="L604">
            <v>0</v>
          </cell>
          <cell r="M604">
            <v>0</v>
          </cell>
          <cell r="N604">
            <v>-4.0000000000000001E-3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1E-3</v>
          </cell>
          <cell r="AI604">
            <v>0</v>
          </cell>
          <cell r="AJ604">
            <v>0</v>
          </cell>
          <cell r="AK604">
            <v>1E-3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-1E-3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-1E-3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-1E-3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-1E-3</v>
          </cell>
          <cell r="DO604">
            <v>-1E-3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-1E-3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-1E-3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-1E-3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1E-3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1E-3</v>
          </cell>
          <cell r="I607">
            <v>0</v>
          </cell>
          <cell r="J607">
            <v>0</v>
          </cell>
          <cell r="K607">
            <v>0</v>
          </cell>
          <cell r="L607">
            <v>1E-3</v>
          </cell>
          <cell r="M607">
            <v>1E-3</v>
          </cell>
          <cell r="N607">
            <v>-1E-3</v>
          </cell>
          <cell r="O607">
            <v>0</v>
          </cell>
          <cell r="P607">
            <v>1E-3</v>
          </cell>
          <cell r="Q607">
            <v>1E-3</v>
          </cell>
          <cell r="R607">
            <v>0</v>
          </cell>
          <cell r="S607">
            <v>0</v>
          </cell>
          <cell r="T607">
            <v>0</v>
          </cell>
          <cell r="U607">
            <v>1E-3</v>
          </cell>
          <cell r="V607">
            <v>0</v>
          </cell>
          <cell r="W607">
            <v>0</v>
          </cell>
          <cell r="X607">
            <v>0</v>
          </cell>
          <cell r="Y607">
            <v>1E-3</v>
          </cell>
          <cell r="Z607">
            <v>0</v>
          </cell>
          <cell r="AA607">
            <v>0</v>
          </cell>
          <cell r="AB607">
            <v>1E-3</v>
          </cell>
          <cell r="AC607">
            <v>1E-3</v>
          </cell>
          <cell r="AD607">
            <v>1E-3</v>
          </cell>
          <cell r="AE607">
            <v>0</v>
          </cell>
          <cell r="AF607">
            <v>1E-3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1E-3</v>
          </cell>
          <cell r="AM607">
            <v>0</v>
          </cell>
          <cell r="AN607">
            <v>1E-3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1E-3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1E-3</v>
          </cell>
          <cell r="L609">
            <v>0</v>
          </cell>
          <cell r="M609">
            <v>0</v>
          </cell>
          <cell r="N609">
            <v>-5.0000000000000001E-3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1E-3</v>
          </cell>
          <cell r="G610">
            <v>1E-3</v>
          </cell>
          <cell r="H610">
            <v>1E-3</v>
          </cell>
          <cell r="I610">
            <v>1E-3</v>
          </cell>
          <cell r="J610">
            <v>1E-3</v>
          </cell>
          <cell r="K610">
            <v>0</v>
          </cell>
          <cell r="L610">
            <v>1E-3</v>
          </cell>
          <cell r="M610">
            <v>1E-3</v>
          </cell>
          <cell r="N610">
            <v>-1E-3</v>
          </cell>
          <cell r="O610">
            <v>1E-3</v>
          </cell>
          <cell r="P610">
            <v>1E-3</v>
          </cell>
          <cell r="Q610">
            <v>1E-3</v>
          </cell>
          <cell r="R610">
            <v>0</v>
          </cell>
          <cell r="S610">
            <v>1E-3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1E-3</v>
          </cell>
          <cell r="AC610">
            <v>1E-3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1E-3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1E-3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3.0000000000000001E-3</v>
          </cell>
          <cell r="G611">
            <v>1E-3</v>
          </cell>
          <cell r="H611">
            <v>2E-3</v>
          </cell>
          <cell r="I611">
            <v>3.0000000000000001E-3</v>
          </cell>
          <cell r="J611">
            <v>2E-3</v>
          </cell>
          <cell r="K611">
            <v>1E-3</v>
          </cell>
          <cell r="L611">
            <v>2E-3</v>
          </cell>
          <cell r="M611">
            <v>2E-3</v>
          </cell>
          <cell r="N611">
            <v>-4.0000000000000001E-3</v>
          </cell>
          <cell r="O611">
            <v>3.0000000000000001E-3</v>
          </cell>
          <cell r="P611">
            <v>4.0000000000000001E-3</v>
          </cell>
          <cell r="Q611">
            <v>2E-3</v>
          </cell>
          <cell r="R611">
            <v>2E-3</v>
          </cell>
          <cell r="S611">
            <v>3.0000000000000001E-3</v>
          </cell>
          <cell r="T611">
            <v>2E-3</v>
          </cell>
          <cell r="U611">
            <v>1E-3</v>
          </cell>
          <cell r="V611">
            <v>3.0000000000000001E-3</v>
          </cell>
          <cell r="W611">
            <v>2E-3</v>
          </cell>
          <cell r="X611">
            <v>3.0000000000000001E-3</v>
          </cell>
          <cell r="Y611">
            <v>1E-3</v>
          </cell>
          <cell r="Z611">
            <v>1E-3</v>
          </cell>
          <cell r="AA611">
            <v>0</v>
          </cell>
          <cell r="AB611">
            <v>2E-3</v>
          </cell>
          <cell r="AC611">
            <v>5.0000000000000001E-3</v>
          </cell>
          <cell r="AD611">
            <v>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-1E-3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1E-3</v>
          </cell>
          <cell r="G614">
            <v>0</v>
          </cell>
          <cell r="H614">
            <v>1E-3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-1E-3</v>
          </cell>
          <cell r="O614">
            <v>0</v>
          </cell>
          <cell r="P614">
            <v>0</v>
          </cell>
          <cell r="Q614">
            <v>1E-3</v>
          </cell>
          <cell r="R614">
            <v>0</v>
          </cell>
          <cell r="S614">
            <v>1E-3</v>
          </cell>
          <cell r="T614">
            <v>1E-3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1E-3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1E-3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-1E-3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1E-3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1E-3</v>
          </cell>
          <cell r="Q616">
            <v>1E-3</v>
          </cell>
          <cell r="R616">
            <v>0</v>
          </cell>
          <cell r="S616">
            <v>1E-3</v>
          </cell>
          <cell r="T616">
            <v>0</v>
          </cell>
          <cell r="U616">
            <v>1E-3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1E-3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1E-3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1E-3</v>
          </cell>
          <cell r="J618">
            <v>0</v>
          </cell>
          <cell r="K618">
            <v>0</v>
          </cell>
          <cell r="L618">
            <v>0</v>
          </cell>
          <cell r="M618">
            <v>5.0000000000000001E-3</v>
          </cell>
          <cell r="N618">
            <v>1E-3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1E-3</v>
          </cell>
          <cell r="Z618">
            <v>2E-3</v>
          </cell>
          <cell r="AA618">
            <v>1E-3</v>
          </cell>
          <cell r="AB618">
            <v>0</v>
          </cell>
          <cell r="AC618">
            <v>0</v>
          </cell>
          <cell r="AD618">
            <v>0</v>
          </cell>
          <cell r="AE618">
            <v>1E-3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1E-3</v>
          </cell>
          <cell r="AM618">
            <v>2E-3</v>
          </cell>
          <cell r="AN618">
            <v>2E-3</v>
          </cell>
          <cell r="AO618">
            <v>0</v>
          </cell>
          <cell r="AP618">
            <v>0</v>
          </cell>
          <cell r="AQ618">
            <v>0</v>
          </cell>
          <cell r="AR618">
            <v>1E-3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1E-3</v>
          </cell>
          <cell r="AZ618">
            <v>1E-3</v>
          </cell>
          <cell r="BA618">
            <v>1E-3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1E-3</v>
          </cell>
          <cell r="BM618">
            <v>1E-3</v>
          </cell>
          <cell r="BN618">
            <v>1E-3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-1E-3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1E-3</v>
          </cell>
          <cell r="G620">
            <v>1E-3</v>
          </cell>
          <cell r="H620">
            <v>1E-3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1E-3</v>
          </cell>
          <cell r="Q620">
            <v>1E-3</v>
          </cell>
          <cell r="R620">
            <v>0</v>
          </cell>
          <cell r="S620">
            <v>0</v>
          </cell>
          <cell r="T620">
            <v>1E-3</v>
          </cell>
          <cell r="U620">
            <v>1E-3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1E-3</v>
          </cell>
          <cell r="AB620">
            <v>1E-3</v>
          </cell>
          <cell r="AC620">
            <v>1E-3</v>
          </cell>
          <cell r="AD620">
            <v>1E-3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1E-3</v>
          </cell>
          <cell r="AQ620">
            <v>1E-3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-1E-3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-3.0000000000000001E-3</v>
          </cell>
          <cell r="O621">
            <v>0</v>
          </cell>
          <cell r="P621">
            <v>1E-3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2E-3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1E-3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1E-3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-1E-3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1E-3</v>
          </cell>
          <cell r="O710">
            <v>0</v>
          </cell>
          <cell r="P710">
            <v>0</v>
          </cell>
          <cell r="Q710">
            <v>-1E-3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-1E-3</v>
          </cell>
          <cell r="Z710">
            <v>0</v>
          </cell>
          <cell r="AA710">
            <v>0</v>
          </cell>
          <cell r="AB710">
            <v>0</v>
          </cell>
          <cell r="AC710">
            <v>-1E-3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1E-3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-1E-3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3.0000000000000001E-3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-1E-3</v>
          </cell>
          <cell r="M715">
            <v>-1E-3</v>
          </cell>
          <cell r="N715">
            <v>0</v>
          </cell>
          <cell r="O715">
            <v>-1E-3</v>
          </cell>
          <cell r="P715">
            <v>-1E-3</v>
          </cell>
          <cell r="Q715">
            <v>0</v>
          </cell>
          <cell r="R715">
            <v>0</v>
          </cell>
          <cell r="S715">
            <v>-1E-3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-1E-3</v>
          </cell>
          <cell r="AA715">
            <v>0</v>
          </cell>
          <cell r="AB715">
            <v>-1E-3</v>
          </cell>
          <cell r="AC715">
            <v>-1E-3</v>
          </cell>
          <cell r="AD715">
            <v>0</v>
          </cell>
          <cell r="AE715">
            <v>0</v>
          </cell>
          <cell r="AF715">
            <v>-1E-3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-1E-3</v>
          </cell>
          <cell r="AP715">
            <v>-1E-3</v>
          </cell>
          <cell r="AQ715">
            <v>-1E-3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1E-3</v>
          </cell>
          <cell r="O716">
            <v>0</v>
          </cell>
          <cell r="P716">
            <v>-1E-3</v>
          </cell>
          <cell r="Q716">
            <v>0</v>
          </cell>
          <cell r="R716">
            <v>0</v>
          </cell>
          <cell r="S716">
            <v>-1E-3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-1E-3</v>
          </cell>
          <cell r="AD716">
            <v>-1E-3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1E-3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-1E-3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1E-3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-1E-3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-1E-3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-1E-3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1E-3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-1.2E-2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-2E-3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-20584.847975822166</v>
          </cell>
          <cell r="AS781">
            <v>-2632.707271680003</v>
          </cell>
          <cell r="AT781">
            <v>-2055.4262676269864</v>
          </cell>
          <cell r="AU781">
            <v>-2095.5893493400072</v>
          </cell>
          <cell r="AV781">
            <v>-1752.4022665799712</v>
          </cell>
          <cell r="AW781">
            <v>-1258.7776950619882</v>
          </cell>
          <cell r="AX781">
            <v>-1165.8978526839928</v>
          </cell>
          <cell r="AY781">
            <v>-909.472118005011</v>
          </cell>
          <cell r="AZ781">
            <v>-951.4474061439978</v>
          </cell>
          <cell r="BA781">
            <v>-1183.4317628539866</v>
          </cell>
          <cell r="BB781">
            <v>-1670.5390569340088</v>
          </cell>
          <cell r="BC781">
            <v>-2439.6651394999935</v>
          </cell>
          <cell r="BD781">
            <v>-2469.4917894119862</v>
          </cell>
          <cell r="BE781">
            <v>-20658.256057822146</v>
          </cell>
          <cell r="BF781">
            <v>-2632.707271680003</v>
          </cell>
          <cell r="BG781">
            <v>-2128.8343496270245</v>
          </cell>
          <cell r="BH781">
            <v>-2095.5893493400072</v>
          </cell>
          <cell r="BI781">
            <v>-1752.4022665799712</v>
          </cell>
          <cell r="BJ781">
            <v>-1258.7776950619882</v>
          </cell>
          <cell r="BK781">
            <v>-1165.8978526839928</v>
          </cell>
          <cell r="BL781">
            <v>-909.472118005011</v>
          </cell>
          <cell r="BM781">
            <v>-951.4474061439978</v>
          </cell>
          <cell r="BN781">
            <v>-1183.4317628539866</v>
          </cell>
          <cell r="BO781">
            <v>-1670.5390569340088</v>
          </cell>
          <cell r="BP781">
            <v>-2439.6651394999935</v>
          </cell>
          <cell r="BQ781">
            <v>-2469.4917894119862</v>
          </cell>
          <cell r="BR781">
            <v>-20584.847975822166</v>
          </cell>
          <cell r="BS781">
            <v>-2632.707271680003</v>
          </cell>
          <cell r="BT781">
            <v>-2055.4262676269864</v>
          </cell>
          <cell r="BU781">
            <v>-2095.5893493400072</v>
          </cell>
          <cell r="BV781">
            <v>-1752.4022665799712</v>
          </cell>
          <cell r="BW781">
            <v>-1258.7776950619882</v>
          </cell>
          <cell r="BX781">
            <v>-1165.8978526839928</v>
          </cell>
          <cell r="BY781">
            <v>-909.472118005011</v>
          </cell>
          <cell r="BZ781">
            <v>-951.4474061439978</v>
          </cell>
          <cell r="CA781">
            <v>-1183.4317628539866</v>
          </cell>
          <cell r="CB781">
            <v>-1670.5390569340088</v>
          </cell>
          <cell r="CC781">
            <v>-2439.6651394999935</v>
          </cell>
          <cell r="CD781">
            <v>-2469.4917894119862</v>
          </cell>
          <cell r="CE781">
            <v>-20584.847975822166</v>
          </cell>
          <cell r="CF781">
            <v>-2632.707271680003</v>
          </cell>
          <cell r="CG781">
            <v>-2055.4262676269864</v>
          </cell>
          <cell r="CH781">
            <v>-2095.5893493400072</v>
          </cell>
          <cell r="CI781">
            <v>-1752.4022665799712</v>
          </cell>
          <cell r="CJ781">
            <v>-1258.7776950619882</v>
          </cell>
          <cell r="CK781">
            <v>-1165.8978526839928</v>
          </cell>
          <cell r="CL781">
            <v>-909.472118005011</v>
          </cell>
          <cell r="CM781">
            <v>-951.4474061439978</v>
          </cell>
          <cell r="CN781">
            <v>-1183.4317628539866</v>
          </cell>
          <cell r="CO781">
            <v>-1670.5390569340088</v>
          </cell>
          <cell r="CP781">
            <v>-2439.6651394999935</v>
          </cell>
          <cell r="CQ781">
            <v>-2469.4917894119862</v>
          </cell>
          <cell r="CR781">
            <v>-20584.847975822166</v>
          </cell>
          <cell r="CS781">
            <v>-2632.707271680003</v>
          </cell>
          <cell r="CT781">
            <v>-2055.4262676269864</v>
          </cell>
          <cell r="CU781">
            <v>-2095.5893493400072</v>
          </cell>
          <cell r="CV781">
            <v>-1752.4022665799712</v>
          </cell>
          <cell r="CW781">
            <v>-1258.7776950619882</v>
          </cell>
          <cell r="CX781">
            <v>-1165.8978526839928</v>
          </cell>
          <cell r="CY781">
            <v>-909.472118005011</v>
          </cell>
          <cell r="CZ781">
            <v>-951.4474061439978</v>
          </cell>
          <cell r="DA781">
            <v>-1183.4317628539866</v>
          </cell>
          <cell r="DB781">
            <v>-1670.5390569340088</v>
          </cell>
          <cell r="DC781">
            <v>-2439.6651394999935</v>
          </cell>
          <cell r="DD781">
            <v>-2469.4917894119862</v>
          </cell>
          <cell r="DE781">
            <v>-35673.610089038499</v>
          </cell>
          <cell r="DF781">
            <v>-3730.1224126799498</v>
          </cell>
          <cell r="DG781">
            <v>-3430.8133390969597</v>
          </cell>
          <cell r="DH781">
            <v>-3726.7798523399979</v>
          </cell>
          <cell r="DI781">
            <v>-3253.5336815800983</v>
          </cell>
          <cell r="DJ781">
            <v>-2455.8340450120158</v>
          </cell>
          <cell r="DK781">
            <v>-2412.3060683839722</v>
          </cell>
          <cell r="DL781">
            <v>-1890.0444305610145</v>
          </cell>
          <cell r="DM781">
            <v>-1924.8399487440474</v>
          </cell>
          <cell r="DN781">
            <v>-2318.2392076539691</v>
          </cell>
          <cell r="DO781">
            <v>-2862.0477926339954</v>
          </cell>
          <cell r="DP781">
            <v>-3803.3678397400072</v>
          </cell>
          <cell r="DQ781">
            <v>-3865.6814706119476</v>
          </cell>
          <cell r="DR781">
            <v>-35555.306287037209</v>
          </cell>
          <cell r="DS781">
            <v>-3730.1224126799498</v>
          </cell>
          <cell r="DT781">
            <v>-3312.5095370969502</v>
          </cell>
          <cell r="DU781">
            <v>-3726.7798523399979</v>
          </cell>
          <cell r="DV781">
            <v>-3253.5336815800983</v>
          </cell>
          <cell r="DW781">
            <v>-2455.8340450120158</v>
          </cell>
          <cell r="DX781">
            <v>-2412.3060683839722</v>
          </cell>
          <cell r="DY781">
            <v>-1890.0444305610145</v>
          </cell>
          <cell r="DZ781">
            <v>-1924.8399487440474</v>
          </cell>
          <cell r="EA781">
            <v>-2318.2392076539691</v>
          </cell>
          <cell r="EB781">
            <v>-2862.0477926339954</v>
          </cell>
          <cell r="EC781">
            <v>-3803.3678397400072</v>
          </cell>
          <cell r="ED781">
            <v>-3865.6814706119476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-20584.847975822166</v>
          </cell>
          <cell r="AS810">
            <v>-2632.707271680003</v>
          </cell>
          <cell r="AT810">
            <v>-2055.4262676270446</v>
          </cell>
          <cell r="AU810">
            <v>-2095.589349339949</v>
          </cell>
          <cell r="AV810">
            <v>-1752.402266579913</v>
          </cell>
          <cell r="AW810">
            <v>-1258.7776950619882</v>
          </cell>
          <cell r="AX810">
            <v>-1165.8978526840219</v>
          </cell>
          <cell r="AY810">
            <v>-909.47211800492369</v>
          </cell>
          <cell r="AZ810">
            <v>-951.4474061439978</v>
          </cell>
          <cell r="BA810">
            <v>-1183.4317628539866</v>
          </cell>
          <cell r="BB810">
            <v>-1670.539056934067</v>
          </cell>
          <cell r="BC810">
            <v>-2439.6651395000517</v>
          </cell>
          <cell r="BD810">
            <v>-2469.4917894119862</v>
          </cell>
          <cell r="BE810">
            <v>-20658.256057823077</v>
          </cell>
          <cell r="BF810">
            <v>-2632.707271680003</v>
          </cell>
          <cell r="BG810">
            <v>-2128.8343496271409</v>
          </cell>
          <cell r="BH810">
            <v>-2095.5893493400654</v>
          </cell>
          <cell r="BI810">
            <v>-1752.4022665800294</v>
          </cell>
          <cell r="BJ810">
            <v>-1258.7776950621046</v>
          </cell>
          <cell r="BK810">
            <v>-1165.8978526840219</v>
          </cell>
          <cell r="BL810">
            <v>-909.4721180050401</v>
          </cell>
          <cell r="BM810">
            <v>-951.4474061439978</v>
          </cell>
          <cell r="BN810">
            <v>-1183.4317628539866</v>
          </cell>
          <cell r="BO810">
            <v>-1670.5390569339506</v>
          </cell>
          <cell r="BP810">
            <v>-2439.6651395000517</v>
          </cell>
          <cell r="BQ810">
            <v>-2469.4917894119862</v>
          </cell>
          <cell r="BR810">
            <v>-20584.847975822166</v>
          </cell>
          <cell r="BS810">
            <v>-2632.707271680003</v>
          </cell>
          <cell r="BT810">
            <v>-2055.426267627161</v>
          </cell>
          <cell r="BU810">
            <v>-2095.589349339949</v>
          </cell>
          <cell r="BV810">
            <v>-1752.4022665801458</v>
          </cell>
          <cell r="BW810">
            <v>-1258.7776950621046</v>
          </cell>
          <cell r="BX810">
            <v>-1165.8978526839055</v>
          </cell>
          <cell r="BY810">
            <v>-909.4721180050401</v>
          </cell>
          <cell r="BZ810">
            <v>-951.4474061439978</v>
          </cell>
          <cell r="CA810">
            <v>-1183.4317628538702</v>
          </cell>
          <cell r="CB810">
            <v>-1670.539056934067</v>
          </cell>
          <cell r="CC810">
            <v>-2439.6651394998189</v>
          </cell>
          <cell r="CD810">
            <v>-2469.4917894119862</v>
          </cell>
          <cell r="CE810">
            <v>-20584.847975822166</v>
          </cell>
          <cell r="CF810">
            <v>-2632.707271680003</v>
          </cell>
          <cell r="CG810">
            <v>-2055.4262676269282</v>
          </cell>
          <cell r="CH810">
            <v>-2095.589349339949</v>
          </cell>
          <cell r="CI810">
            <v>-1752.402266579913</v>
          </cell>
          <cell r="CJ810">
            <v>-1258.7776950619882</v>
          </cell>
          <cell r="CK810">
            <v>-1165.8978526839055</v>
          </cell>
          <cell r="CL810">
            <v>-909.4721180050401</v>
          </cell>
          <cell r="CM810">
            <v>-951.4474061439978</v>
          </cell>
          <cell r="CN810">
            <v>-1183.4317628538702</v>
          </cell>
          <cell r="CO810">
            <v>-1670.5390569339506</v>
          </cell>
          <cell r="CP810">
            <v>-2439.6651395000517</v>
          </cell>
          <cell r="CQ810">
            <v>-2469.4917894119862</v>
          </cell>
          <cell r="CR810">
            <v>-20584.847975822166</v>
          </cell>
          <cell r="CS810">
            <v>-2632.707271680003</v>
          </cell>
          <cell r="CT810">
            <v>-2055.4262676270446</v>
          </cell>
          <cell r="CU810">
            <v>-2095.5893493400654</v>
          </cell>
          <cell r="CV810">
            <v>-1752.402266579913</v>
          </cell>
          <cell r="CW810">
            <v>-1258.7776950621046</v>
          </cell>
          <cell r="CX810">
            <v>-1165.8978526840219</v>
          </cell>
          <cell r="CY810">
            <v>-909.4721180050401</v>
          </cell>
          <cell r="CZ810">
            <v>-951.44740614411421</v>
          </cell>
          <cell r="DA810">
            <v>-1183.4317628538702</v>
          </cell>
          <cell r="DB810">
            <v>-1670.5390569339506</v>
          </cell>
          <cell r="DC810">
            <v>-2439.6651395000517</v>
          </cell>
          <cell r="DD810">
            <v>-2469.4917894119862</v>
          </cell>
          <cell r="DE810">
            <v>-35673.61008903943</v>
          </cell>
          <cell r="DF810">
            <v>-3730.1224126799498</v>
          </cell>
          <cell r="DG810">
            <v>-3430.8133390969597</v>
          </cell>
          <cell r="DH810">
            <v>-3726.7798523399979</v>
          </cell>
          <cell r="DI810">
            <v>-3253.5336815803312</v>
          </cell>
          <cell r="DJ810">
            <v>-2455.8340450120158</v>
          </cell>
          <cell r="DK810">
            <v>-2412.3060683840886</v>
          </cell>
          <cell r="DL810">
            <v>-1890.044430560898</v>
          </cell>
          <cell r="DM810">
            <v>-1924.8399487440474</v>
          </cell>
          <cell r="DN810">
            <v>-2318.2392076539109</v>
          </cell>
          <cell r="DO810">
            <v>-2862.0477926339954</v>
          </cell>
          <cell r="DP810">
            <v>-3803.3678397401236</v>
          </cell>
          <cell r="DQ810">
            <v>-3865.6814706118312</v>
          </cell>
          <cell r="DR810">
            <v>-35555.306287037209</v>
          </cell>
          <cell r="DS810">
            <v>-3730.1224126799498</v>
          </cell>
          <cell r="DT810">
            <v>-3312.5095370968338</v>
          </cell>
          <cell r="DU810">
            <v>-3726.7798523399979</v>
          </cell>
          <cell r="DV810">
            <v>-3253.5336815800983</v>
          </cell>
          <cell r="DW810">
            <v>-2455.8340450120158</v>
          </cell>
          <cell r="DX810">
            <v>-2412.3060683840886</v>
          </cell>
          <cell r="DY810">
            <v>-1890.0444305610145</v>
          </cell>
          <cell r="DZ810">
            <v>-1924.8399487440474</v>
          </cell>
          <cell r="EA810">
            <v>-2318.2392076540273</v>
          </cell>
          <cell r="EB810">
            <v>-2862.0477926339954</v>
          </cell>
          <cell r="EC810">
            <v>-3803.3678397398908</v>
          </cell>
          <cell r="ED810">
            <v>-3865.681470612064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-4116.9695951640606</v>
          </cell>
          <cell r="AS812">
            <v>-526.54145433599479</v>
          </cell>
          <cell r="AT812">
            <v>-411.08525352540892</v>
          </cell>
          <cell r="AU812">
            <v>-419.11786986800143</v>
          </cell>
          <cell r="AV812">
            <v>-350.48045331597677</v>
          </cell>
          <cell r="AW812">
            <v>-251.75553901240346</v>
          </cell>
          <cell r="AX812">
            <v>-233.17957053679856</v>
          </cell>
          <cell r="AY812">
            <v>-181.89442360098474</v>
          </cell>
          <cell r="AZ812">
            <v>-190.28948122879956</v>
          </cell>
          <cell r="BA812">
            <v>-236.68635257080314</v>
          </cell>
          <cell r="BB812">
            <v>-334.10781138681341</v>
          </cell>
          <cell r="BC812">
            <v>-487.93302790002781</v>
          </cell>
          <cell r="BD812">
            <v>-493.89835788239725</v>
          </cell>
          <cell r="BE812">
            <v>-4338.2337721427903</v>
          </cell>
          <cell r="BF812">
            <v>-552.86852705280762</v>
          </cell>
          <cell r="BG812">
            <v>-447.05521342169959</v>
          </cell>
          <cell r="BH812">
            <v>-440.07376336140442</v>
          </cell>
          <cell r="BI812">
            <v>-368.00447598181199</v>
          </cell>
          <cell r="BJ812">
            <v>-264.34331596302218</v>
          </cell>
          <cell r="BK812">
            <v>-244.83854906362831</v>
          </cell>
          <cell r="BL812">
            <v>-190.98914478105144</v>
          </cell>
          <cell r="BM812">
            <v>-199.80395529023372</v>
          </cell>
          <cell r="BN812">
            <v>-248.5206701993302</v>
          </cell>
          <cell r="BO812">
            <v>-350.8132019561308</v>
          </cell>
          <cell r="BP812">
            <v>-512.32967929501319</v>
          </cell>
          <cell r="BQ812">
            <v>-518.59327577651129</v>
          </cell>
          <cell r="BR812">
            <v>-4322.818074922543</v>
          </cell>
          <cell r="BS812">
            <v>-552.86852705280762</v>
          </cell>
          <cell r="BT812">
            <v>-431.63951620171429</v>
          </cell>
          <cell r="BU812">
            <v>-440.07376336140442</v>
          </cell>
          <cell r="BV812">
            <v>-368.00447598181199</v>
          </cell>
          <cell r="BW812">
            <v>-264.34331596305128</v>
          </cell>
          <cell r="BX812">
            <v>-244.83854906362831</v>
          </cell>
          <cell r="BY812">
            <v>-190.98914478105144</v>
          </cell>
          <cell r="BZ812">
            <v>-199.80395529026282</v>
          </cell>
          <cell r="CA812">
            <v>-248.5206701993302</v>
          </cell>
          <cell r="CB812">
            <v>-350.8132019561599</v>
          </cell>
          <cell r="CC812">
            <v>-512.32967929495499</v>
          </cell>
          <cell r="CD812">
            <v>-518.59327577651129</v>
          </cell>
          <cell r="CE812">
            <v>-4528.6665546805598</v>
          </cell>
          <cell r="CF812">
            <v>-579.19559976962046</v>
          </cell>
          <cell r="CG812">
            <v>-452.19377887793235</v>
          </cell>
          <cell r="CH812">
            <v>-461.0296568547783</v>
          </cell>
          <cell r="CI812">
            <v>-385.528498647589</v>
          </cell>
          <cell r="CJ812">
            <v>-276.9310929136409</v>
          </cell>
          <cell r="CK812">
            <v>-256.49752759045805</v>
          </cell>
          <cell r="CL812">
            <v>-200.08386596111814</v>
          </cell>
          <cell r="CM812">
            <v>-209.31842935166787</v>
          </cell>
          <cell r="CN812">
            <v>-260.35498782785726</v>
          </cell>
          <cell r="CO812">
            <v>-367.51859252544818</v>
          </cell>
          <cell r="CP812">
            <v>-536.72633069002768</v>
          </cell>
          <cell r="CQ812">
            <v>-543.28819367065444</v>
          </cell>
          <cell r="CR812">
            <v>-4528.6665546805598</v>
          </cell>
          <cell r="CS812">
            <v>-579.19559976959135</v>
          </cell>
          <cell r="CT812">
            <v>-452.19377887796145</v>
          </cell>
          <cell r="CU812">
            <v>-461.0296568548074</v>
          </cell>
          <cell r="CV812">
            <v>-385.528498647589</v>
          </cell>
          <cell r="CW812">
            <v>-276.9310929136409</v>
          </cell>
          <cell r="CX812">
            <v>-256.49752759048715</v>
          </cell>
          <cell r="CY812">
            <v>-200.08386596111814</v>
          </cell>
          <cell r="CZ812">
            <v>-209.31842935169698</v>
          </cell>
          <cell r="DA812">
            <v>-260.35498782785726</v>
          </cell>
          <cell r="DB812">
            <v>-367.51859252544818</v>
          </cell>
          <cell r="DC812">
            <v>-536.72633069002768</v>
          </cell>
          <cell r="DD812">
            <v>-543.28819367065444</v>
          </cell>
          <cell r="DE812">
            <v>-8204.9303204789758</v>
          </cell>
          <cell r="DF812">
            <v>-857.92815491638612</v>
          </cell>
          <cell r="DG812">
            <v>-789.08706799231004</v>
          </cell>
          <cell r="DH812">
            <v>-857.15936603822047</v>
          </cell>
          <cell r="DI812">
            <v>-748.3127467634622</v>
          </cell>
          <cell r="DJ812">
            <v>-564.84183035275782</v>
          </cell>
          <cell r="DK812">
            <v>-554.83039572834969</v>
          </cell>
          <cell r="DL812">
            <v>-434.71021902898792</v>
          </cell>
          <cell r="DM812">
            <v>-442.71318821111345</v>
          </cell>
          <cell r="DN812">
            <v>-533.19501776038669</v>
          </cell>
          <cell r="DO812">
            <v>-658.27099230582826</v>
          </cell>
          <cell r="DP812">
            <v>-874.77460314022028</v>
          </cell>
          <cell r="DQ812">
            <v>-889.10673824072001</v>
          </cell>
          <cell r="DR812">
            <v>-8177.7204460185021</v>
          </cell>
          <cell r="DS812">
            <v>-857.92815491638612</v>
          </cell>
          <cell r="DT812">
            <v>-761.87719353227294</v>
          </cell>
          <cell r="DU812">
            <v>-857.15936603819137</v>
          </cell>
          <cell r="DV812">
            <v>-748.3127467634331</v>
          </cell>
          <cell r="DW812">
            <v>-564.84183035278693</v>
          </cell>
          <cell r="DX812">
            <v>-554.83039572834969</v>
          </cell>
          <cell r="DY812">
            <v>-434.71021902901703</v>
          </cell>
          <cell r="DZ812">
            <v>-442.71318821111345</v>
          </cell>
          <cell r="EA812">
            <v>-533.19501776041579</v>
          </cell>
          <cell r="EB812">
            <v>-658.27099230582826</v>
          </cell>
          <cell r="EC812">
            <v>-874.77460314019118</v>
          </cell>
          <cell r="ED812">
            <v>-889.10673824077821</v>
          </cell>
        </row>
        <row r="815">
          <cell r="F815">
            <v>2064.39</v>
          </cell>
          <cell r="G815">
            <v>1806.97</v>
          </cell>
          <cell r="H815">
            <v>2109.59</v>
          </cell>
          <cell r="I815">
            <v>1813.23</v>
          </cell>
          <cell r="J815">
            <v>1789.22</v>
          </cell>
          <cell r="K815">
            <v>2245.64</v>
          </cell>
          <cell r="L815">
            <v>2583.9</v>
          </cell>
          <cell r="M815">
            <v>2688.27</v>
          </cell>
          <cell r="N815">
            <v>2638.25</v>
          </cell>
          <cell r="O815">
            <v>2527.7199999999998</v>
          </cell>
          <cell r="P815">
            <v>2521.9</v>
          </cell>
          <cell r="Q815">
            <v>2481.9</v>
          </cell>
          <cell r="R815">
            <v>27190.870000000003</v>
          </cell>
          <cell r="S815">
            <v>2064.39</v>
          </cell>
          <cell r="T815">
            <v>1726.86</v>
          </cell>
          <cell r="U815">
            <v>2109.59</v>
          </cell>
          <cell r="V815">
            <v>1813.23</v>
          </cell>
          <cell r="W815">
            <v>1789.22</v>
          </cell>
          <cell r="X815">
            <v>2245.64</v>
          </cell>
          <cell r="Y815">
            <v>2583.9</v>
          </cell>
          <cell r="Z815">
            <v>2688.27</v>
          </cell>
          <cell r="AA815">
            <v>2638.25</v>
          </cell>
          <cell r="AB815">
            <v>2527.7199999999998</v>
          </cell>
          <cell r="AC815">
            <v>2521.9</v>
          </cell>
          <cell r="AD815">
            <v>2481.9</v>
          </cell>
          <cell r="AE815">
            <v>27190.870000000003</v>
          </cell>
          <cell r="AF815">
            <v>2064.39</v>
          </cell>
          <cell r="AG815">
            <v>1726.86</v>
          </cell>
          <cell r="AH815">
            <v>2109.59</v>
          </cell>
          <cell r="AI815">
            <v>1813.23</v>
          </cell>
          <cell r="AJ815">
            <v>1789.22</v>
          </cell>
          <cell r="AK815">
            <v>2245.64</v>
          </cell>
          <cell r="AL815">
            <v>2583.9</v>
          </cell>
          <cell r="AM815">
            <v>2688.27</v>
          </cell>
          <cell r="AN815">
            <v>2638.25</v>
          </cell>
          <cell r="AO815">
            <v>2527.7199999999998</v>
          </cell>
          <cell r="AP815">
            <v>2521.9</v>
          </cell>
          <cell r="AQ815">
            <v>2481.9</v>
          </cell>
          <cell r="AR815">
            <v>27190.870000000003</v>
          </cell>
          <cell r="AS815">
            <v>2064.39</v>
          </cell>
          <cell r="AT815">
            <v>1726.86</v>
          </cell>
          <cell r="AU815">
            <v>2109.59</v>
          </cell>
          <cell r="AV815">
            <v>1813.23</v>
          </cell>
          <cell r="AW815">
            <v>1789.22</v>
          </cell>
          <cell r="AX815">
            <v>2245.64</v>
          </cell>
          <cell r="AY815">
            <v>2583.9</v>
          </cell>
          <cell r="AZ815">
            <v>2688.27</v>
          </cell>
          <cell r="BA815">
            <v>2638.25</v>
          </cell>
          <cell r="BB815">
            <v>2527.7199999999998</v>
          </cell>
          <cell r="BC815">
            <v>2521.9</v>
          </cell>
          <cell r="BD815">
            <v>2481.9</v>
          </cell>
          <cell r="BE815">
            <v>27270.980000000003</v>
          </cell>
          <cell r="BF815">
            <v>2064.39</v>
          </cell>
          <cell r="BG815">
            <v>1806.97</v>
          </cell>
          <cell r="BH815">
            <v>2109.59</v>
          </cell>
          <cell r="BI815">
            <v>1813.23</v>
          </cell>
          <cell r="BJ815">
            <v>1789.22</v>
          </cell>
          <cell r="BK815">
            <v>2245.64</v>
          </cell>
          <cell r="BL815">
            <v>2583.9</v>
          </cell>
          <cell r="BM815">
            <v>2688.27</v>
          </cell>
          <cell r="BN815">
            <v>2638.25</v>
          </cell>
          <cell r="BO815">
            <v>2527.7199999999998</v>
          </cell>
          <cell r="BP815">
            <v>2521.9</v>
          </cell>
          <cell r="BQ815">
            <v>2481.9</v>
          </cell>
          <cell r="BR815">
            <v>27190.870000000003</v>
          </cell>
          <cell r="BS815">
            <v>2064.39</v>
          </cell>
          <cell r="BT815">
            <v>1726.86</v>
          </cell>
          <cell r="BU815">
            <v>2109.59</v>
          </cell>
          <cell r="BV815">
            <v>1813.23</v>
          </cell>
          <cell r="BW815">
            <v>1789.22</v>
          </cell>
          <cell r="BX815">
            <v>2245.64</v>
          </cell>
          <cell r="BY815">
            <v>2583.9</v>
          </cell>
          <cell r="BZ815">
            <v>2688.27</v>
          </cell>
          <cell r="CA815">
            <v>2638.25</v>
          </cell>
          <cell r="CB815">
            <v>2527.7199999999998</v>
          </cell>
          <cell r="CC815">
            <v>2521.9</v>
          </cell>
          <cell r="CD815">
            <v>2481.9</v>
          </cell>
          <cell r="CE815">
            <v>27190.870000000003</v>
          </cell>
          <cell r="CF815">
            <v>2064.39</v>
          </cell>
          <cell r="CG815">
            <v>1726.86</v>
          </cell>
          <cell r="CH815">
            <v>2109.59</v>
          </cell>
          <cell r="CI815">
            <v>1813.23</v>
          </cell>
          <cell r="CJ815">
            <v>1789.22</v>
          </cell>
          <cell r="CK815">
            <v>2245.64</v>
          </cell>
          <cell r="CL815">
            <v>2583.9</v>
          </cell>
          <cell r="CM815">
            <v>2688.27</v>
          </cell>
          <cell r="CN815">
            <v>2638.25</v>
          </cell>
          <cell r="CO815">
            <v>2527.7199999999998</v>
          </cell>
          <cell r="CP815">
            <v>2521.9</v>
          </cell>
          <cell r="CQ815">
            <v>2481.9</v>
          </cell>
          <cell r="CR815">
            <v>27190.870000000003</v>
          </cell>
          <cell r="CS815">
            <v>2064.39</v>
          </cell>
          <cell r="CT815">
            <v>1726.86</v>
          </cell>
          <cell r="CU815">
            <v>2109.59</v>
          </cell>
          <cell r="CV815">
            <v>1813.23</v>
          </cell>
          <cell r="CW815">
            <v>1789.22</v>
          </cell>
          <cell r="CX815">
            <v>2245.64</v>
          </cell>
          <cell r="CY815">
            <v>2583.9</v>
          </cell>
          <cell r="CZ815">
            <v>2688.27</v>
          </cell>
          <cell r="DA815">
            <v>2638.25</v>
          </cell>
          <cell r="DB815">
            <v>2527.7199999999998</v>
          </cell>
          <cell r="DC815">
            <v>2521.9</v>
          </cell>
          <cell r="DD815">
            <v>2481.9</v>
          </cell>
          <cell r="DE815">
            <v>27270.980000000003</v>
          </cell>
          <cell r="DF815">
            <v>2064.39</v>
          </cell>
          <cell r="DG815">
            <v>1806.97</v>
          </cell>
          <cell r="DH815">
            <v>2109.59</v>
          </cell>
          <cell r="DI815">
            <v>1813.23</v>
          </cell>
          <cell r="DJ815">
            <v>1789.22</v>
          </cell>
          <cell r="DK815">
            <v>2245.64</v>
          </cell>
          <cell r="DL815">
            <v>2583.9</v>
          </cell>
          <cell r="DM815">
            <v>2688.27</v>
          </cell>
          <cell r="DN815">
            <v>2638.25</v>
          </cell>
          <cell r="DO815">
            <v>2527.7199999999998</v>
          </cell>
          <cell r="DP815">
            <v>2521.9</v>
          </cell>
          <cell r="DQ815">
            <v>2481.9</v>
          </cell>
          <cell r="DR815">
            <v>27190.870000000003</v>
          </cell>
          <cell r="DS815">
            <v>2064.39</v>
          </cell>
          <cell r="DT815">
            <v>1726.86</v>
          </cell>
          <cell r="DU815">
            <v>2109.59</v>
          </cell>
          <cell r="DV815">
            <v>1813.23</v>
          </cell>
          <cell r="DW815">
            <v>1789.22</v>
          </cell>
          <cell r="DX815">
            <v>2245.64</v>
          </cell>
          <cell r="DY815">
            <v>2583.9</v>
          </cell>
          <cell r="DZ815">
            <v>2688.27</v>
          </cell>
          <cell r="EA815">
            <v>2638.25</v>
          </cell>
          <cell r="EB815">
            <v>2527.7199999999998</v>
          </cell>
          <cell r="EC815">
            <v>2521.9</v>
          </cell>
          <cell r="ED815">
            <v>2481.9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2064.390000000014</v>
          </cell>
          <cell r="G827">
            <v>1806.9700000000303</v>
          </cell>
          <cell r="H827">
            <v>2109.5900000000838</v>
          </cell>
          <cell r="I827">
            <v>1813.2300000000978</v>
          </cell>
          <cell r="J827">
            <v>1789.2199999999721</v>
          </cell>
          <cell r="K827">
            <v>2245.6399999998976</v>
          </cell>
          <cell r="L827">
            <v>2583.9000000000233</v>
          </cell>
          <cell r="M827">
            <v>2688.2700000000186</v>
          </cell>
          <cell r="N827">
            <v>2638.25</v>
          </cell>
          <cell r="O827">
            <v>2527.7199999999721</v>
          </cell>
          <cell r="P827">
            <v>2521.9000000000233</v>
          </cell>
          <cell r="Q827">
            <v>2481.9000000000233</v>
          </cell>
          <cell r="R827">
            <v>27190.86999999918</v>
          </cell>
          <cell r="S827">
            <v>2064.390000000014</v>
          </cell>
          <cell r="T827">
            <v>1726.859999999986</v>
          </cell>
          <cell r="U827">
            <v>2109.5899999999674</v>
          </cell>
          <cell r="V827">
            <v>1813.2299999999814</v>
          </cell>
          <cell r="W827">
            <v>1789.2199999999721</v>
          </cell>
          <cell r="X827">
            <v>2245.6399999998976</v>
          </cell>
          <cell r="Y827">
            <v>2583.9000000000233</v>
          </cell>
          <cell r="Z827">
            <v>2688.2699999999022</v>
          </cell>
          <cell r="AA827">
            <v>2638.25</v>
          </cell>
          <cell r="AB827">
            <v>2527.7199999999721</v>
          </cell>
          <cell r="AC827">
            <v>2521.8999999999651</v>
          </cell>
          <cell r="AD827">
            <v>2481.9000000000233</v>
          </cell>
          <cell r="AE827">
            <v>27190.86999999918</v>
          </cell>
          <cell r="AF827">
            <v>2064.390000000014</v>
          </cell>
          <cell r="AG827">
            <v>1726.859999999986</v>
          </cell>
          <cell r="AH827">
            <v>2109.5900000000838</v>
          </cell>
          <cell r="AI827">
            <v>1813.2299999999814</v>
          </cell>
          <cell r="AJ827">
            <v>1789.2199999999721</v>
          </cell>
          <cell r="AK827">
            <v>2245.6399999998976</v>
          </cell>
          <cell r="AL827">
            <v>2583.9000000000233</v>
          </cell>
          <cell r="AM827">
            <v>2688.2700000000186</v>
          </cell>
          <cell r="AN827">
            <v>2638.25</v>
          </cell>
          <cell r="AO827">
            <v>2527.7199999999721</v>
          </cell>
          <cell r="AP827">
            <v>2521.9000000000233</v>
          </cell>
          <cell r="AQ827">
            <v>2481.8999999999651</v>
          </cell>
          <cell r="AR827">
            <v>27190.86999999918</v>
          </cell>
          <cell r="AS827">
            <v>2064.390000000014</v>
          </cell>
          <cell r="AT827">
            <v>1726.8600000000442</v>
          </cell>
          <cell r="AU827">
            <v>2109.5900000000838</v>
          </cell>
          <cell r="AV827">
            <v>1813.2299999999814</v>
          </cell>
          <cell r="AW827">
            <v>1789.2200000000885</v>
          </cell>
          <cell r="AX827">
            <v>2245.6400000001304</v>
          </cell>
          <cell r="AY827">
            <v>2583.9000000001397</v>
          </cell>
          <cell r="AZ827">
            <v>2688.2700000000186</v>
          </cell>
          <cell r="BA827">
            <v>2638.25</v>
          </cell>
          <cell r="BB827">
            <v>2527.7200000000885</v>
          </cell>
          <cell r="BC827">
            <v>2521.9000000000233</v>
          </cell>
          <cell r="BD827">
            <v>2481.9000000000233</v>
          </cell>
          <cell r="BE827">
            <v>27270.979999999516</v>
          </cell>
          <cell r="BF827">
            <v>2064.3899999999558</v>
          </cell>
          <cell r="BG827">
            <v>1806.9699999999721</v>
          </cell>
          <cell r="BH827">
            <v>2109.5899999999674</v>
          </cell>
          <cell r="BI827">
            <v>1813.2299999999814</v>
          </cell>
          <cell r="BJ827">
            <v>1789.2200000000885</v>
          </cell>
          <cell r="BK827">
            <v>2245.6399999998976</v>
          </cell>
          <cell r="BL827">
            <v>2583.8999999999069</v>
          </cell>
          <cell r="BM827">
            <v>2688.2700000000186</v>
          </cell>
          <cell r="BN827">
            <v>2638.25</v>
          </cell>
          <cell r="BO827">
            <v>2527.7200000000885</v>
          </cell>
          <cell r="BP827">
            <v>2521.9000000000233</v>
          </cell>
          <cell r="BQ827">
            <v>2481.9000000000233</v>
          </cell>
          <cell r="BR827">
            <v>27190.870000000112</v>
          </cell>
          <cell r="BS827">
            <v>2064.390000000014</v>
          </cell>
          <cell r="BT827">
            <v>1726.859999999986</v>
          </cell>
          <cell r="BU827">
            <v>2109.5899999999674</v>
          </cell>
          <cell r="BV827">
            <v>1813.2299999999814</v>
          </cell>
          <cell r="BW827">
            <v>1789.2199999999721</v>
          </cell>
          <cell r="BX827">
            <v>2245.640000000014</v>
          </cell>
          <cell r="BY827">
            <v>2583.8999999999069</v>
          </cell>
          <cell r="BZ827">
            <v>2688.2699999999022</v>
          </cell>
          <cell r="CA827">
            <v>2638.25</v>
          </cell>
          <cell r="CB827">
            <v>2527.7199999999721</v>
          </cell>
          <cell r="CC827">
            <v>2521.8999999999651</v>
          </cell>
          <cell r="CD827">
            <v>2481.8999999999942</v>
          </cell>
          <cell r="CE827">
            <v>27190.870000001043</v>
          </cell>
          <cell r="CF827">
            <v>2064.3899999999849</v>
          </cell>
          <cell r="CG827">
            <v>1726.859999999986</v>
          </cell>
          <cell r="CH827">
            <v>2109.5899999999674</v>
          </cell>
          <cell r="CI827">
            <v>1813.2299999999814</v>
          </cell>
          <cell r="CJ827">
            <v>1789.2199999999721</v>
          </cell>
          <cell r="CK827">
            <v>2245.640000000014</v>
          </cell>
          <cell r="CL827">
            <v>2583.8999999999069</v>
          </cell>
          <cell r="CM827">
            <v>2688.2699999999022</v>
          </cell>
          <cell r="CN827">
            <v>2638.25</v>
          </cell>
          <cell r="CO827">
            <v>2527.7199999999721</v>
          </cell>
          <cell r="CP827">
            <v>2521.9000000000233</v>
          </cell>
          <cell r="CQ827">
            <v>2481.9000000000087</v>
          </cell>
          <cell r="CR827">
            <v>27190.870000000112</v>
          </cell>
          <cell r="CS827">
            <v>2064.3899999999994</v>
          </cell>
          <cell r="CT827">
            <v>1726.8600000000006</v>
          </cell>
          <cell r="CU827">
            <v>2109.5899999999965</v>
          </cell>
          <cell r="CV827">
            <v>1813.2299999999814</v>
          </cell>
          <cell r="CW827">
            <v>1789.2199999999721</v>
          </cell>
          <cell r="CX827">
            <v>2245.640000000014</v>
          </cell>
          <cell r="CY827">
            <v>2583.8999999999942</v>
          </cell>
          <cell r="CZ827">
            <v>2688.2699999999895</v>
          </cell>
          <cell r="DA827">
            <v>2638.25</v>
          </cell>
          <cell r="DB827">
            <v>2527.7200000000012</v>
          </cell>
          <cell r="DC827">
            <v>2521.9000000000087</v>
          </cell>
          <cell r="DD827">
            <v>2481.9000000000087</v>
          </cell>
          <cell r="DE827">
            <v>27270.979999999981</v>
          </cell>
          <cell r="DF827">
            <v>2064.3899999999994</v>
          </cell>
          <cell r="DG827">
            <v>1806.9700000000012</v>
          </cell>
          <cell r="DH827">
            <v>2109.5899999999965</v>
          </cell>
          <cell r="DI827">
            <v>1813.2299999999814</v>
          </cell>
          <cell r="DJ827">
            <v>1789.2200000000012</v>
          </cell>
          <cell r="DK827">
            <v>2245.640000000014</v>
          </cell>
          <cell r="DL827">
            <v>2583.8999999999942</v>
          </cell>
          <cell r="DM827">
            <v>2688.2700000000186</v>
          </cell>
          <cell r="DN827">
            <v>2638.2499999999854</v>
          </cell>
          <cell r="DO827">
            <v>2527.7200000000012</v>
          </cell>
          <cell r="DP827">
            <v>2521.9000000000087</v>
          </cell>
          <cell r="DQ827">
            <v>2481.9000000000087</v>
          </cell>
          <cell r="DR827">
            <v>27190.869999999879</v>
          </cell>
          <cell r="DS827">
            <v>2064.3899999999994</v>
          </cell>
          <cell r="DT827">
            <v>1726.8600000000006</v>
          </cell>
          <cell r="DU827">
            <v>2109.5899999999965</v>
          </cell>
          <cell r="DV827">
            <v>1813.2299999999814</v>
          </cell>
          <cell r="DW827">
            <v>1789.2199999999721</v>
          </cell>
          <cell r="DX827">
            <v>2245.640000000014</v>
          </cell>
          <cell r="DY827">
            <v>2583.8999999999942</v>
          </cell>
          <cell r="DZ827">
            <v>2688.2699999999895</v>
          </cell>
          <cell r="EA827">
            <v>2638.2499999999854</v>
          </cell>
          <cell r="EB827">
            <v>2527.7200000000012</v>
          </cell>
          <cell r="EC827">
            <v>2521.9000000000087</v>
          </cell>
          <cell r="ED827">
            <v>2481.8999999999942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1548.2925000000396</v>
          </cell>
          <cell r="G829">
            <v>1355.227499999979</v>
          </cell>
          <cell r="H829">
            <v>1582.1925000001211</v>
          </cell>
          <cell r="I829">
            <v>1359.9225000000442</v>
          </cell>
          <cell r="J829">
            <v>1341.9150000000373</v>
          </cell>
          <cell r="K829">
            <v>1684.2299999999814</v>
          </cell>
          <cell r="L829">
            <v>1937.9250000000466</v>
          </cell>
          <cell r="M829">
            <v>2016.202500000014</v>
          </cell>
          <cell r="N829">
            <v>1978.6875</v>
          </cell>
          <cell r="O829">
            <v>1895.7900000000373</v>
          </cell>
          <cell r="P829">
            <v>1891.4250000000175</v>
          </cell>
          <cell r="Q829">
            <v>1861.4250000000466</v>
          </cell>
          <cell r="R829">
            <v>20665.061199998483</v>
          </cell>
          <cell r="S829">
            <v>1568.936400000006</v>
          </cell>
          <cell r="T829">
            <v>1312.4135999999708</v>
          </cell>
          <cell r="U829">
            <v>1603.2883999999613</v>
          </cell>
          <cell r="V829">
            <v>1378.0547999999835</v>
          </cell>
          <cell r="W829">
            <v>1359.8071999999229</v>
          </cell>
          <cell r="X829">
            <v>1706.6863999998895</v>
          </cell>
          <cell r="Y829">
            <v>1963.7639999999665</v>
          </cell>
          <cell r="Z829">
            <v>2043.0851999998558</v>
          </cell>
          <cell r="AA829">
            <v>2005.0700000000652</v>
          </cell>
          <cell r="AB829">
            <v>1921.0671999999904</v>
          </cell>
          <cell r="AC829">
            <v>1916.6439999999711</v>
          </cell>
          <cell r="AD829">
            <v>1886.2440000000061</v>
          </cell>
          <cell r="AE829">
            <v>21480.787299999967</v>
          </cell>
          <cell r="AF829">
            <v>1630.8681000000215</v>
          </cell>
          <cell r="AG829">
            <v>1364.2193999999436</v>
          </cell>
          <cell r="AH829">
            <v>1666.5761000000639</v>
          </cell>
          <cell r="AI829">
            <v>1432.451699999976</v>
          </cell>
          <cell r="AJ829">
            <v>1413.4838000000454</v>
          </cell>
          <cell r="AK829">
            <v>1774.0555999999633</v>
          </cell>
          <cell r="AL829">
            <v>2041.2810000000754</v>
          </cell>
          <cell r="AM829">
            <v>2123.7333000000799</v>
          </cell>
          <cell r="AN829">
            <v>2084.2175000000279</v>
          </cell>
          <cell r="AO829">
            <v>1996.8988000000245</v>
          </cell>
          <cell r="AP829">
            <v>1992.3010000000359</v>
          </cell>
          <cell r="AQ829">
            <v>1960.7009999999718</v>
          </cell>
          <cell r="AR829">
            <v>21752.695999998599</v>
          </cell>
          <cell r="AS829">
            <v>1651.5120000000461</v>
          </cell>
          <cell r="AT829">
            <v>1381.4880000000121</v>
          </cell>
          <cell r="AU829">
            <v>1687.6720000000205</v>
          </cell>
          <cell r="AV829">
            <v>1450.5840000000317</v>
          </cell>
          <cell r="AW829">
            <v>1431.3760000000475</v>
          </cell>
          <cell r="AX829">
            <v>1796.5120000001043</v>
          </cell>
          <cell r="AY829">
            <v>2067.1200000001118</v>
          </cell>
          <cell r="AZ829">
            <v>2150.6159999999218</v>
          </cell>
          <cell r="BA829">
            <v>2110.5999999999767</v>
          </cell>
          <cell r="BB829">
            <v>2022.1760000000359</v>
          </cell>
          <cell r="BC829">
            <v>2017.5200000000186</v>
          </cell>
          <cell r="BD829">
            <v>1985.5200000000186</v>
          </cell>
          <cell r="BE829">
            <v>22362.203599999659</v>
          </cell>
          <cell r="BF829">
            <v>1692.7997999999789</v>
          </cell>
          <cell r="BG829">
            <v>1481.7153999999864</v>
          </cell>
          <cell r="BH829">
            <v>1729.8637999999919</v>
          </cell>
          <cell r="BI829">
            <v>1486.8486000000266</v>
          </cell>
          <cell r="BJ829">
            <v>1467.160400000168</v>
          </cell>
          <cell r="BK829">
            <v>1841.4247999999207</v>
          </cell>
          <cell r="BL829">
            <v>2118.7979999998352</v>
          </cell>
          <cell r="BM829">
            <v>2204.3814000000712</v>
          </cell>
          <cell r="BN829">
            <v>2163.3649999999907</v>
          </cell>
          <cell r="BO829">
            <v>2072.7304000000586</v>
          </cell>
          <cell r="BP829">
            <v>2067.9580000000424</v>
          </cell>
          <cell r="BQ829">
            <v>2035.1580000000249</v>
          </cell>
          <cell r="BR829">
            <v>22840.330800000578</v>
          </cell>
          <cell r="BS829">
            <v>1734.087600000028</v>
          </cell>
          <cell r="BT829">
            <v>1450.5623999999953</v>
          </cell>
          <cell r="BU829">
            <v>1772.0555999999633</v>
          </cell>
          <cell r="BV829">
            <v>1523.1132000000216</v>
          </cell>
          <cell r="BW829">
            <v>1502.9447999999393</v>
          </cell>
          <cell r="BX829">
            <v>1886.3376000000862</v>
          </cell>
          <cell r="BY829">
            <v>2170.4759999999078</v>
          </cell>
          <cell r="BZ829">
            <v>2258.1467999999877</v>
          </cell>
          <cell r="CA829">
            <v>2216.1300000000047</v>
          </cell>
          <cell r="CB829">
            <v>2123.2847999999649</v>
          </cell>
          <cell r="CC829">
            <v>2118.3959999999497</v>
          </cell>
          <cell r="CD829">
            <v>2084.7960000000021</v>
          </cell>
          <cell r="CE829">
            <v>23656.056900001131</v>
          </cell>
          <cell r="CF829">
            <v>1796.0192999999854</v>
          </cell>
          <cell r="CG829">
            <v>1502.3681999999972</v>
          </cell>
          <cell r="CH829">
            <v>1835.3433000000077</v>
          </cell>
          <cell r="CI829">
            <v>1577.5101000000141</v>
          </cell>
          <cell r="CJ829">
            <v>1556.6214000000618</v>
          </cell>
          <cell r="CK829">
            <v>1953.7068000000436</v>
          </cell>
          <cell r="CL829">
            <v>2247.9930000000168</v>
          </cell>
          <cell r="CM829">
            <v>2338.7948999998625</v>
          </cell>
          <cell r="CN829">
            <v>2295.2775000000256</v>
          </cell>
          <cell r="CO829">
            <v>2199.116399999999</v>
          </cell>
          <cell r="CP829">
            <v>2194.0530000000144</v>
          </cell>
          <cell r="CQ829">
            <v>2159.2530000000115</v>
          </cell>
          <cell r="CR829">
            <v>23927.965599999996</v>
          </cell>
          <cell r="CS829">
            <v>1816.6631999999954</v>
          </cell>
          <cell r="CT829">
            <v>1519.6368000000075</v>
          </cell>
          <cell r="CU829">
            <v>1856.4391999999934</v>
          </cell>
          <cell r="CV829">
            <v>1595.6423999999824</v>
          </cell>
          <cell r="CW829">
            <v>1574.5135999999766</v>
          </cell>
          <cell r="CX829">
            <v>1976.16320000001</v>
          </cell>
          <cell r="CY829">
            <v>2273.8319999999949</v>
          </cell>
          <cell r="CZ829">
            <v>2365.6775999999954</v>
          </cell>
          <cell r="DA829">
            <v>2321.6600000000035</v>
          </cell>
          <cell r="DB829">
            <v>2224.3935999999958</v>
          </cell>
          <cell r="DC829">
            <v>2219.2720000000118</v>
          </cell>
          <cell r="DD829">
            <v>2184.0720000000074</v>
          </cell>
          <cell r="DE829">
            <v>24816.591800000053</v>
          </cell>
          <cell r="DF829">
            <v>1878.5949000000037</v>
          </cell>
          <cell r="DG829">
            <v>1644.3426999999938</v>
          </cell>
          <cell r="DH829">
            <v>1919.7268999999942</v>
          </cell>
          <cell r="DI829">
            <v>1650.0392999999895</v>
          </cell>
          <cell r="DJ829">
            <v>1628.1902000000118</v>
          </cell>
          <cell r="DK829">
            <v>2043.5323999999964</v>
          </cell>
          <cell r="DL829">
            <v>2351.3490000000165</v>
          </cell>
          <cell r="DM829">
            <v>2446.3257000000158</v>
          </cell>
          <cell r="DN829">
            <v>2400.8074999999808</v>
          </cell>
          <cell r="DO829">
            <v>2300.2252000000008</v>
          </cell>
          <cell r="DP829">
            <v>2294.9290000000037</v>
          </cell>
          <cell r="DQ829">
            <v>2258.5290000000095</v>
          </cell>
          <cell r="DR829">
            <v>25015.600399999879</v>
          </cell>
          <cell r="DS829">
            <v>1899.2387999999992</v>
          </cell>
          <cell r="DT829">
            <v>1588.7112000000052</v>
          </cell>
          <cell r="DU829">
            <v>1940.8227999999945</v>
          </cell>
          <cell r="DV829">
            <v>1668.1715999999869</v>
          </cell>
          <cell r="DW829">
            <v>1646.0823999999848</v>
          </cell>
          <cell r="DX829">
            <v>2065.988800000021</v>
          </cell>
          <cell r="DY829">
            <v>2377.1879999999946</v>
          </cell>
          <cell r="DZ829">
            <v>2473.2083999999741</v>
          </cell>
          <cell r="EA829">
            <v>2427.1899999999878</v>
          </cell>
          <cell r="EB829">
            <v>2325.5023999999976</v>
          </cell>
          <cell r="EC829">
            <v>2320.1480000000083</v>
          </cell>
          <cell r="ED829">
            <v>2283.3479999999981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2.0953417000000627</v>
          </cell>
          <cell r="AF844">
            <v>0</v>
          </cell>
          <cell r="AG844">
            <v>0</v>
          </cell>
          <cell r="AH844">
            <v>0.19598600000000488</v>
          </cell>
          <cell r="AI844">
            <v>3.6222999999978356E-2</v>
          </cell>
          <cell r="AJ844">
            <v>0.61878600000000006</v>
          </cell>
          <cell r="AK844">
            <v>1.2443466999999941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-1.8900999999914347E-2</v>
          </cell>
          <cell r="AS844">
            <v>0</v>
          </cell>
          <cell r="AT844">
            <v>0</v>
          </cell>
          <cell r="AU844">
            <v>-0.23376499999999822</v>
          </cell>
          <cell r="AV844">
            <v>0.21486400000003414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-2.858829999999557E-2</v>
          </cell>
          <cell r="BF844">
            <v>0</v>
          </cell>
          <cell r="BG844">
            <v>0</v>
          </cell>
          <cell r="BH844">
            <v>0</v>
          </cell>
          <cell r="BI844">
            <v>-0.13828399999999874</v>
          </cell>
          <cell r="BJ844">
            <v>0.10969569999999962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0.39620539999998527</v>
          </cell>
          <cell r="BS844">
            <v>0</v>
          </cell>
          <cell r="BT844">
            <v>0</v>
          </cell>
          <cell r="BU844">
            <v>2.3923999999908574E-3</v>
          </cell>
          <cell r="BV844">
            <v>-0.13840399999999953</v>
          </cell>
          <cell r="BW844">
            <v>0.53221700000000283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-9.900279999999384E-2</v>
          </cell>
          <cell r="CF844">
            <v>0</v>
          </cell>
          <cell r="CG844">
            <v>0</v>
          </cell>
          <cell r="CH844">
            <v>-0.16356579999998644</v>
          </cell>
          <cell r="CI844">
            <v>-0.16040799999999678</v>
          </cell>
          <cell r="CJ844">
            <v>0.32139100000000553</v>
          </cell>
          <cell r="CK844">
            <v>-9.6420000000001949E-2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-0.26873000000000502</v>
          </cell>
          <cell r="CS844">
            <v>0</v>
          </cell>
          <cell r="CT844">
            <v>0</v>
          </cell>
          <cell r="CU844">
            <v>-0.1303099999999997</v>
          </cell>
          <cell r="CV844">
            <v>-0.13841999999999643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-0.465034100000004</v>
          </cell>
          <cell r="DF844">
            <v>0</v>
          </cell>
          <cell r="DG844">
            <v>0</v>
          </cell>
          <cell r="DH844">
            <v>1.6830699999999865E-2</v>
          </cell>
          <cell r="DI844">
            <v>-0.48186480000000032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-7.087824310000542</v>
          </cell>
          <cell r="DS844">
            <v>0</v>
          </cell>
          <cell r="DT844">
            <v>0</v>
          </cell>
          <cell r="DU844">
            <v>-5.5856763100000535</v>
          </cell>
          <cell r="DV844">
            <v>-1.3887005000000272</v>
          </cell>
          <cell r="DW844">
            <v>-0.38349149999999099</v>
          </cell>
          <cell r="DX844">
            <v>0</v>
          </cell>
          <cell r="DY844">
            <v>0</v>
          </cell>
          <cell r="DZ844">
            <v>0</v>
          </cell>
          <cell r="EA844">
            <v>0.27004399999999862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1.8334443499330888E-2</v>
          </cell>
          <cell r="G845">
            <v>-2.7478500516622262E-3</v>
          </cell>
          <cell r="H845">
            <v>4.6845521836118564E-3</v>
          </cell>
          <cell r="I845">
            <v>8.0578832417863566E-3</v>
          </cell>
          <cell r="J845">
            <v>4.3045995691180394E-2</v>
          </cell>
          <cell r="K845">
            <v>4.2857305413871671E-2</v>
          </cell>
          <cell r="L845">
            <v>-9.6131862153612246E-3</v>
          </cell>
          <cell r="M845">
            <v>-0.18924386422485995</v>
          </cell>
          <cell r="N845">
            <v>4.1593354524898984E-2</v>
          </cell>
          <cell r="O845">
            <v>1.9883806834059214E-2</v>
          </cell>
          <cell r="P845">
            <v>5.8268445121498758E-3</v>
          </cell>
          <cell r="Q845">
            <v>4.539386693807046E-3</v>
          </cell>
          <cell r="R845">
            <v>7.833401075924229E-3</v>
          </cell>
          <cell r="S845">
            <v>3.4974856174514457E-3</v>
          </cell>
          <cell r="T845">
            <v>2.0594670649956015E-3</v>
          </cell>
          <cell r="U845">
            <v>1.1608382173928788E-2</v>
          </cell>
          <cell r="V845">
            <v>2.4639590893364982E-3</v>
          </cell>
          <cell r="W845">
            <v>1.5561254186540197E-2</v>
          </cell>
          <cell r="X845">
            <v>1.2694983931684334E-2</v>
          </cell>
          <cell r="Y845">
            <v>3.6463837046269987E-3</v>
          </cell>
          <cell r="Z845">
            <v>-5.2176171861084697E-3</v>
          </cell>
          <cell r="AA845">
            <v>2.4848435787760081E-2</v>
          </cell>
          <cell r="AB845">
            <v>9.0205171821544639E-3</v>
          </cell>
          <cell r="AC845">
            <v>6.5392157827801611E-3</v>
          </cell>
          <cell r="AD845">
            <v>7.278345575951306E-3</v>
          </cell>
          <cell r="AE845">
            <v>3.5226863849189272E-3</v>
          </cell>
          <cell r="AF845">
            <v>1.8601270785758572E-3</v>
          </cell>
          <cell r="AG845">
            <v>9.0246809547380735E-3</v>
          </cell>
          <cell r="AH845">
            <v>5.0861207179480061E-3</v>
          </cell>
          <cell r="AI845">
            <v>4.1762739143678118E-3</v>
          </cell>
          <cell r="AJ845">
            <v>1.3930521936906359E-2</v>
          </cell>
          <cell r="AK845">
            <v>6.6043156972988015E-3</v>
          </cell>
          <cell r="AL845">
            <v>7.5081919275845621E-3</v>
          </cell>
          <cell r="AM845">
            <v>-1.132097604159199E-2</v>
          </cell>
          <cell r="AN845">
            <v>-3.5012805024692284E-3</v>
          </cell>
          <cell r="AO845">
            <v>7.7070023014549349E-3</v>
          </cell>
          <cell r="AP845">
            <v>8.5407783046953512E-3</v>
          </cell>
          <cell r="AQ845">
            <v>8.9397881823387593E-3</v>
          </cell>
          <cell r="AR845">
            <v>5.5146883341272712E-4</v>
          </cell>
          <cell r="AS845">
            <v>-4.9313149997125549E-3</v>
          </cell>
          <cell r="AT845">
            <v>1.9440890395614474E-3</v>
          </cell>
          <cell r="AU845">
            <v>6.3103174995298161E-3</v>
          </cell>
          <cell r="AV845">
            <v>4.6246981412956245E-3</v>
          </cell>
          <cell r="AW845">
            <v>1.0627572295938137E-2</v>
          </cell>
          <cell r="AX845">
            <v>1.5150499136474593E-2</v>
          </cell>
          <cell r="AY845">
            <v>2.3236922612110078E-2</v>
          </cell>
          <cell r="AZ845">
            <v>2.5655059310693673E-2</v>
          </cell>
          <cell r="BA845">
            <v>1.7570698062446155E-2</v>
          </cell>
          <cell r="BB845">
            <v>8.5252559616222356E-3</v>
          </cell>
          <cell r="BC845">
            <v>6.2196436136332522E-3</v>
          </cell>
          <cell r="BD845">
            <v>4.0041436882738424E-3</v>
          </cell>
          <cell r="BE845">
            <v>1.2838050410831414E-2</v>
          </cell>
          <cell r="BF845">
            <v>-4.1899361266217738E-4</v>
          </cell>
          <cell r="BG845">
            <v>1.0081543273347648E-2</v>
          </cell>
          <cell r="BH845">
            <v>4.3980428372414337E-3</v>
          </cell>
          <cell r="BI845">
            <v>9.2636042425837672E-3</v>
          </cell>
          <cell r="BJ845">
            <v>1.2108339402058022E-2</v>
          </cell>
          <cell r="BK845">
            <v>2.8350759333093833E-2</v>
          </cell>
          <cell r="BL845">
            <v>2.7076812491017677E-2</v>
          </cell>
          <cell r="BM845">
            <v>-8.3386896252264364E-3</v>
          </cell>
          <cell r="BN845">
            <v>1.837040111912458E-2</v>
          </cell>
          <cell r="BO845">
            <v>7.5121053794013903E-3</v>
          </cell>
          <cell r="BP845">
            <v>2.6172552820078465E-3</v>
          </cell>
          <cell r="BQ845">
            <v>4.1457136802947048E-3</v>
          </cell>
          <cell r="BR845">
            <v>5.0789032292186675E-3</v>
          </cell>
          <cell r="BS845">
            <v>4.6213739517497743E-3</v>
          </cell>
          <cell r="BT845">
            <v>5.9272443256901397E-3</v>
          </cell>
          <cell r="BU845">
            <v>2.0261918276069935E-3</v>
          </cell>
          <cell r="BV845">
            <v>5.577946123590749E-3</v>
          </cell>
          <cell r="BW845">
            <v>9.6746165370937831E-3</v>
          </cell>
          <cell r="BX845">
            <v>2.2711835299105587E-2</v>
          </cell>
          <cell r="BY845">
            <v>3.9201271525570291E-2</v>
          </cell>
          <cell r="BZ845">
            <v>2.0390062757854821E-2</v>
          </cell>
          <cell r="CA845">
            <v>8.5300903518579219E-3</v>
          </cell>
          <cell r="CB845">
            <v>6.7343769988426061E-3</v>
          </cell>
          <cell r="CC845">
            <v>4.4919872392519267E-3</v>
          </cell>
          <cell r="CD845">
            <v>3.9517748573025813E-3</v>
          </cell>
          <cell r="CE845">
            <v>4.7444429231440211E-3</v>
          </cell>
          <cell r="CF845">
            <v>-1.5299304282656578E-3</v>
          </cell>
          <cell r="CG845">
            <v>3.0000082833367969E-3</v>
          </cell>
          <cell r="CH845">
            <v>3.251883501402375E-3</v>
          </cell>
          <cell r="CI845">
            <v>6.0734970144302736E-3</v>
          </cell>
          <cell r="CJ845">
            <v>8.8649122651460743E-3</v>
          </cell>
          <cell r="CK845">
            <v>2.0925951875732096E-2</v>
          </cell>
          <cell r="CL845">
            <v>5.1014826640503941E-2</v>
          </cell>
          <cell r="CM845">
            <v>3.9139581879830132E-2</v>
          </cell>
          <cell r="CN845">
            <v>9.3798917757403899E-3</v>
          </cell>
          <cell r="CO845">
            <v>4.4875103952541906E-3</v>
          </cell>
          <cell r="CP845">
            <v>1.7689619760083986E-3</v>
          </cell>
          <cell r="CQ845">
            <v>1.3083016365449396E-3</v>
          </cell>
          <cell r="CR845">
            <v>-1.8228408681082442E-3</v>
          </cell>
          <cell r="CS845">
            <v>-1.6567533232674236E-3</v>
          </cell>
          <cell r="CT845">
            <v>-1.1889760599359533E-4</v>
          </cell>
          <cell r="CU845">
            <v>1.6273665259696202E-3</v>
          </cell>
          <cell r="CV845">
            <v>3.1521601806261401E-3</v>
          </cell>
          <cell r="CW845">
            <v>4.6170875873201567E-3</v>
          </cell>
          <cell r="CX845">
            <v>1.7326975300964165E-2</v>
          </cell>
          <cell r="CY845">
            <v>5.3020858070006227E-2</v>
          </cell>
          <cell r="CZ845">
            <v>2.4951228493186761E-2</v>
          </cell>
          <cell r="DA845">
            <v>9.9729543350228766E-3</v>
          </cell>
          <cell r="DB845">
            <v>4.706272248260035E-3</v>
          </cell>
          <cell r="DC845">
            <v>7.4093965741894863E-4</v>
          </cell>
          <cell r="DD845">
            <v>3.5012346378557879E-3</v>
          </cell>
          <cell r="DE845">
            <v>1.4147424597378944E-2</v>
          </cell>
          <cell r="DF845">
            <v>-1.6495450627225239E-3</v>
          </cell>
          <cell r="DG845">
            <v>-1.0087843568697963E-3</v>
          </cell>
          <cell r="DH845">
            <v>-4.7855672695362728E-4</v>
          </cell>
          <cell r="DI845">
            <v>7.7035513135825795E-4</v>
          </cell>
          <cell r="DJ845">
            <v>5.7778903593153075E-3</v>
          </cell>
          <cell r="DK845">
            <v>1.6641368895371045E-2</v>
          </cell>
          <cell r="DL845">
            <v>4.8546631500848036E-2</v>
          </cell>
          <cell r="DM845">
            <v>2.7033960068678198E-2</v>
          </cell>
          <cell r="DN845">
            <v>1.1051347394392508E-2</v>
          </cell>
          <cell r="DO845">
            <v>4.0749617245339209E-3</v>
          </cell>
          <cell r="DP845">
            <v>-9.1886893126513769E-4</v>
          </cell>
          <cell r="DQ845">
            <v>1.7025410581155143E-3</v>
          </cell>
          <cell r="DR845">
            <v>2.0594993047495791E-3</v>
          </cell>
          <cell r="DS845">
            <v>-2.7958611411804668E-4</v>
          </cell>
          <cell r="DT845">
            <v>5.0186366507887215E-4</v>
          </cell>
          <cell r="DU845">
            <v>1.6699180838166683E-3</v>
          </cell>
          <cell r="DV845">
            <v>1.8134085737351313E-3</v>
          </cell>
          <cell r="DW845">
            <v>3.6346736219172726E-4</v>
          </cell>
          <cell r="DX845">
            <v>8.8878530469607142E-3</v>
          </cell>
          <cell r="DY845">
            <v>6.8385168973748023E-3</v>
          </cell>
          <cell r="DZ845">
            <v>1.7235336634357168E-2</v>
          </cell>
          <cell r="EA845">
            <v>4.8498938521746027E-3</v>
          </cell>
          <cell r="EB845">
            <v>1.5964835515269726E-3</v>
          </cell>
          <cell r="EC845">
            <v>7.8978954164909965E-4</v>
          </cell>
          <cell r="ED845">
            <v>3.4000054670713098E-4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30.226419385959161</v>
          </cell>
          <cell r="AF846">
            <v>0</v>
          </cell>
          <cell r="AG846">
            <v>0</v>
          </cell>
          <cell r="AH846">
            <v>5.7077943649010194</v>
          </cell>
          <cell r="AI846">
            <v>1.362531268265684</v>
          </cell>
          <cell r="AJ846">
            <v>9.7437337686051251</v>
          </cell>
          <cell r="AK846">
            <v>13.412359984188697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-8.4463176117424155E-3</v>
          </cell>
          <cell r="AS846">
            <v>0</v>
          </cell>
          <cell r="AT846">
            <v>0</v>
          </cell>
          <cell r="AU846">
            <v>-4.044060426729402</v>
          </cell>
          <cell r="AV846">
            <v>4.035614109117887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0.1020213395319729</v>
          </cell>
          <cell r="BF846">
            <v>0</v>
          </cell>
          <cell r="BG846">
            <v>0</v>
          </cell>
          <cell r="BH846">
            <v>0</v>
          </cell>
          <cell r="BI846">
            <v>-1.4302429180467584</v>
          </cell>
          <cell r="BJ846">
            <v>1.5322642575787313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9.5617036403091333</v>
          </cell>
          <cell r="BS846">
            <v>0</v>
          </cell>
          <cell r="BT846">
            <v>0</v>
          </cell>
          <cell r="BU846">
            <v>0.42420738628607069</v>
          </cell>
          <cell r="BV846">
            <v>-1.9219940666372963</v>
          </cell>
          <cell r="BW846">
            <v>11.059490320661098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5.9011507510149386E-3</v>
          </cell>
          <cell r="CF846">
            <v>0</v>
          </cell>
          <cell r="CG846">
            <v>0</v>
          </cell>
          <cell r="CH846">
            <v>-3.2099749887875078</v>
          </cell>
          <cell r="CI846">
            <v>-2.4473035578641884</v>
          </cell>
          <cell r="CJ846">
            <v>6.8999191907601016</v>
          </cell>
          <cell r="CK846">
            <v>-1.2367394933572768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-5.2029997051536157</v>
          </cell>
          <cell r="CS846">
            <v>0</v>
          </cell>
          <cell r="CT846">
            <v>0</v>
          </cell>
          <cell r="CU846">
            <v>-3.1777193419661103</v>
          </cell>
          <cell r="CV846">
            <v>-2.0252803631874485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-9.5417946454077764</v>
          </cell>
          <cell r="DF846">
            <v>0</v>
          </cell>
          <cell r="DG846">
            <v>0</v>
          </cell>
          <cell r="DH846">
            <v>0.45351267328732092</v>
          </cell>
          <cell r="DI846">
            <v>-9.9953073186950405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-180.84088340724702</v>
          </cell>
          <cell r="DS846">
            <v>0</v>
          </cell>
          <cell r="DT846">
            <v>0</v>
          </cell>
          <cell r="DU846">
            <v>-152.52341139198688</v>
          </cell>
          <cell r="DV846">
            <v>-29.017562748176715</v>
          </cell>
          <cell r="DW846">
            <v>-8.8533988111066719</v>
          </cell>
          <cell r="DX846">
            <v>0</v>
          </cell>
          <cell r="DY846">
            <v>0</v>
          </cell>
          <cell r="DZ846">
            <v>0</v>
          </cell>
          <cell r="EA846">
            <v>9.5534895440325727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-2.3860796392938255E-4</v>
          </cell>
          <cell r="G849">
            <v>5.9309028569671796E-3</v>
          </cell>
          <cell r="H849">
            <v>-5.7409974498412453E-3</v>
          </cell>
          <cell r="I849">
            <v>0</v>
          </cell>
          <cell r="J849">
            <v>0</v>
          </cell>
          <cell r="K849">
            <v>0</v>
          </cell>
          <cell r="L849">
            <v>2.6944020210784458E-2</v>
          </cell>
          <cell r="M849">
            <v>1.0993726746079346E-2</v>
          </cell>
          <cell r="N849">
            <v>1.2938022299181284E-2</v>
          </cell>
          <cell r="O849">
            <v>-1.0777710121914197E-3</v>
          </cell>
          <cell r="P849">
            <v>-1.7094716904040297E-3</v>
          </cell>
          <cell r="Q849">
            <v>-3.7161400434513325E-3</v>
          </cell>
          <cell r="R849">
            <v>6.6161849166626041E-3</v>
          </cell>
          <cell r="S849">
            <v>-1.2662472309585837E-3</v>
          </cell>
          <cell r="T849">
            <v>3.8783564111284363E-3</v>
          </cell>
          <cell r="U849">
            <v>-7.9569083552115671E-3</v>
          </cell>
          <cell r="V849">
            <v>0</v>
          </cell>
          <cell r="W849">
            <v>0</v>
          </cell>
          <cell r="X849">
            <v>0</v>
          </cell>
          <cell r="Y849">
            <v>2.9971708082875637E-2</v>
          </cell>
          <cell r="Z849">
            <v>3.3097327662929388E-2</v>
          </cell>
          <cell r="AA849">
            <v>8.4638330842352616E-3</v>
          </cell>
          <cell r="AB849">
            <v>4.593625201856355E-3</v>
          </cell>
          <cell r="AC849">
            <v>3.296791261057308E-3</v>
          </cell>
          <cell r="AD849">
            <v>5.3157328820674365E-3</v>
          </cell>
          <cell r="AE849">
            <v>8.4012511272018031E-3</v>
          </cell>
          <cell r="AF849">
            <v>4.8420802787347839E-3</v>
          </cell>
          <cell r="AG849">
            <v>2.244051754850318E-3</v>
          </cell>
          <cell r="AH849">
            <v>-5.5704127108811008E-3</v>
          </cell>
          <cell r="AI849">
            <v>0</v>
          </cell>
          <cell r="AJ849">
            <v>0</v>
          </cell>
          <cell r="AK849">
            <v>0</v>
          </cell>
          <cell r="AL849">
            <v>3.4774812810901778E-2</v>
          </cell>
          <cell r="AM849">
            <v>3.9983531095529656E-2</v>
          </cell>
          <cell r="AN849">
            <v>1.5123957758554241E-2</v>
          </cell>
          <cell r="AO849">
            <v>5.4773805228407468E-3</v>
          </cell>
          <cell r="AP849">
            <v>-1.882334126790397E-4</v>
          </cell>
          <cell r="AQ849">
            <v>4.1278454285844646E-3</v>
          </cell>
          <cell r="AR849">
            <v>7.3320970338119906E-3</v>
          </cell>
          <cell r="AS849">
            <v>2.3465051566304851E-3</v>
          </cell>
          <cell r="AT849">
            <v>4.1011923006948336E-3</v>
          </cell>
          <cell r="AU849">
            <v>-4.3299371049556612E-3</v>
          </cell>
          <cell r="AV849">
            <v>0</v>
          </cell>
          <cell r="AW849">
            <v>0</v>
          </cell>
          <cell r="AX849">
            <v>0</v>
          </cell>
          <cell r="AY849">
            <v>2.2126308062354383E-2</v>
          </cell>
          <cell r="AZ849">
            <v>2.9963031872043189E-2</v>
          </cell>
          <cell r="BA849">
            <v>1.9006558579796717E-2</v>
          </cell>
          <cell r="BB849">
            <v>5.3146898150586708E-3</v>
          </cell>
          <cell r="BC849">
            <v>3.7851626812042127E-3</v>
          </cell>
          <cell r="BD849">
            <v>5.6716530428957412E-3</v>
          </cell>
          <cell r="BE849">
            <v>0</v>
          </cell>
          <cell r="BF849">
            <v>1.4182757472767094E-3</v>
          </cell>
          <cell r="BG849">
            <v>-1.8176859416385582E-3</v>
          </cell>
          <cell r="BH849">
            <v>-1.1376027446488024E-3</v>
          </cell>
          <cell r="BI849">
            <v>0</v>
          </cell>
          <cell r="BJ849">
            <v>0</v>
          </cell>
          <cell r="BK849">
            <v>0</v>
          </cell>
          <cell r="BL849">
            <v>2.3529557778850574E-2</v>
          </cell>
          <cell r="BM849">
            <v>3.7018381521633614E-2</v>
          </cell>
          <cell r="BN849">
            <v>1.6470269024225104E-2</v>
          </cell>
          <cell r="BO849">
            <v>3.3900085019737958E-3</v>
          </cell>
          <cell r="BP849">
            <v>7.3923880540220921E-3</v>
          </cell>
          <cell r="BQ849">
            <v>4.9110377026337915E-3</v>
          </cell>
          <cell r="BR849">
            <v>1.7670668875560125E-3</v>
          </cell>
          <cell r="BS849">
            <v>1.6568560991316872E-3</v>
          </cell>
          <cell r="BT849">
            <v>2.3387865565851484E-3</v>
          </cell>
          <cell r="BU849">
            <v>-4.4609158458754905E-3</v>
          </cell>
          <cell r="BV849">
            <v>-5.051119673836979E-3</v>
          </cell>
          <cell r="BW849">
            <v>0</v>
          </cell>
          <cell r="BX849">
            <v>4.2194915387483434E-5</v>
          </cell>
          <cell r="BY849">
            <v>3.8731024974367756E-3</v>
          </cell>
          <cell r="BZ849">
            <v>1.5260040912821182E-2</v>
          </cell>
          <cell r="CA849">
            <v>1.6515120766051439E-2</v>
          </cell>
          <cell r="CB849">
            <v>4.0899839533707905E-3</v>
          </cell>
          <cell r="CC849">
            <v>2.293256232171359E-3</v>
          </cell>
          <cell r="CD849">
            <v>4.4162994413738943E-3</v>
          </cell>
          <cell r="CE849">
            <v>-3.6833980153136991E-3</v>
          </cell>
          <cell r="CF849">
            <v>7.7061758532437352E-4</v>
          </cell>
          <cell r="CG849">
            <v>4.5485982182924545E-4</v>
          </cell>
          <cell r="CH849">
            <v>-5.3393532993553094E-3</v>
          </cell>
          <cell r="CI849">
            <v>-9.446116052451714E-3</v>
          </cell>
          <cell r="CJ849">
            <v>9.2446919651933968E-5</v>
          </cell>
          <cell r="CK849">
            <v>4.2278387880045898E-3</v>
          </cell>
          <cell r="CL849">
            <v>1.7844472400412315E-3</v>
          </cell>
          <cell r="CM849">
            <v>1.5113383377496348E-2</v>
          </cell>
          <cell r="CN849">
            <v>9.8528528919104019E-3</v>
          </cell>
          <cell r="CO849">
            <v>5.1056160285654073E-3</v>
          </cell>
          <cell r="CP849">
            <v>5.3781528139467127E-3</v>
          </cell>
          <cell r="CQ849">
            <v>2.4457552735341892E-3</v>
          </cell>
          <cell r="CR849">
            <v>-2.2777700563576531E-3</v>
          </cell>
          <cell r="CS849">
            <v>3.3832592052362997E-5</v>
          </cell>
          <cell r="CT849">
            <v>-1.7936785059120552E-3</v>
          </cell>
          <cell r="CU849">
            <v>-5.7039076820686319E-3</v>
          </cell>
          <cell r="CV849">
            <v>-5.3601263315030678E-3</v>
          </cell>
          <cell r="CW849">
            <v>-6.902724331752097E-4</v>
          </cell>
          <cell r="CX849">
            <v>3.8761067155590467E-3</v>
          </cell>
          <cell r="CY849">
            <v>2.581220242127813E-3</v>
          </cell>
          <cell r="CZ849">
            <v>9.3466472171783721E-3</v>
          </cell>
          <cell r="DA849">
            <v>1.3302381840240685E-2</v>
          </cell>
          <cell r="DB849">
            <v>4.8640866539457761E-3</v>
          </cell>
          <cell r="DC849">
            <v>9.0214809846855815E-4</v>
          </cell>
          <cell r="DD849">
            <v>2.5778561914719944E-3</v>
          </cell>
          <cell r="DE849">
            <v>3.094173965845215E-3</v>
          </cell>
          <cell r="DF849">
            <v>-1.5859837605987082E-3</v>
          </cell>
          <cell r="DG849">
            <v>-2.0868274787204655E-3</v>
          </cell>
          <cell r="DH849">
            <v>-1.7713416481583977E-3</v>
          </cell>
          <cell r="DI849">
            <v>9.754444258689432E-4</v>
          </cell>
          <cell r="DJ849">
            <v>4.5640275442835332E-3</v>
          </cell>
          <cell r="DK849">
            <v>7.2684223829710959E-3</v>
          </cell>
          <cell r="DL849">
            <v>2.6255885162385084E-3</v>
          </cell>
          <cell r="DM849">
            <v>9.6070004364321449E-3</v>
          </cell>
          <cell r="DN849">
            <v>8.3804158549725116E-3</v>
          </cell>
          <cell r="DO849">
            <v>3.2927728596234829E-3</v>
          </cell>
          <cell r="DP849">
            <v>2.6341805480640801E-3</v>
          </cell>
          <cell r="DQ849">
            <v>2.9369018710383443E-3</v>
          </cell>
          <cell r="DR849">
            <v>-1.2321934357011344E-3</v>
          </cell>
          <cell r="DS849">
            <v>-6.1579380576404219E-4</v>
          </cell>
          <cell r="DT849">
            <v>-3.1142474758425465E-3</v>
          </cell>
          <cell r="DU849">
            <v>-2.2767126980198782E-3</v>
          </cell>
          <cell r="DV849">
            <v>3.1572589228048287E-3</v>
          </cell>
          <cell r="DW849">
            <v>3.073686428912481E-3</v>
          </cell>
          <cell r="DX849">
            <v>5.4525448458946357E-3</v>
          </cell>
          <cell r="DY849">
            <v>2.7151375549010481E-3</v>
          </cell>
          <cell r="DZ849">
            <v>1.6200986003980233E-3</v>
          </cell>
          <cell r="EA849">
            <v>3.199968818051957E-3</v>
          </cell>
          <cell r="EB849">
            <v>1.8577477358547867E-3</v>
          </cell>
          <cell r="EC849">
            <v>5.5461668534917408E-4</v>
          </cell>
          <cell r="ED849">
            <v>-4.4160136533832883E-4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2.9002262086069095</v>
          </cell>
          <cell r="BS850">
            <v>0</v>
          </cell>
          <cell r="BT850">
            <v>0.30064168055832852</v>
          </cell>
          <cell r="BU850">
            <v>0</v>
          </cell>
          <cell r="BV850">
            <v>-0.90746953761009763</v>
          </cell>
          <cell r="BW850">
            <v>0</v>
          </cell>
          <cell r="BX850">
            <v>6.3529284872565484E-4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0.29164028499599226</v>
          </cell>
          <cell r="CD850">
            <v>3.2147784878106904</v>
          </cell>
          <cell r="CE850">
            <v>-5.8707212129502295</v>
          </cell>
          <cell r="CF850">
            <v>0.20043909811647609</v>
          </cell>
          <cell r="CG850">
            <v>5.5475086180194921E-2</v>
          </cell>
          <cell r="CH850">
            <v>0</v>
          </cell>
          <cell r="CI850">
            <v>-7.0133017356265555</v>
          </cell>
          <cell r="CJ850">
            <v>2.7855503158889405E-2</v>
          </cell>
          <cell r="CK850">
            <v>0.16442331611784766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0.69438751910365681</v>
          </cell>
          <cell r="CQ850">
            <v>0</v>
          </cell>
          <cell r="CR850">
            <v>-1.5641629980573271</v>
          </cell>
          <cell r="CS850">
            <v>0</v>
          </cell>
          <cell r="CT850">
            <v>-0.13440927731653574</v>
          </cell>
          <cell r="CU850">
            <v>0</v>
          </cell>
          <cell r="CV850">
            <v>-1.256054458983499</v>
          </cell>
          <cell r="CW850">
            <v>-0.24219528528192313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6.8496023524403427E-2</v>
          </cell>
          <cell r="DE850">
            <v>1.8842495311364473</v>
          </cell>
          <cell r="DF850">
            <v>0</v>
          </cell>
          <cell r="DG850">
            <v>-0.13289665094771408</v>
          </cell>
          <cell r="DH850">
            <v>0</v>
          </cell>
          <cell r="DI850">
            <v>0</v>
          </cell>
          <cell r="DJ850">
            <v>1.1660304304052715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0.851115751677753</v>
          </cell>
          <cell r="DR850">
            <v>-0.5042690922600741</v>
          </cell>
          <cell r="DS850">
            <v>-9.050623425446247E-2</v>
          </cell>
          <cell r="DT850">
            <v>-0.6139476959269814</v>
          </cell>
          <cell r="DU850">
            <v>0</v>
          </cell>
          <cell r="DV850">
            <v>0</v>
          </cell>
          <cell r="DW850">
            <v>0.20018483792068764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30.226419385959161</v>
          </cell>
          <cell r="AF851">
            <v>0</v>
          </cell>
          <cell r="AG851">
            <v>0</v>
          </cell>
          <cell r="AH851">
            <v>5.7077943649010194</v>
          </cell>
          <cell r="AI851">
            <v>1.362531268265684</v>
          </cell>
          <cell r="AJ851">
            <v>9.7437337686051251</v>
          </cell>
          <cell r="AK851">
            <v>13.412359984188697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-8.4463176117424155E-3</v>
          </cell>
          <cell r="AS851">
            <v>0</v>
          </cell>
          <cell r="AT851">
            <v>0</v>
          </cell>
          <cell r="AU851">
            <v>-4.044060426729402</v>
          </cell>
          <cell r="AV851">
            <v>4.035614109117887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0.1020213395319729</v>
          </cell>
          <cell r="BF851">
            <v>0</v>
          </cell>
          <cell r="BG851">
            <v>0</v>
          </cell>
          <cell r="BH851">
            <v>0</v>
          </cell>
          <cell r="BI851">
            <v>-1.4302429180467584</v>
          </cell>
          <cell r="BJ851">
            <v>1.5322642575787313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12.461929848916043</v>
          </cell>
          <cell r="BS851">
            <v>0</v>
          </cell>
          <cell r="BT851">
            <v>0.30064168055832852</v>
          </cell>
          <cell r="BU851">
            <v>0.42420738628607069</v>
          </cell>
          <cell r="BV851">
            <v>-2.829463604247394</v>
          </cell>
          <cell r="BW851">
            <v>11.059490320661098</v>
          </cell>
          <cell r="BX851">
            <v>6.3529284872565484E-4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0.29164028499599226</v>
          </cell>
          <cell r="CD851">
            <v>3.2147784878106904</v>
          </cell>
          <cell r="CE851">
            <v>-5.8648200622010336</v>
          </cell>
          <cell r="CF851">
            <v>0.20043909811647609</v>
          </cell>
          <cell r="CG851">
            <v>5.5475086180194921E-2</v>
          </cell>
          <cell r="CH851">
            <v>-3.2099749887875078</v>
          </cell>
          <cell r="CI851">
            <v>-9.4606052934905165</v>
          </cell>
          <cell r="CJ851">
            <v>6.9277746939192184</v>
          </cell>
          <cell r="CK851">
            <v>-1.0723161772393723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0.69438751910365681</v>
          </cell>
          <cell r="CQ851">
            <v>0</v>
          </cell>
          <cell r="CR851">
            <v>-6.767162703210488</v>
          </cell>
          <cell r="CS851">
            <v>0</v>
          </cell>
          <cell r="CT851">
            <v>-0.13440927731653574</v>
          </cell>
          <cell r="CU851">
            <v>-3.1777193419661103</v>
          </cell>
          <cell r="CV851">
            <v>-3.2813348221711749</v>
          </cell>
          <cell r="CW851">
            <v>-0.24219528528192313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6.8496023524403427E-2</v>
          </cell>
          <cell r="DE851">
            <v>-7.6575451142725797</v>
          </cell>
          <cell r="DF851">
            <v>0</v>
          </cell>
          <cell r="DG851">
            <v>-0.13289665094771408</v>
          </cell>
          <cell r="DH851">
            <v>0.45351267328732092</v>
          </cell>
          <cell r="DI851">
            <v>-9.9953073186950405</v>
          </cell>
          <cell r="DJ851">
            <v>1.1660304304052715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0.851115751677753</v>
          </cell>
          <cell r="DR851">
            <v>-181.34515249950346</v>
          </cell>
          <cell r="DS851">
            <v>-9.050623425446247E-2</v>
          </cell>
          <cell r="DT851">
            <v>-0.6139476959269814</v>
          </cell>
          <cell r="DU851">
            <v>-152.52341139198688</v>
          </cell>
          <cell r="DV851">
            <v>-29.017562748176715</v>
          </cell>
          <cell r="DW851">
            <v>-8.6532139731862117</v>
          </cell>
          <cell r="DX851">
            <v>0</v>
          </cell>
          <cell r="DY851">
            <v>0</v>
          </cell>
          <cell r="DZ851">
            <v>0</v>
          </cell>
          <cell r="EA851">
            <v>9.5534895440325727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1548.2925000000396</v>
          </cell>
          <cell r="G860">
            <v>1355.227499999979</v>
          </cell>
          <cell r="H860">
            <v>1582.1925000001211</v>
          </cell>
          <cell r="I860">
            <v>1359.922499999986</v>
          </cell>
          <cell r="J860">
            <v>1341.9150000000373</v>
          </cell>
          <cell r="K860">
            <v>1684.2299999999814</v>
          </cell>
          <cell r="L860">
            <v>1937.9250000000466</v>
          </cell>
          <cell r="M860">
            <v>2016.202500000014</v>
          </cell>
          <cell r="N860">
            <v>1978.6875</v>
          </cell>
          <cell r="O860">
            <v>1895.7900000000373</v>
          </cell>
          <cell r="P860">
            <v>1891.4249999999884</v>
          </cell>
          <cell r="Q860">
            <v>1861.4250000000466</v>
          </cell>
          <cell r="R860">
            <v>20665.061199998483</v>
          </cell>
          <cell r="S860">
            <v>1568.936400000006</v>
          </cell>
          <cell r="T860">
            <v>1312.4135999999708</v>
          </cell>
          <cell r="U860">
            <v>1603.2883999999613</v>
          </cell>
          <cell r="V860">
            <v>1378.0548000000417</v>
          </cell>
          <cell r="W860">
            <v>1359.8071999999229</v>
          </cell>
          <cell r="X860">
            <v>1706.686400000006</v>
          </cell>
          <cell r="Y860">
            <v>1963.7639999999665</v>
          </cell>
          <cell r="Z860">
            <v>2043.0851999998558</v>
          </cell>
          <cell r="AA860">
            <v>2005.0700000000652</v>
          </cell>
          <cell r="AB860">
            <v>1921.0672000000486</v>
          </cell>
          <cell r="AC860">
            <v>1916.6439999999711</v>
          </cell>
          <cell r="AD860">
            <v>1886.2439999999478</v>
          </cell>
          <cell r="AE860">
            <v>21511.013719386421</v>
          </cell>
          <cell r="AF860">
            <v>1630.8681000000215</v>
          </cell>
          <cell r="AG860">
            <v>1364.2193999999436</v>
          </cell>
          <cell r="AH860">
            <v>1672.2838943649549</v>
          </cell>
          <cell r="AI860">
            <v>1433.8142312682467</v>
          </cell>
          <cell r="AJ860">
            <v>1423.2275337687461</v>
          </cell>
          <cell r="AK860">
            <v>1787.4679599842057</v>
          </cell>
          <cell r="AL860">
            <v>2041.2810000000754</v>
          </cell>
          <cell r="AM860">
            <v>2123.7333000000799</v>
          </cell>
          <cell r="AN860">
            <v>2084.2175000000279</v>
          </cell>
          <cell r="AO860">
            <v>1996.8988000000827</v>
          </cell>
          <cell r="AP860">
            <v>1992.3010000000359</v>
          </cell>
          <cell r="AQ860">
            <v>1960.7010000000009</v>
          </cell>
          <cell r="AR860">
            <v>17635.717958517373</v>
          </cell>
          <cell r="AS860">
            <v>1124.9705456640222</v>
          </cell>
          <cell r="AT860">
            <v>970.40274647460319</v>
          </cell>
          <cell r="AU860">
            <v>1264.5100697051967</v>
          </cell>
          <cell r="AV860">
            <v>1104.1391607930418</v>
          </cell>
          <cell r="AW860">
            <v>1179.6204609876731</v>
          </cell>
          <cell r="AX860">
            <v>1563.3324294633931</v>
          </cell>
          <cell r="AY860">
            <v>1885.225576399127</v>
          </cell>
          <cell r="AZ860">
            <v>1960.3265187711222</v>
          </cell>
          <cell r="BA860">
            <v>1873.9136474292027</v>
          </cell>
          <cell r="BB860">
            <v>1688.0681886132807</v>
          </cell>
          <cell r="BC860">
            <v>1529.5869721000199</v>
          </cell>
          <cell r="BD860">
            <v>1491.6216421176214</v>
          </cell>
          <cell r="BE860">
            <v>18024.071849196218</v>
          </cell>
          <cell r="BF860">
            <v>1139.9312729472294</v>
          </cell>
          <cell r="BG860">
            <v>1034.6601865782868</v>
          </cell>
          <cell r="BH860">
            <v>1289.7900366386166</v>
          </cell>
          <cell r="BI860">
            <v>1117.4138811001321</v>
          </cell>
          <cell r="BJ860">
            <v>1204.3493482946651</v>
          </cell>
          <cell r="BK860">
            <v>1596.5862509362632</v>
          </cell>
          <cell r="BL860">
            <v>1927.8088552186964</v>
          </cell>
          <cell r="BM860">
            <v>2004.5774447098374</v>
          </cell>
          <cell r="BN860">
            <v>1914.8443298005732</v>
          </cell>
          <cell r="BO860">
            <v>1721.9171980440151</v>
          </cell>
          <cell r="BP860">
            <v>1555.6283207050292</v>
          </cell>
          <cell r="BQ860">
            <v>1516.5647242234554</v>
          </cell>
          <cell r="BR860">
            <v>18529.97465492785</v>
          </cell>
          <cell r="BS860">
            <v>1181.2190729472204</v>
          </cell>
          <cell r="BT860">
            <v>1019.2235254788538</v>
          </cell>
          <cell r="BU860">
            <v>1332.4060440247413</v>
          </cell>
          <cell r="BV860">
            <v>1152.279260413954</v>
          </cell>
          <cell r="BW860">
            <v>1249.6609743576264</v>
          </cell>
          <cell r="BX860">
            <v>1641.499686229392</v>
          </cell>
          <cell r="BY860">
            <v>1979.4868552188855</v>
          </cell>
          <cell r="BZ860">
            <v>2058.342844709754</v>
          </cell>
          <cell r="CA860">
            <v>1967.6093298007036</v>
          </cell>
          <cell r="CB860">
            <v>1772.471598043805</v>
          </cell>
          <cell r="CC860">
            <v>1606.3579609899898</v>
          </cell>
          <cell r="CD860">
            <v>1569.4175027112942</v>
          </cell>
          <cell r="CE860">
            <v>19121.525525257923</v>
          </cell>
          <cell r="CF860">
            <v>1217.0241393285105</v>
          </cell>
          <cell r="CG860">
            <v>1050.2298962082714</v>
          </cell>
          <cell r="CH860">
            <v>1371.1036681564292</v>
          </cell>
          <cell r="CI860">
            <v>1182.5209960589418</v>
          </cell>
          <cell r="CJ860">
            <v>1286.6180817803834</v>
          </cell>
          <cell r="CK860">
            <v>1696.1369562324835</v>
          </cell>
          <cell r="CL860">
            <v>2047.9091340388404</v>
          </cell>
          <cell r="CM860">
            <v>2129.4764706481947</v>
          </cell>
          <cell r="CN860">
            <v>2034.9225121721392</v>
          </cell>
          <cell r="CO860">
            <v>1831.5978074745508</v>
          </cell>
          <cell r="CP860">
            <v>1658.0210568290786</v>
          </cell>
          <cell r="CQ860">
            <v>1615.9648063293425</v>
          </cell>
          <cell r="CR860">
            <v>19392.531882616226</v>
          </cell>
          <cell r="CS860">
            <v>1237.4676002304186</v>
          </cell>
          <cell r="CT860">
            <v>1067.3086118447827</v>
          </cell>
          <cell r="CU860">
            <v>1392.2318238031585</v>
          </cell>
          <cell r="CV860">
            <v>1206.8325665302109</v>
          </cell>
          <cell r="CW860">
            <v>1297.3403118010028</v>
          </cell>
          <cell r="CX860">
            <v>1719.6656724095228</v>
          </cell>
          <cell r="CY860">
            <v>2073.7481340388767</v>
          </cell>
          <cell r="CZ860">
            <v>2156.3591706483276</v>
          </cell>
          <cell r="DA860">
            <v>2061.305012172088</v>
          </cell>
          <cell r="DB860">
            <v>1856.8750074745622</v>
          </cell>
          <cell r="DC860">
            <v>1682.5456693099695</v>
          </cell>
          <cell r="DD860">
            <v>1640.8523023528978</v>
          </cell>
          <cell r="DE860">
            <v>16604.00393440621</v>
          </cell>
          <cell r="DF860">
            <v>1020.6667450835812</v>
          </cell>
          <cell r="DG860">
            <v>855.12273535673739</v>
          </cell>
          <cell r="DH860">
            <v>1063.0210466350545</v>
          </cell>
          <cell r="DI860">
            <v>891.73124591785017</v>
          </cell>
          <cell r="DJ860">
            <v>1064.5144000776927</v>
          </cell>
          <cell r="DK860">
            <v>1488.7020042716176</v>
          </cell>
          <cell r="DL860">
            <v>1916.6387809710577</v>
          </cell>
          <cell r="DM860">
            <v>2003.6125117889023</v>
          </cell>
          <cell r="DN860">
            <v>1867.6124822396087</v>
          </cell>
          <cell r="DO860">
            <v>1641.954207694158</v>
          </cell>
          <cell r="DP860">
            <v>1420.1543968598126</v>
          </cell>
          <cell r="DQ860">
            <v>1370.27337751101</v>
          </cell>
          <cell r="DR860">
            <v>16656.534801482223</v>
          </cell>
          <cell r="DS860">
            <v>1041.2201388493413</v>
          </cell>
          <cell r="DT860">
            <v>826.22005877178162</v>
          </cell>
          <cell r="DU860">
            <v>931.14002256980166</v>
          </cell>
          <cell r="DV860">
            <v>890.84129048837349</v>
          </cell>
          <cell r="DW860">
            <v>1072.5873556740116</v>
          </cell>
          <cell r="DX860">
            <v>1511.1584042717004</v>
          </cell>
          <cell r="DY860">
            <v>1942.4777809709776</v>
          </cell>
          <cell r="DZ860">
            <v>2030.4952117888606</v>
          </cell>
          <cell r="EA860">
            <v>1903.5484717835789</v>
          </cell>
          <cell r="EB860">
            <v>1667.2314076941693</v>
          </cell>
          <cell r="EC860">
            <v>1445.3733968597953</v>
          </cell>
          <cell r="ED860">
            <v>1394.2412617591908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-0.01</v>
          </cell>
          <cell r="Y901">
            <v>0</v>
          </cell>
          <cell r="Z901">
            <v>0</v>
          </cell>
          <cell r="AA901">
            <v>-0.01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-0.02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-0.01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-0.01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-0.01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-0.01</v>
          </cell>
          <cell r="CG901">
            <v>0</v>
          </cell>
          <cell r="CH901">
            <v>0</v>
          </cell>
          <cell r="CI901">
            <v>0</v>
          </cell>
          <cell r="CJ901">
            <v>0.02</v>
          </cell>
          <cell r="CK901">
            <v>-0.01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0.01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-0.02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-0.01</v>
          </cell>
          <cell r="DG901">
            <v>0.01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-0.01</v>
          </cell>
          <cell r="DU901">
            <v>0</v>
          </cell>
          <cell r="DV901">
            <v>0</v>
          </cell>
          <cell r="DW901">
            <v>0</v>
          </cell>
          <cell r="DX901">
            <v>-0.02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0.01</v>
          </cell>
          <cell r="K902">
            <v>0</v>
          </cell>
          <cell r="L902">
            <v>0</v>
          </cell>
          <cell r="M902">
            <v>0</v>
          </cell>
          <cell r="N902">
            <v>-0.01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-0.01</v>
          </cell>
          <cell r="Y902">
            <v>0</v>
          </cell>
          <cell r="Z902">
            <v>0</v>
          </cell>
          <cell r="AA902">
            <v>-0.01</v>
          </cell>
          <cell r="AB902">
            <v>0</v>
          </cell>
          <cell r="AC902">
            <v>0</v>
          </cell>
          <cell r="AD902">
            <v>0</v>
          </cell>
          <cell r="AE902">
            <v>-0.01</v>
          </cell>
          <cell r="AF902">
            <v>0</v>
          </cell>
          <cell r="AG902">
            <v>0.01</v>
          </cell>
          <cell r="AH902">
            <v>0</v>
          </cell>
          <cell r="AI902">
            <v>0</v>
          </cell>
          <cell r="AJ902">
            <v>0</v>
          </cell>
          <cell r="AK902">
            <v>-0.01</v>
          </cell>
          <cell r="AL902">
            <v>0</v>
          </cell>
          <cell r="AM902">
            <v>-0.01</v>
          </cell>
          <cell r="AN902">
            <v>-0.04</v>
          </cell>
          <cell r="AO902">
            <v>0</v>
          </cell>
          <cell r="AP902">
            <v>0</v>
          </cell>
          <cell r="AQ902">
            <v>0</v>
          </cell>
          <cell r="AR902">
            <v>-0.01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-0.01</v>
          </cell>
          <cell r="AY902">
            <v>-0.01</v>
          </cell>
          <cell r="AZ902">
            <v>0</v>
          </cell>
          <cell r="BA902">
            <v>-0.01</v>
          </cell>
          <cell r="BB902">
            <v>0</v>
          </cell>
          <cell r="BC902">
            <v>0</v>
          </cell>
          <cell r="BD902">
            <v>0</v>
          </cell>
          <cell r="BE902">
            <v>-0.01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-0.01</v>
          </cell>
          <cell r="BL902">
            <v>-0.01</v>
          </cell>
          <cell r="BM902">
            <v>-0.01</v>
          </cell>
          <cell r="BN902">
            <v>-0.01</v>
          </cell>
          <cell r="BO902">
            <v>-0.01</v>
          </cell>
          <cell r="BP902">
            <v>-0.01</v>
          </cell>
          <cell r="BQ902">
            <v>0</v>
          </cell>
          <cell r="BR902">
            <v>-0.01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-0.01</v>
          </cell>
          <cell r="BX902">
            <v>-0.01</v>
          </cell>
          <cell r="BY902">
            <v>-0.06</v>
          </cell>
          <cell r="BZ902">
            <v>-0.02</v>
          </cell>
          <cell r="CA902">
            <v>-0.01</v>
          </cell>
          <cell r="CB902">
            <v>-0.01</v>
          </cell>
          <cell r="CC902">
            <v>0</v>
          </cell>
          <cell r="CD902">
            <v>0</v>
          </cell>
          <cell r="CE902">
            <v>-0.01</v>
          </cell>
          <cell r="CF902">
            <v>0</v>
          </cell>
          <cell r="CG902">
            <v>-0.01</v>
          </cell>
          <cell r="CH902">
            <v>0</v>
          </cell>
          <cell r="CI902">
            <v>0</v>
          </cell>
          <cell r="CJ902">
            <v>0</v>
          </cell>
          <cell r="CK902">
            <v>-0.01</v>
          </cell>
          <cell r="CL902">
            <v>-0.05</v>
          </cell>
          <cell r="CM902">
            <v>-0.01</v>
          </cell>
          <cell r="CN902">
            <v>-0.01</v>
          </cell>
          <cell r="CO902">
            <v>-0.01</v>
          </cell>
          <cell r="CP902">
            <v>0</v>
          </cell>
          <cell r="CQ902">
            <v>0</v>
          </cell>
          <cell r="CR902">
            <v>-0.01</v>
          </cell>
          <cell r="CS902">
            <v>0</v>
          </cell>
          <cell r="CT902">
            <v>0</v>
          </cell>
          <cell r="CU902">
            <v>-0.01</v>
          </cell>
          <cell r="CV902">
            <v>0</v>
          </cell>
          <cell r="CW902">
            <v>-0.01</v>
          </cell>
          <cell r="CX902">
            <v>-0.02</v>
          </cell>
          <cell r="CY902">
            <v>-7.0000000000000007E-2</v>
          </cell>
          <cell r="CZ902">
            <v>-0.05</v>
          </cell>
          <cell r="DA902">
            <v>-0.01</v>
          </cell>
          <cell r="DB902">
            <v>-0.01</v>
          </cell>
          <cell r="DC902">
            <v>0</v>
          </cell>
          <cell r="DD902">
            <v>0</v>
          </cell>
          <cell r="DE902">
            <v>-0.01</v>
          </cell>
          <cell r="DF902">
            <v>-0.01</v>
          </cell>
          <cell r="DG902">
            <v>-0.01</v>
          </cell>
          <cell r="DH902">
            <v>0</v>
          </cell>
          <cell r="DI902">
            <v>0</v>
          </cell>
          <cell r="DJ902">
            <v>-0.01</v>
          </cell>
          <cell r="DK902">
            <v>-0.02</v>
          </cell>
          <cell r="DL902">
            <v>-0.05</v>
          </cell>
          <cell r="DM902">
            <v>-0.03</v>
          </cell>
          <cell r="DN902">
            <v>-0.02</v>
          </cell>
          <cell r="DO902">
            <v>-0.01</v>
          </cell>
          <cell r="DP902">
            <v>0</v>
          </cell>
          <cell r="DQ902">
            <v>0</v>
          </cell>
          <cell r="DR902">
            <v>-0.03</v>
          </cell>
          <cell r="DS902">
            <v>-0.02</v>
          </cell>
          <cell r="DT902">
            <v>-0.01</v>
          </cell>
          <cell r="DU902">
            <v>-0.03</v>
          </cell>
          <cell r="DV902">
            <v>0</v>
          </cell>
          <cell r="DW902">
            <v>-0.03</v>
          </cell>
          <cell r="DX902">
            <v>-0.05</v>
          </cell>
          <cell r="DY902">
            <v>-0.01</v>
          </cell>
          <cell r="DZ902">
            <v>-0.04</v>
          </cell>
          <cell r="EA902">
            <v>-0.06</v>
          </cell>
          <cell r="EB902">
            <v>0</v>
          </cell>
          <cell r="EC902">
            <v>-0.01</v>
          </cell>
          <cell r="ED902">
            <v>-0.02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-0.01</v>
          </cell>
          <cell r="K903">
            <v>-0.01</v>
          </cell>
          <cell r="L903">
            <v>-0.02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-0.01</v>
          </cell>
          <cell r="W903">
            <v>0</v>
          </cell>
          <cell r="X903">
            <v>-0.01</v>
          </cell>
          <cell r="Y903">
            <v>-0.04</v>
          </cell>
          <cell r="Z903">
            <v>-0.02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-0.02</v>
          </cell>
          <cell r="AK903">
            <v>0</v>
          </cell>
          <cell r="AL903">
            <v>-0.02</v>
          </cell>
          <cell r="AM903">
            <v>-0.02</v>
          </cell>
          <cell r="AN903">
            <v>0</v>
          </cell>
          <cell r="AO903">
            <v>-0.01</v>
          </cell>
          <cell r="AP903">
            <v>0</v>
          </cell>
          <cell r="AQ903">
            <v>0</v>
          </cell>
          <cell r="AR903">
            <v>-0.01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-0.01</v>
          </cell>
          <cell r="AZ903">
            <v>-0.02</v>
          </cell>
          <cell r="BA903">
            <v>0</v>
          </cell>
          <cell r="BB903">
            <v>0</v>
          </cell>
          <cell r="BC903">
            <v>0</v>
          </cell>
          <cell r="BD903">
            <v>-0.01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-0.01</v>
          </cell>
          <cell r="BM903">
            <v>-0.02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-0.01</v>
          </cell>
          <cell r="BY903">
            <v>0</v>
          </cell>
          <cell r="BZ903">
            <v>-0.02</v>
          </cell>
          <cell r="CA903">
            <v>-0.01</v>
          </cell>
          <cell r="CB903">
            <v>0</v>
          </cell>
          <cell r="CC903">
            <v>-0.01</v>
          </cell>
          <cell r="CD903">
            <v>0</v>
          </cell>
          <cell r="CE903">
            <v>-0.01</v>
          </cell>
          <cell r="CF903">
            <v>0.01</v>
          </cell>
          <cell r="CG903">
            <v>0</v>
          </cell>
          <cell r="CH903">
            <v>0.01</v>
          </cell>
          <cell r="CI903">
            <v>0.01</v>
          </cell>
          <cell r="CJ903">
            <v>0</v>
          </cell>
          <cell r="CK903">
            <v>0</v>
          </cell>
          <cell r="CL903">
            <v>-0.01</v>
          </cell>
          <cell r="CM903">
            <v>-0.02</v>
          </cell>
          <cell r="CN903">
            <v>-0.01</v>
          </cell>
          <cell r="CO903">
            <v>0</v>
          </cell>
          <cell r="CP903">
            <v>-0.01</v>
          </cell>
          <cell r="CQ903">
            <v>-0.01</v>
          </cell>
          <cell r="CR903">
            <v>-0.01</v>
          </cell>
          <cell r="CS903">
            <v>0</v>
          </cell>
          <cell r="CT903">
            <v>0.01</v>
          </cell>
          <cell r="CU903">
            <v>0</v>
          </cell>
          <cell r="CV903">
            <v>0.01</v>
          </cell>
          <cell r="CW903">
            <v>0</v>
          </cell>
          <cell r="CX903">
            <v>-0.01</v>
          </cell>
          <cell r="CY903">
            <v>-0.04</v>
          </cell>
          <cell r="CZ903">
            <v>-0.01</v>
          </cell>
          <cell r="DA903">
            <v>-0.01</v>
          </cell>
          <cell r="DB903">
            <v>0</v>
          </cell>
          <cell r="DC903">
            <v>0</v>
          </cell>
          <cell r="DD903">
            <v>0</v>
          </cell>
          <cell r="DE903">
            <v>-0.01</v>
          </cell>
          <cell r="DF903">
            <v>0</v>
          </cell>
          <cell r="DG903">
            <v>0.01</v>
          </cell>
          <cell r="DH903">
            <v>0</v>
          </cell>
          <cell r="DI903">
            <v>0.02</v>
          </cell>
          <cell r="DJ903">
            <v>0.01</v>
          </cell>
          <cell r="DK903">
            <v>0</v>
          </cell>
          <cell r="DL903">
            <v>-0.05</v>
          </cell>
          <cell r="DM903">
            <v>-0.04</v>
          </cell>
          <cell r="DN903">
            <v>-0.01</v>
          </cell>
          <cell r="DO903">
            <v>-0.01</v>
          </cell>
          <cell r="DP903">
            <v>0</v>
          </cell>
          <cell r="DQ903">
            <v>0</v>
          </cell>
          <cell r="DR903">
            <v>-0.01</v>
          </cell>
          <cell r="DS903">
            <v>0.02</v>
          </cell>
          <cell r="DT903">
            <v>-0.02</v>
          </cell>
          <cell r="DU903">
            <v>-0.01</v>
          </cell>
          <cell r="DV903">
            <v>0</v>
          </cell>
          <cell r="DW903">
            <v>0.13</v>
          </cell>
          <cell r="DX903">
            <v>0</v>
          </cell>
          <cell r="DY903">
            <v>-0.05</v>
          </cell>
          <cell r="DZ903">
            <v>-0.04</v>
          </cell>
          <cell r="EA903">
            <v>-0.01</v>
          </cell>
          <cell r="EB903">
            <v>-0.02</v>
          </cell>
          <cell r="EC903">
            <v>-0.01</v>
          </cell>
          <cell r="ED903">
            <v>0.01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-0.01</v>
          </cell>
          <cell r="N904">
            <v>0.01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-0.01</v>
          </cell>
          <cell r="Y904">
            <v>-0.01</v>
          </cell>
          <cell r="Z904">
            <v>0</v>
          </cell>
          <cell r="AA904">
            <v>-0.01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0.01</v>
          </cell>
          <cell r="AH904">
            <v>0</v>
          </cell>
          <cell r="AI904">
            <v>0</v>
          </cell>
          <cell r="AJ904">
            <v>-0.01</v>
          </cell>
          <cell r="AK904">
            <v>-0.02</v>
          </cell>
          <cell r="AL904">
            <v>0</v>
          </cell>
          <cell r="AM904">
            <v>0</v>
          </cell>
          <cell r="AN904">
            <v>-0.01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-0.01</v>
          </cell>
          <cell r="AY904">
            <v>-0.01</v>
          </cell>
          <cell r="AZ904">
            <v>-0.01</v>
          </cell>
          <cell r="BA904">
            <v>0</v>
          </cell>
          <cell r="BB904">
            <v>-0.01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0.01</v>
          </cell>
          <cell r="BH904">
            <v>0</v>
          </cell>
          <cell r="BI904">
            <v>0</v>
          </cell>
          <cell r="BJ904">
            <v>0</v>
          </cell>
          <cell r="BK904">
            <v>-0.01</v>
          </cell>
          <cell r="BL904">
            <v>-0.01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0.01</v>
          </cell>
          <cell r="BR904">
            <v>0</v>
          </cell>
          <cell r="BS904">
            <v>0.01</v>
          </cell>
          <cell r="BT904">
            <v>0.02</v>
          </cell>
          <cell r="BU904">
            <v>0</v>
          </cell>
          <cell r="BV904">
            <v>0</v>
          </cell>
          <cell r="BW904">
            <v>-0.01</v>
          </cell>
          <cell r="BX904">
            <v>-0.02</v>
          </cell>
          <cell r="BY904">
            <v>-0.04</v>
          </cell>
          <cell r="BZ904">
            <v>-0.02</v>
          </cell>
          <cell r="CA904">
            <v>0</v>
          </cell>
          <cell r="CB904">
            <v>-0.01</v>
          </cell>
          <cell r="CC904">
            <v>0</v>
          </cell>
          <cell r="CD904">
            <v>0.03</v>
          </cell>
          <cell r="CE904">
            <v>-0.01</v>
          </cell>
          <cell r="CF904">
            <v>0.01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-0.01</v>
          </cell>
          <cell r="CL904">
            <v>-0.06</v>
          </cell>
          <cell r="CM904">
            <v>-0.02</v>
          </cell>
          <cell r="CN904">
            <v>-0.01</v>
          </cell>
          <cell r="CO904">
            <v>-0.01</v>
          </cell>
          <cell r="CP904">
            <v>0</v>
          </cell>
          <cell r="CQ904">
            <v>0</v>
          </cell>
          <cell r="CR904">
            <v>-0.01</v>
          </cell>
          <cell r="CS904">
            <v>0</v>
          </cell>
          <cell r="CT904">
            <v>0.01</v>
          </cell>
          <cell r="CU904">
            <v>0</v>
          </cell>
          <cell r="CV904">
            <v>0</v>
          </cell>
          <cell r="CW904">
            <v>-0.01</v>
          </cell>
          <cell r="CX904">
            <v>-0.02</v>
          </cell>
          <cell r="CY904">
            <v>-0.06</v>
          </cell>
          <cell r="CZ904">
            <v>-0.02</v>
          </cell>
          <cell r="DA904">
            <v>0</v>
          </cell>
          <cell r="DB904">
            <v>-0.01</v>
          </cell>
          <cell r="DC904">
            <v>0</v>
          </cell>
          <cell r="DD904">
            <v>0.02</v>
          </cell>
          <cell r="DE904">
            <v>-0.01</v>
          </cell>
          <cell r="DF904">
            <v>-0.02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-0.02</v>
          </cell>
          <cell r="DL904">
            <v>-0.04</v>
          </cell>
          <cell r="DM904">
            <v>-0.03</v>
          </cell>
          <cell r="DN904">
            <v>-0.01</v>
          </cell>
          <cell r="DO904">
            <v>0</v>
          </cell>
          <cell r="DP904">
            <v>0</v>
          </cell>
          <cell r="DQ904">
            <v>0.01</v>
          </cell>
          <cell r="DR904">
            <v>-0.03</v>
          </cell>
          <cell r="DS904">
            <v>-0.03</v>
          </cell>
          <cell r="DT904">
            <v>0.01</v>
          </cell>
          <cell r="DU904">
            <v>0</v>
          </cell>
          <cell r="DV904">
            <v>-0.01</v>
          </cell>
          <cell r="DW904">
            <v>-0.05</v>
          </cell>
          <cell r="DX904">
            <v>-0.04</v>
          </cell>
          <cell r="DY904">
            <v>-0.08</v>
          </cell>
          <cell r="DZ904">
            <v>-0.04</v>
          </cell>
          <cell r="EA904">
            <v>-0.04</v>
          </cell>
          <cell r="EB904">
            <v>-0.02</v>
          </cell>
          <cell r="EC904">
            <v>-0.02</v>
          </cell>
          <cell r="ED904">
            <v>-0.02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-0.01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-0.01</v>
          </cell>
          <cell r="Y905">
            <v>0.01</v>
          </cell>
          <cell r="Z905">
            <v>-0.02</v>
          </cell>
          <cell r="AA905">
            <v>0</v>
          </cell>
          <cell r="AB905">
            <v>-0.01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-0.01</v>
          </cell>
          <cell r="AL905">
            <v>0</v>
          </cell>
          <cell r="AM905">
            <v>0</v>
          </cell>
          <cell r="AN905">
            <v>0</v>
          </cell>
          <cell r="AO905">
            <v>-0.01</v>
          </cell>
          <cell r="AP905">
            <v>0</v>
          </cell>
          <cell r="AQ905">
            <v>0</v>
          </cell>
          <cell r="AR905">
            <v>-0.01</v>
          </cell>
          <cell r="AS905">
            <v>0.01</v>
          </cell>
          <cell r="AT905">
            <v>0</v>
          </cell>
          <cell r="AU905">
            <v>0</v>
          </cell>
          <cell r="AV905">
            <v>0</v>
          </cell>
          <cell r="AW905">
            <v>-0.01</v>
          </cell>
          <cell r="AX905">
            <v>-0.01</v>
          </cell>
          <cell r="AY905">
            <v>-0.02</v>
          </cell>
          <cell r="AZ905">
            <v>-0.01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-0.01</v>
          </cell>
          <cell r="BF905">
            <v>0</v>
          </cell>
          <cell r="BG905">
            <v>0</v>
          </cell>
          <cell r="BH905">
            <v>0</v>
          </cell>
          <cell r="BI905">
            <v>-0.01</v>
          </cell>
          <cell r="BJ905">
            <v>-0.01</v>
          </cell>
          <cell r="BK905">
            <v>0</v>
          </cell>
          <cell r="BL905">
            <v>-0.04</v>
          </cell>
          <cell r="BM905">
            <v>0</v>
          </cell>
          <cell r="BN905">
            <v>-0.02</v>
          </cell>
          <cell r="BO905">
            <v>0</v>
          </cell>
          <cell r="BP905">
            <v>0</v>
          </cell>
          <cell r="BQ905">
            <v>0</v>
          </cell>
          <cell r="BR905">
            <v>-0.01</v>
          </cell>
          <cell r="BS905">
            <v>0.01</v>
          </cell>
          <cell r="BT905">
            <v>0</v>
          </cell>
          <cell r="BU905">
            <v>-0.01</v>
          </cell>
          <cell r="BV905">
            <v>0</v>
          </cell>
          <cell r="BW905">
            <v>0</v>
          </cell>
          <cell r="BX905">
            <v>0</v>
          </cell>
          <cell r="BY905">
            <v>-0.03</v>
          </cell>
          <cell r="BZ905">
            <v>0.01</v>
          </cell>
          <cell r="CA905">
            <v>-0.04</v>
          </cell>
          <cell r="CB905">
            <v>0</v>
          </cell>
          <cell r="CC905">
            <v>0</v>
          </cell>
          <cell r="CD905">
            <v>-0.02</v>
          </cell>
          <cell r="CE905">
            <v>-0.01</v>
          </cell>
          <cell r="CF905">
            <v>0</v>
          </cell>
          <cell r="CG905">
            <v>0.01</v>
          </cell>
          <cell r="CH905">
            <v>-0.01</v>
          </cell>
          <cell r="CI905">
            <v>0</v>
          </cell>
          <cell r="CJ905">
            <v>0</v>
          </cell>
          <cell r="CK905">
            <v>-0.01</v>
          </cell>
          <cell r="CL905">
            <v>-0.02</v>
          </cell>
          <cell r="CM905">
            <v>-0.04</v>
          </cell>
          <cell r="CN905">
            <v>-0.02</v>
          </cell>
          <cell r="CO905">
            <v>-0.04</v>
          </cell>
          <cell r="CP905">
            <v>0</v>
          </cell>
          <cell r="CQ905">
            <v>0.01</v>
          </cell>
          <cell r="CR905">
            <v>-0.01</v>
          </cell>
          <cell r="CS905">
            <v>-0.01</v>
          </cell>
          <cell r="CT905">
            <v>0</v>
          </cell>
          <cell r="CU905">
            <v>0.01</v>
          </cell>
          <cell r="CV905">
            <v>0.01</v>
          </cell>
          <cell r="CW905">
            <v>0</v>
          </cell>
          <cell r="CX905">
            <v>-0.02</v>
          </cell>
          <cell r="CY905">
            <v>-0.12</v>
          </cell>
          <cell r="CZ905">
            <v>-7.0000000000000007E-2</v>
          </cell>
          <cell r="DA905">
            <v>-0.02</v>
          </cell>
          <cell r="DB905">
            <v>-0.02</v>
          </cell>
          <cell r="DC905">
            <v>-0.02</v>
          </cell>
          <cell r="DD905">
            <v>-0.01</v>
          </cell>
          <cell r="DE905">
            <v>-0.01</v>
          </cell>
          <cell r="DF905">
            <v>0.02</v>
          </cell>
          <cell r="DG905">
            <v>0.02</v>
          </cell>
          <cell r="DH905">
            <v>-0.01</v>
          </cell>
          <cell r="DI905">
            <v>-0.01</v>
          </cell>
          <cell r="DJ905">
            <v>0.01</v>
          </cell>
          <cell r="DK905">
            <v>-0.01</v>
          </cell>
          <cell r="DL905">
            <v>-0.04</v>
          </cell>
          <cell r="DM905">
            <v>-7.0000000000000007E-2</v>
          </cell>
          <cell r="DN905">
            <v>-0.02</v>
          </cell>
          <cell r="DO905">
            <v>0</v>
          </cell>
          <cell r="DP905">
            <v>-0.02</v>
          </cell>
          <cell r="DQ905">
            <v>-0.02</v>
          </cell>
          <cell r="DR905">
            <v>-0.02</v>
          </cell>
          <cell r="DS905">
            <v>0</v>
          </cell>
          <cell r="DT905">
            <v>0</v>
          </cell>
          <cell r="DU905">
            <v>-0.04</v>
          </cell>
          <cell r="DV905">
            <v>-0.01</v>
          </cell>
          <cell r="DW905">
            <v>0</v>
          </cell>
          <cell r="DX905">
            <v>-0.02</v>
          </cell>
          <cell r="DY905">
            <v>0</v>
          </cell>
          <cell r="DZ905">
            <v>0.04</v>
          </cell>
          <cell r="EA905">
            <v>0.12</v>
          </cell>
          <cell r="EB905">
            <v>0</v>
          </cell>
          <cell r="EC905">
            <v>-7.0000000000000007E-2</v>
          </cell>
          <cell r="ED905">
            <v>-0.06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0.25</v>
          </cell>
          <cell r="G907">
            <v>1.18</v>
          </cell>
          <cell r="H907">
            <v>1.65</v>
          </cell>
          <cell r="I907">
            <v>1.19</v>
          </cell>
          <cell r="J907">
            <v>0.17</v>
          </cell>
          <cell r="K907">
            <v>0.62</v>
          </cell>
          <cell r="L907">
            <v>0.37</v>
          </cell>
          <cell r="M907">
            <v>1.53</v>
          </cell>
          <cell r="N907">
            <v>-3.29</v>
          </cell>
          <cell r="O907">
            <v>0.46</v>
          </cell>
          <cell r="P907">
            <v>0.97</v>
          </cell>
          <cell r="Q907">
            <v>1.1599999999999999</v>
          </cell>
          <cell r="R907">
            <v>0.76</v>
          </cell>
          <cell r="S907">
            <v>0.09</v>
          </cell>
          <cell r="T907">
            <v>0.53</v>
          </cell>
          <cell r="U907">
            <v>1.71</v>
          </cell>
          <cell r="V907">
            <v>1.25</v>
          </cell>
          <cell r="W907">
            <v>0.12</v>
          </cell>
          <cell r="X907">
            <v>0.34</v>
          </cell>
          <cell r="Y907">
            <v>0.11</v>
          </cell>
          <cell r="Z907">
            <v>0.77</v>
          </cell>
          <cell r="AA907">
            <v>1.58</v>
          </cell>
          <cell r="AB907">
            <v>0.61</v>
          </cell>
          <cell r="AC907">
            <v>0.98</v>
          </cell>
          <cell r="AD907">
            <v>0</v>
          </cell>
          <cell r="AE907">
            <v>0.97</v>
          </cell>
          <cell r="AF907">
            <v>0</v>
          </cell>
          <cell r="AG907">
            <v>0.15</v>
          </cell>
          <cell r="AH907">
            <v>2.33</v>
          </cell>
          <cell r="AI907">
            <v>1.68</v>
          </cell>
          <cell r="AJ907">
            <v>0.27</v>
          </cell>
          <cell r="AK907">
            <v>0.26</v>
          </cell>
          <cell r="AL907">
            <v>0.06</v>
          </cell>
          <cell r="AM907">
            <v>0.78</v>
          </cell>
          <cell r="AN907">
            <v>2.94</v>
          </cell>
          <cell r="AO907">
            <v>1.98</v>
          </cell>
          <cell r="AP907">
            <v>0</v>
          </cell>
          <cell r="AQ907">
            <v>0</v>
          </cell>
          <cell r="AR907">
            <v>-1.59</v>
          </cell>
          <cell r="AS907">
            <v>0</v>
          </cell>
          <cell r="AT907">
            <v>0</v>
          </cell>
          <cell r="AU907">
            <v>-0.69</v>
          </cell>
          <cell r="AV907">
            <v>-3.9</v>
          </cell>
          <cell r="AW907">
            <v>-0.86</v>
          </cell>
          <cell r="AX907">
            <v>-0.91</v>
          </cell>
          <cell r="AY907">
            <v>0.03</v>
          </cell>
          <cell r="AZ907">
            <v>-0.76</v>
          </cell>
          <cell r="BA907">
            <v>-3.04</v>
          </cell>
          <cell r="BB907">
            <v>-4.3499999999999996</v>
          </cell>
          <cell r="BC907">
            <v>0</v>
          </cell>
          <cell r="BD907">
            <v>0</v>
          </cell>
          <cell r="BE907">
            <v>-1.63</v>
          </cell>
          <cell r="BF907">
            <v>0</v>
          </cell>
          <cell r="BG907">
            <v>0</v>
          </cell>
          <cell r="BH907">
            <v>-0.17</v>
          </cell>
          <cell r="BI907">
            <v>-4.24</v>
          </cell>
          <cell r="BJ907">
            <v>-1.19</v>
          </cell>
          <cell r="BK907">
            <v>-0.79</v>
          </cell>
          <cell r="BL907">
            <v>0</v>
          </cell>
          <cell r="BM907">
            <v>-0.21</v>
          </cell>
          <cell r="BN907">
            <v>-3.52</v>
          </cell>
          <cell r="BO907">
            <v>1.88</v>
          </cell>
          <cell r="BP907">
            <v>0</v>
          </cell>
          <cell r="BQ907">
            <v>0</v>
          </cell>
          <cell r="BR907">
            <v>-1.07</v>
          </cell>
          <cell r="BS907">
            <v>0</v>
          </cell>
          <cell r="BT907">
            <v>0</v>
          </cell>
          <cell r="BU907">
            <v>7.0000000000000007E-2</v>
          </cell>
          <cell r="BV907">
            <v>-3.38</v>
          </cell>
          <cell r="BW907">
            <v>-0.43</v>
          </cell>
          <cell r="BX907">
            <v>-0.46</v>
          </cell>
          <cell r="BY907">
            <v>-1.24</v>
          </cell>
          <cell r="BZ907">
            <v>0</v>
          </cell>
          <cell r="CA907">
            <v>-2.2000000000000002</v>
          </cell>
          <cell r="CB907">
            <v>0</v>
          </cell>
          <cell r="CC907">
            <v>0</v>
          </cell>
          <cell r="CD907">
            <v>0</v>
          </cell>
          <cell r="CE907">
            <v>-0.04</v>
          </cell>
          <cell r="CF907">
            <v>0</v>
          </cell>
          <cell r="CG907">
            <v>0</v>
          </cell>
          <cell r="CH907">
            <v>-0.8</v>
          </cell>
          <cell r="CI907">
            <v>-0.23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-964274.3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-824199.31</v>
          </cell>
          <cell r="DF907">
            <v>0</v>
          </cell>
          <cell r="DG907">
            <v>0</v>
          </cell>
          <cell r="DH907">
            <v>-85609.53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-0.01</v>
          </cell>
          <cell r="J909">
            <v>0</v>
          </cell>
          <cell r="K909">
            <v>-0.01</v>
          </cell>
          <cell r="L909">
            <v>-0.01</v>
          </cell>
          <cell r="M909">
            <v>-0.01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-0.01</v>
          </cell>
          <cell r="S909">
            <v>0</v>
          </cell>
          <cell r="T909">
            <v>0</v>
          </cell>
          <cell r="U909">
            <v>-0.01</v>
          </cell>
          <cell r="V909">
            <v>-0.01</v>
          </cell>
          <cell r="W909">
            <v>0</v>
          </cell>
          <cell r="X909">
            <v>-0.02</v>
          </cell>
          <cell r="Y909">
            <v>-0.02</v>
          </cell>
          <cell r="Z909">
            <v>-0.01</v>
          </cell>
          <cell r="AA909">
            <v>-0.01</v>
          </cell>
          <cell r="AB909">
            <v>-0.01</v>
          </cell>
          <cell r="AC909">
            <v>0</v>
          </cell>
          <cell r="AD909">
            <v>0</v>
          </cell>
          <cell r="AE909">
            <v>-0.01</v>
          </cell>
          <cell r="AF909">
            <v>0</v>
          </cell>
          <cell r="AG909">
            <v>0</v>
          </cell>
          <cell r="AH909">
            <v>-0.01</v>
          </cell>
          <cell r="AI909">
            <v>-0.01</v>
          </cell>
          <cell r="AJ909">
            <v>-0.01</v>
          </cell>
          <cell r="AK909">
            <v>-0.03</v>
          </cell>
          <cell r="AL909">
            <v>-0.01</v>
          </cell>
          <cell r="AM909">
            <v>-0.02</v>
          </cell>
          <cell r="AN909">
            <v>-0.02</v>
          </cell>
          <cell r="AO909">
            <v>-0.01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0.01</v>
          </cell>
          <cell r="AV909">
            <v>0.01</v>
          </cell>
          <cell r="AW909">
            <v>0.01</v>
          </cell>
          <cell r="AX909">
            <v>-0.01</v>
          </cell>
          <cell r="AY909">
            <v>-0.01</v>
          </cell>
          <cell r="AZ909">
            <v>-0.01</v>
          </cell>
          <cell r="BA909">
            <v>-0.01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0.01</v>
          </cell>
          <cell r="BI909">
            <v>0.01</v>
          </cell>
          <cell r="BJ909">
            <v>0.01</v>
          </cell>
          <cell r="BK909">
            <v>-0.01</v>
          </cell>
          <cell r="BL909">
            <v>-0.01</v>
          </cell>
          <cell r="BM909">
            <v>-0.01</v>
          </cell>
          <cell r="BN909">
            <v>-0.01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0.01</v>
          </cell>
          <cell r="BT909">
            <v>0</v>
          </cell>
          <cell r="BU909">
            <v>0</v>
          </cell>
          <cell r="BV909">
            <v>0.01</v>
          </cell>
          <cell r="BW909">
            <v>0</v>
          </cell>
          <cell r="BX909">
            <v>-0.02</v>
          </cell>
          <cell r="BY909">
            <v>-0.02</v>
          </cell>
          <cell r="BZ909">
            <v>-0.02</v>
          </cell>
          <cell r="CA909">
            <v>-0.01</v>
          </cell>
          <cell r="CB909">
            <v>-0.01</v>
          </cell>
          <cell r="CC909">
            <v>0</v>
          </cell>
          <cell r="CD909">
            <v>0.01</v>
          </cell>
          <cell r="CE909">
            <v>-0.01</v>
          </cell>
          <cell r="CF909">
            <v>0.01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-0.02</v>
          </cell>
          <cell r="CL909">
            <v>-0.03</v>
          </cell>
          <cell r="CM909">
            <v>-0.02</v>
          </cell>
          <cell r="CN909">
            <v>-0.02</v>
          </cell>
          <cell r="CO909">
            <v>-0.01</v>
          </cell>
          <cell r="CP909">
            <v>0</v>
          </cell>
          <cell r="CQ909">
            <v>0</v>
          </cell>
          <cell r="CR909">
            <v>-0.01</v>
          </cell>
          <cell r="CS909">
            <v>0</v>
          </cell>
          <cell r="CT909">
            <v>0.01</v>
          </cell>
          <cell r="CU909">
            <v>0</v>
          </cell>
          <cell r="CV909">
            <v>0.01</v>
          </cell>
          <cell r="CW909">
            <v>-0.01</v>
          </cell>
          <cell r="CX909">
            <v>-0.04</v>
          </cell>
          <cell r="CY909">
            <v>-0.03</v>
          </cell>
          <cell r="CZ909">
            <v>-7.0000000000000007E-2</v>
          </cell>
          <cell r="DA909">
            <v>-0.02</v>
          </cell>
          <cell r="DB909">
            <v>-0.01</v>
          </cell>
          <cell r="DC909">
            <v>0</v>
          </cell>
          <cell r="DD909">
            <v>0.01</v>
          </cell>
          <cell r="DE909">
            <v>0.02</v>
          </cell>
          <cell r="DF909">
            <v>0.03</v>
          </cell>
          <cell r="DG909">
            <v>0.06</v>
          </cell>
          <cell r="DH909">
            <v>0.04</v>
          </cell>
          <cell r="DI909">
            <v>0.05</v>
          </cell>
          <cell r="DJ909">
            <v>0.02</v>
          </cell>
          <cell r="DK909">
            <v>-0.02</v>
          </cell>
          <cell r="DL909">
            <v>-0.04</v>
          </cell>
          <cell r="DM909">
            <v>-0.03</v>
          </cell>
          <cell r="DN909">
            <v>-0.01</v>
          </cell>
          <cell r="DO909">
            <v>0.02</v>
          </cell>
          <cell r="DP909">
            <v>0.03</v>
          </cell>
          <cell r="DQ909">
            <v>0.04</v>
          </cell>
          <cell r="DR909">
            <v>0.08</v>
          </cell>
          <cell r="DS909">
            <v>0.12</v>
          </cell>
          <cell r="DT909">
            <v>0.14000000000000001</v>
          </cell>
          <cell r="DU909">
            <v>0.12</v>
          </cell>
          <cell r="DV909">
            <v>0.11</v>
          </cell>
          <cell r="DW909">
            <v>0.1</v>
          </cell>
          <cell r="DX909">
            <v>-0.02</v>
          </cell>
          <cell r="DY909">
            <v>0</v>
          </cell>
          <cell r="DZ909">
            <v>-0.03</v>
          </cell>
          <cell r="EA909">
            <v>-0.01</v>
          </cell>
          <cell r="EB909">
            <v>0.09</v>
          </cell>
          <cell r="EC909">
            <v>0.05</v>
          </cell>
          <cell r="ED909">
            <v>0.11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-0.01</v>
          </cell>
          <cell r="J911">
            <v>0</v>
          </cell>
          <cell r="K911">
            <v>-0.01</v>
          </cell>
          <cell r="L911">
            <v>-0.01</v>
          </cell>
          <cell r="M911">
            <v>-0.01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-0.01</v>
          </cell>
          <cell r="S911">
            <v>0</v>
          </cell>
          <cell r="T911">
            <v>0</v>
          </cell>
          <cell r="U911">
            <v>-0.01</v>
          </cell>
          <cell r="V911">
            <v>-0.01</v>
          </cell>
          <cell r="W911">
            <v>0</v>
          </cell>
          <cell r="X911">
            <v>-0.02</v>
          </cell>
          <cell r="Y911">
            <v>-0.02</v>
          </cell>
          <cell r="Z911">
            <v>-0.01</v>
          </cell>
          <cell r="AA911">
            <v>-0.01</v>
          </cell>
          <cell r="AB911">
            <v>-0.01</v>
          </cell>
          <cell r="AC911">
            <v>0</v>
          </cell>
          <cell r="AD911">
            <v>0</v>
          </cell>
          <cell r="AE911">
            <v>-0.01</v>
          </cell>
          <cell r="AF911">
            <v>0</v>
          </cell>
          <cell r="AG911">
            <v>0</v>
          </cell>
          <cell r="AH911">
            <v>-0.01</v>
          </cell>
          <cell r="AI911">
            <v>-0.01</v>
          </cell>
          <cell r="AJ911">
            <v>-0.01</v>
          </cell>
          <cell r="AK911">
            <v>-0.03</v>
          </cell>
          <cell r="AL911">
            <v>-0.01</v>
          </cell>
          <cell r="AM911">
            <v>-0.02</v>
          </cell>
          <cell r="AN911">
            <v>-0.02</v>
          </cell>
          <cell r="AO911">
            <v>-0.01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0.01</v>
          </cell>
          <cell r="AV911">
            <v>0.01</v>
          </cell>
          <cell r="AW911">
            <v>0.01</v>
          </cell>
          <cell r="AX911">
            <v>-0.01</v>
          </cell>
          <cell r="AY911">
            <v>-0.01</v>
          </cell>
          <cell r="AZ911">
            <v>-0.01</v>
          </cell>
          <cell r="BA911">
            <v>-0.01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0.01</v>
          </cell>
          <cell r="BI911">
            <v>0.01</v>
          </cell>
          <cell r="BJ911">
            <v>0.01</v>
          </cell>
          <cell r="BK911">
            <v>-0.01</v>
          </cell>
          <cell r="BL911">
            <v>-0.01</v>
          </cell>
          <cell r="BM911">
            <v>-0.01</v>
          </cell>
          <cell r="BN911">
            <v>-0.01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0.01</v>
          </cell>
          <cell r="BT911">
            <v>0</v>
          </cell>
          <cell r="BU911">
            <v>0</v>
          </cell>
          <cell r="BV911">
            <v>0.01</v>
          </cell>
          <cell r="BW911">
            <v>0</v>
          </cell>
          <cell r="BX911">
            <v>-0.02</v>
          </cell>
          <cell r="BY911">
            <v>-0.02</v>
          </cell>
          <cell r="BZ911">
            <v>-0.02</v>
          </cell>
          <cell r="CA911">
            <v>-0.01</v>
          </cell>
          <cell r="CB911">
            <v>-0.01</v>
          </cell>
          <cell r="CC911">
            <v>0</v>
          </cell>
          <cell r="CD911">
            <v>0.01</v>
          </cell>
          <cell r="CE911">
            <v>-0.01</v>
          </cell>
          <cell r="CF911">
            <v>0.01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-0.02</v>
          </cell>
          <cell r="CL911">
            <v>-0.03</v>
          </cell>
          <cell r="CM911">
            <v>-0.02</v>
          </cell>
          <cell r="CN911">
            <v>-0.02</v>
          </cell>
          <cell r="CO911">
            <v>-0.01</v>
          </cell>
          <cell r="CP911">
            <v>0</v>
          </cell>
          <cell r="CQ911">
            <v>0</v>
          </cell>
          <cell r="CR911">
            <v>-0.01</v>
          </cell>
          <cell r="CS911">
            <v>0</v>
          </cell>
          <cell r="CT911">
            <v>0.01</v>
          </cell>
          <cell r="CU911">
            <v>0</v>
          </cell>
          <cell r="CV911">
            <v>0.01</v>
          </cell>
          <cell r="CW911">
            <v>-0.01</v>
          </cell>
          <cell r="CX911">
            <v>-0.04</v>
          </cell>
          <cell r="CY911">
            <v>-0.03</v>
          </cell>
          <cell r="CZ911">
            <v>-7.0000000000000007E-2</v>
          </cell>
          <cell r="DA911">
            <v>-0.02</v>
          </cell>
          <cell r="DB911">
            <v>-0.01</v>
          </cell>
          <cell r="DC911">
            <v>0</v>
          </cell>
          <cell r="DD911">
            <v>0.01</v>
          </cell>
          <cell r="DE911">
            <v>0.02</v>
          </cell>
          <cell r="DF911">
            <v>0.03</v>
          </cell>
          <cell r="DG911">
            <v>0.06</v>
          </cell>
          <cell r="DH911">
            <v>0.04</v>
          </cell>
          <cell r="DI911">
            <v>0.05</v>
          </cell>
          <cell r="DJ911">
            <v>0.02</v>
          </cell>
          <cell r="DK911">
            <v>-0.02</v>
          </cell>
          <cell r="DL911">
            <v>-0.04</v>
          </cell>
          <cell r="DM911">
            <v>-0.03</v>
          </cell>
          <cell r="DN911">
            <v>-0.01</v>
          </cell>
          <cell r="DO911">
            <v>0.02</v>
          </cell>
          <cell r="DP911">
            <v>0.03</v>
          </cell>
          <cell r="DQ911">
            <v>0.04</v>
          </cell>
          <cell r="DR911">
            <v>0.08</v>
          </cell>
          <cell r="DS911">
            <v>0.12</v>
          </cell>
          <cell r="DT911">
            <v>0.14000000000000001</v>
          </cell>
          <cell r="DU911">
            <v>0.12</v>
          </cell>
          <cell r="DV911">
            <v>0.11</v>
          </cell>
          <cell r="DW911">
            <v>0.1</v>
          </cell>
          <cell r="DX911">
            <v>-0.02</v>
          </cell>
          <cell r="DY911">
            <v>0</v>
          </cell>
          <cell r="DZ911">
            <v>-0.03</v>
          </cell>
          <cell r="EA911">
            <v>-0.01</v>
          </cell>
          <cell r="EB911">
            <v>0.09</v>
          </cell>
          <cell r="EC911">
            <v>0.05</v>
          </cell>
          <cell r="ED911">
            <v>0.11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0</v>
          </cell>
          <cell r="G1009">
            <v>0.02</v>
          </cell>
          <cell r="H1009">
            <v>7.0000000000000007E-2</v>
          </cell>
          <cell r="I1009">
            <v>-0.02</v>
          </cell>
          <cell r="J1009">
            <v>0</v>
          </cell>
          <cell r="K1009">
            <v>0.05</v>
          </cell>
          <cell r="L1009">
            <v>-0.02</v>
          </cell>
          <cell r="M1009">
            <v>-0.01</v>
          </cell>
          <cell r="N1009">
            <v>0.05</v>
          </cell>
          <cell r="O1009">
            <v>0</v>
          </cell>
          <cell r="P1009">
            <v>0.01</v>
          </cell>
          <cell r="Q1009">
            <v>0</v>
          </cell>
          <cell r="R1009">
            <v>0</v>
          </cell>
          <cell r="S1009">
            <v>0</v>
          </cell>
          <cell r="T1009">
            <v>0.01</v>
          </cell>
          <cell r="U1009">
            <v>-7.0000000000000007E-2</v>
          </cell>
          <cell r="V1009">
            <v>-0.04</v>
          </cell>
          <cell r="W1009">
            <v>0</v>
          </cell>
          <cell r="X1009">
            <v>0</v>
          </cell>
          <cell r="Y1009">
            <v>-0.04</v>
          </cell>
          <cell r="Z1009">
            <v>0.02</v>
          </cell>
          <cell r="AA1009">
            <v>0.03</v>
          </cell>
          <cell r="AB1009">
            <v>0.01</v>
          </cell>
          <cell r="AC1009">
            <v>0.01</v>
          </cell>
          <cell r="AD1009">
            <v>0</v>
          </cell>
          <cell r="AE1009">
            <v>0</v>
          </cell>
          <cell r="AF1009">
            <v>0</v>
          </cell>
          <cell r="AG1009">
            <v>0.01</v>
          </cell>
          <cell r="AH1009">
            <v>-0.02</v>
          </cell>
          <cell r="AI1009">
            <v>-0.01</v>
          </cell>
          <cell r="AJ1009">
            <v>0</v>
          </cell>
          <cell r="AK1009">
            <v>0</v>
          </cell>
          <cell r="AL1009">
            <v>-0.02</v>
          </cell>
          <cell r="AM1009">
            <v>0.01</v>
          </cell>
          <cell r="AN1009">
            <v>0.03</v>
          </cell>
          <cell r="AO1009">
            <v>0</v>
          </cell>
          <cell r="AP1009">
            <v>0.01</v>
          </cell>
          <cell r="AQ1009">
            <v>0.01</v>
          </cell>
          <cell r="AR1009">
            <v>0</v>
          </cell>
          <cell r="AS1009">
            <v>0</v>
          </cell>
          <cell r="AT1009">
            <v>0</v>
          </cell>
          <cell r="AU1009">
            <v>-0.02</v>
          </cell>
          <cell r="AV1009">
            <v>0</v>
          </cell>
          <cell r="AW1009">
            <v>-0.01</v>
          </cell>
          <cell r="AX1009">
            <v>0</v>
          </cell>
          <cell r="AY1009">
            <v>0</v>
          </cell>
          <cell r="AZ1009">
            <v>0</v>
          </cell>
          <cell r="BA1009">
            <v>0.01</v>
          </cell>
          <cell r="BB1009">
            <v>0.01</v>
          </cell>
          <cell r="BC1009">
            <v>0.01</v>
          </cell>
          <cell r="BD1009">
            <v>0</v>
          </cell>
          <cell r="BE1009">
            <v>0</v>
          </cell>
          <cell r="BF1009">
            <v>0</v>
          </cell>
          <cell r="BG1009">
            <v>0.01</v>
          </cell>
          <cell r="BH1009">
            <v>-0.02</v>
          </cell>
          <cell r="BI1009">
            <v>-0.02</v>
          </cell>
          <cell r="BJ1009">
            <v>0</v>
          </cell>
          <cell r="BK1009">
            <v>0</v>
          </cell>
          <cell r="BL1009">
            <v>-0.01</v>
          </cell>
          <cell r="BM1009">
            <v>0.01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-0.01</v>
          </cell>
          <cell r="BV1009">
            <v>-0.01</v>
          </cell>
          <cell r="BW1009">
            <v>0</v>
          </cell>
          <cell r="BX1009">
            <v>0</v>
          </cell>
          <cell r="BY1009">
            <v>-0.01</v>
          </cell>
          <cell r="BZ1009">
            <v>0.01</v>
          </cell>
          <cell r="CA1009">
            <v>0.01</v>
          </cell>
          <cell r="CB1009">
            <v>0</v>
          </cell>
          <cell r="CC1009">
            <v>0.01</v>
          </cell>
          <cell r="CD1009">
            <v>0.01</v>
          </cell>
          <cell r="CE1009">
            <v>0.01</v>
          </cell>
          <cell r="CF1009">
            <v>0</v>
          </cell>
          <cell r="CG1009">
            <v>0</v>
          </cell>
          <cell r="CH1009">
            <v>0</v>
          </cell>
          <cell r="CI1009">
            <v>-0.01</v>
          </cell>
          <cell r="CJ1009">
            <v>0.02</v>
          </cell>
          <cell r="CK1009">
            <v>0.01</v>
          </cell>
          <cell r="CL1009">
            <v>0</v>
          </cell>
          <cell r="CM1009">
            <v>0.01</v>
          </cell>
          <cell r="CN1009">
            <v>0.02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-0.01</v>
          </cell>
          <cell r="CW1009">
            <v>0</v>
          </cell>
          <cell r="CX1009">
            <v>0.01</v>
          </cell>
          <cell r="CY1009">
            <v>0.01</v>
          </cell>
          <cell r="CZ1009">
            <v>0</v>
          </cell>
          <cell r="DA1009">
            <v>0.01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0.02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0.01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0.01</v>
          </cell>
        </row>
        <row r="1010">
          <cell r="F1010">
            <v>0.01</v>
          </cell>
          <cell r="G1010">
            <v>-0.01</v>
          </cell>
          <cell r="H1010">
            <v>0.01</v>
          </cell>
          <cell r="I1010">
            <v>0.01</v>
          </cell>
          <cell r="J1010">
            <v>0.08</v>
          </cell>
          <cell r="K1010">
            <v>0.01</v>
          </cell>
          <cell r="L1010">
            <v>0.01</v>
          </cell>
          <cell r="M1010">
            <v>-0.13</v>
          </cell>
          <cell r="N1010">
            <v>0.04</v>
          </cell>
          <cell r="O1010">
            <v>0.01</v>
          </cell>
          <cell r="P1010">
            <v>0</v>
          </cell>
          <cell r="Q1010">
            <v>0</v>
          </cell>
          <cell r="R1010">
            <v>0.02</v>
          </cell>
          <cell r="S1010">
            <v>0</v>
          </cell>
          <cell r="T1010">
            <v>-0.01</v>
          </cell>
          <cell r="U1010">
            <v>0.01</v>
          </cell>
          <cell r="V1010">
            <v>0.01</v>
          </cell>
          <cell r="W1010">
            <v>0.02</v>
          </cell>
          <cell r="X1010">
            <v>0.02</v>
          </cell>
          <cell r="Y1010">
            <v>-0.04</v>
          </cell>
          <cell r="Z1010">
            <v>0.04</v>
          </cell>
          <cell r="AA1010">
            <v>0.03</v>
          </cell>
          <cell r="AB1010">
            <v>0.01</v>
          </cell>
          <cell r="AC1010">
            <v>0.01</v>
          </cell>
          <cell r="AD1010">
            <v>0.01</v>
          </cell>
          <cell r="AE1010">
            <v>0.01</v>
          </cell>
          <cell r="AF1010">
            <v>0</v>
          </cell>
          <cell r="AG1010">
            <v>0.01</v>
          </cell>
          <cell r="AH1010">
            <v>0.01</v>
          </cell>
          <cell r="AI1010">
            <v>0.01</v>
          </cell>
          <cell r="AJ1010">
            <v>0.03</v>
          </cell>
          <cell r="AK1010">
            <v>0.01</v>
          </cell>
          <cell r="AL1010">
            <v>0.01</v>
          </cell>
          <cell r="AM1010">
            <v>0.04</v>
          </cell>
          <cell r="AN1010">
            <v>-0.01</v>
          </cell>
          <cell r="AO1010">
            <v>0.01</v>
          </cell>
          <cell r="AP1010">
            <v>0.01</v>
          </cell>
          <cell r="AQ1010">
            <v>0.01</v>
          </cell>
          <cell r="AR1010">
            <v>0.02</v>
          </cell>
          <cell r="AS1010">
            <v>-0.01</v>
          </cell>
          <cell r="AT1010">
            <v>0</v>
          </cell>
          <cell r="AU1010">
            <v>0</v>
          </cell>
          <cell r="AV1010">
            <v>0.01</v>
          </cell>
          <cell r="AW1010">
            <v>0.02</v>
          </cell>
          <cell r="AX1010">
            <v>0.02</v>
          </cell>
          <cell r="AY1010">
            <v>0.02</v>
          </cell>
          <cell r="AZ1010">
            <v>0.05</v>
          </cell>
          <cell r="BA1010">
            <v>0.03</v>
          </cell>
          <cell r="BB1010">
            <v>0.01</v>
          </cell>
          <cell r="BC1010">
            <v>0</v>
          </cell>
          <cell r="BD1010">
            <v>0.01</v>
          </cell>
          <cell r="BE1010">
            <v>0.02</v>
          </cell>
          <cell r="BF1010">
            <v>0</v>
          </cell>
          <cell r="BG1010">
            <v>0</v>
          </cell>
          <cell r="BH1010">
            <v>0</v>
          </cell>
          <cell r="BI1010">
            <v>0.01</v>
          </cell>
          <cell r="BJ1010">
            <v>0.02</v>
          </cell>
          <cell r="BK1010">
            <v>0.03</v>
          </cell>
          <cell r="BL1010">
            <v>0.02</v>
          </cell>
          <cell r="BM1010">
            <v>0.01</v>
          </cell>
          <cell r="BN1010">
            <v>0.03</v>
          </cell>
          <cell r="BO1010">
            <v>0.01</v>
          </cell>
          <cell r="BP1010">
            <v>0.01</v>
          </cell>
          <cell r="BQ1010">
            <v>0</v>
          </cell>
          <cell r="BR1010">
            <v>0.01</v>
          </cell>
          <cell r="BS1010">
            <v>0</v>
          </cell>
          <cell r="BT1010">
            <v>0.01</v>
          </cell>
          <cell r="BU1010">
            <v>0</v>
          </cell>
          <cell r="BV1010">
            <v>0.01</v>
          </cell>
          <cell r="BW1010">
            <v>0.01</v>
          </cell>
          <cell r="BX1010">
            <v>0.02</v>
          </cell>
          <cell r="BY1010">
            <v>0.04</v>
          </cell>
          <cell r="BZ1010">
            <v>0.02</v>
          </cell>
          <cell r="CA1010">
            <v>0.01</v>
          </cell>
          <cell r="CB1010">
            <v>0.01</v>
          </cell>
          <cell r="CC1010">
            <v>0.01</v>
          </cell>
          <cell r="CD1010">
            <v>0</v>
          </cell>
          <cell r="CE1010">
            <v>0.01</v>
          </cell>
          <cell r="CF1010">
            <v>0</v>
          </cell>
          <cell r="CG1010">
            <v>0</v>
          </cell>
          <cell r="CH1010">
            <v>0.01</v>
          </cell>
          <cell r="CI1010">
            <v>0.01</v>
          </cell>
          <cell r="CJ1010">
            <v>0.01</v>
          </cell>
          <cell r="CK1010">
            <v>0.02</v>
          </cell>
          <cell r="CL1010">
            <v>0.04</v>
          </cell>
          <cell r="CM1010">
            <v>0.01</v>
          </cell>
          <cell r="CN1010">
            <v>0.02</v>
          </cell>
          <cell r="CO1010">
            <v>0.01</v>
          </cell>
          <cell r="CP1010">
            <v>0</v>
          </cell>
          <cell r="CQ1010">
            <v>0</v>
          </cell>
          <cell r="CR1010">
            <v>0.01</v>
          </cell>
          <cell r="CS1010">
            <v>0</v>
          </cell>
          <cell r="CT1010">
            <v>0</v>
          </cell>
          <cell r="CU1010">
            <v>0</v>
          </cell>
          <cell r="CV1010">
            <v>0.01</v>
          </cell>
          <cell r="CW1010">
            <v>0.01</v>
          </cell>
          <cell r="CX1010">
            <v>0.02</v>
          </cell>
          <cell r="CY1010">
            <v>0.05</v>
          </cell>
          <cell r="CZ1010">
            <v>0.02</v>
          </cell>
          <cell r="DA1010">
            <v>0.01</v>
          </cell>
          <cell r="DB1010">
            <v>0.01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0.01</v>
          </cell>
          <cell r="DK1010">
            <v>0.02</v>
          </cell>
          <cell r="DL1010">
            <v>0.08</v>
          </cell>
          <cell r="DM1010">
            <v>0.03</v>
          </cell>
          <cell r="DN1010">
            <v>0.01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0.01</v>
          </cell>
          <cell r="DY1010">
            <v>0.01</v>
          </cell>
          <cell r="DZ1010">
            <v>0.01</v>
          </cell>
          <cell r="EA1010">
            <v>0.01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0.04</v>
          </cell>
          <cell r="M1011">
            <v>0.02</v>
          </cell>
          <cell r="N1011">
            <v>0</v>
          </cell>
          <cell r="O1011">
            <v>0.01</v>
          </cell>
          <cell r="P1011">
            <v>0.01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0.04</v>
          </cell>
          <cell r="Z1011">
            <v>0.04</v>
          </cell>
          <cell r="AA1011">
            <v>0.01</v>
          </cell>
          <cell r="AB1011">
            <v>0.01</v>
          </cell>
          <cell r="AC1011">
            <v>0</v>
          </cell>
          <cell r="AD1011">
            <v>0.01</v>
          </cell>
          <cell r="AE1011">
            <v>0</v>
          </cell>
          <cell r="AF1011">
            <v>0.01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0.04</v>
          </cell>
          <cell r="AM1011">
            <v>0.04</v>
          </cell>
          <cell r="AN1011">
            <v>0.01</v>
          </cell>
          <cell r="AO1011">
            <v>0.01</v>
          </cell>
          <cell r="AP1011">
            <v>0</v>
          </cell>
          <cell r="AQ1011">
            <v>0</v>
          </cell>
          <cell r="AR1011">
            <v>0.01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0.02</v>
          </cell>
          <cell r="AZ1011">
            <v>0.03</v>
          </cell>
          <cell r="BA1011">
            <v>0.02</v>
          </cell>
          <cell r="BB1011">
            <v>0.01</v>
          </cell>
          <cell r="BC1011">
            <v>0</v>
          </cell>
          <cell r="BD1011">
            <v>0.01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0.03</v>
          </cell>
          <cell r="BM1011">
            <v>0.04</v>
          </cell>
          <cell r="BN1011">
            <v>0.02</v>
          </cell>
          <cell r="BO1011">
            <v>0</v>
          </cell>
          <cell r="BP1011">
            <v>0.01</v>
          </cell>
          <cell r="BQ1011">
            <v>0.01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0.01</v>
          </cell>
          <cell r="BZ1011">
            <v>0.01</v>
          </cell>
          <cell r="CA1011">
            <v>0.02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-0.01</v>
          </cell>
          <cell r="CI1011">
            <v>-0.01</v>
          </cell>
          <cell r="CJ1011">
            <v>0</v>
          </cell>
          <cell r="CK1011">
            <v>0</v>
          </cell>
          <cell r="CL1011">
            <v>0</v>
          </cell>
          <cell r="CM1011">
            <v>0.02</v>
          </cell>
          <cell r="CN1011">
            <v>0.01</v>
          </cell>
          <cell r="CO1011">
            <v>0.01</v>
          </cell>
          <cell r="CP1011">
            <v>0.01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-0.01</v>
          </cell>
          <cell r="CV1011">
            <v>-0.01</v>
          </cell>
          <cell r="CW1011">
            <v>0</v>
          </cell>
          <cell r="CX1011">
            <v>0</v>
          </cell>
          <cell r="CY1011">
            <v>0</v>
          </cell>
          <cell r="CZ1011">
            <v>0.01</v>
          </cell>
          <cell r="DA1011">
            <v>0.01</v>
          </cell>
          <cell r="DB1011">
            <v>0.01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0.01</v>
          </cell>
          <cell r="DL1011">
            <v>0</v>
          </cell>
          <cell r="DM1011">
            <v>0.01</v>
          </cell>
          <cell r="DN1011">
            <v>0.01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0.01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0.02</v>
          </cell>
          <cell r="G1012">
            <v>0.01</v>
          </cell>
          <cell r="H1012">
            <v>0</v>
          </cell>
          <cell r="I1012">
            <v>0.01</v>
          </cell>
          <cell r="J1012">
            <v>0.02</v>
          </cell>
          <cell r="K1012">
            <v>7.0000000000000007E-2</v>
          </cell>
          <cell r="L1012">
            <v>-0.02</v>
          </cell>
          <cell r="M1012">
            <v>-0.03</v>
          </cell>
          <cell r="N1012">
            <v>0.03</v>
          </cell>
          <cell r="O1012">
            <v>0.03</v>
          </cell>
          <cell r="P1012">
            <v>0.01</v>
          </cell>
          <cell r="Q1012">
            <v>0.01</v>
          </cell>
          <cell r="R1012">
            <v>0.01</v>
          </cell>
          <cell r="S1012">
            <v>0</v>
          </cell>
          <cell r="T1012">
            <v>0.01</v>
          </cell>
          <cell r="U1012">
            <v>0.01</v>
          </cell>
          <cell r="V1012">
            <v>0</v>
          </cell>
          <cell r="W1012">
            <v>0.02</v>
          </cell>
          <cell r="X1012">
            <v>0.01</v>
          </cell>
          <cell r="Y1012">
            <v>0.08</v>
          </cell>
          <cell r="Z1012">
            <v>-0.02</v>
          </cell>
          <cell r="AA1012">
            <v>0.01</v>
          </cell>
          <cell r="AB1012">
            <v>0.01</v>
          </cell>
          <cell r="AC1012">
            <v>0.01</v>
          </cell>
          <cell r="AD1012">
            <v>0.01</v>
          </cell>
          <cell r="AE1012">
            <v>0.01</v>
          </cell>
          <cell r="AF1012">
            <v>0.01</v>
          </cell>
          <cell r="AG1012">
            <v>0.01</v>
          </cell>
          <cell r="AH1012">
            <v>0</v>
          </cell>
          <cell r="AI1012">
            <v>0</v>
          </cell>
          <cell r="AJ1012">
            <v>0.01</v>
          </cell>
          <cell r="AK1012">
            <v>0.01</v>
          </cell>
          <cell r="AL1012">
            <v>0.01</v>
          </cell>
          <cell r="AM1012">
            <v>-0.1</v>
          </cell>
          <cell r="AN1012">
            <v>0</v>
          </cell>
          <cell r="AO1012">
            <v>0</v>
          </cell>
          <cell r="AP1012">
            <v>0.01</v>
          </cell>
          <cell r="AQ1012">
            <v>0.01</v>
          </cell>
          <cell r="AR1012">
            <v>0.01</v>
          </cell>
          <cell r="AS1012">
            <v>0</v>
          </cell>
          <cell r="AT1012">
            <v>0</v>
          </cell>
          <cell r="AU1012">
            <v>0.01</v>
          </cell>
          <cell r="AV1012">
            <v>0</v>
          </cell>
          <cell r="AW1012">
            <v>0</v>
          </cell>
          <cell r="AX1012">
            <v>0.01</v>
          </cell>
          <cell r="AY1012">
            <v>0.03</v>
          </cell>
          <cell r="AZ1012">
            <v>-0.01</v>
          </cell>
          <cell r="BA1012">
            <v>0.01</v>
          </cell>
          <cell r="BB1012">
            <v>0.01</v>
          </cell>
          <cell r="BC1012">
            <v>0.01</v>
          </cell>
          <cell r="BD1012">
            <v>0</v>
          </cell>
          <cell r="BE1012">
            <v>0.01</v>
          </cell>
          <cell r="BF1012">
            <v>0</v>
          </cell>
          <cell r="BG1012">
            <v>0.01</v>
          </cell>
          <cell r="BH1012">
            <v>0.01</v>
          </cell>
          <cell r="BI1012">
            <v>0</v>
          </cell>
          <cell r="BJ1012">
            <v>0.01</v>
          </cell>
          <cell r="BK1012">
            <v>0.03</v>
          </cell>
          <cell r="BL1012">
            <v>0.03</v>
          </cell>
          <cell r="BM1012">
            <v>-0.03</v>
          </cell>
          <cell r="BN1012">
            <v>0.01</v>
          </cell>
          <cell r="BO1012">
            <v>0</v>
          </cell>
          <cell r="BP1012">
            <v>0</v>
          </cell>
          <cell r="BQ1012">
            <v>0.01</v>
          </cell>
          <cell r="BR1012">
            <v>0.01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0.03</v>
          </cell>
          <cell r="BY1012">
            <v>7.0000000000000007E-2</v>
          </cell>
          <cell r="BZ1012">
            <v>0.02</v>
          </cell>
          <cell r="CA1012">
            <v>0</v>
          </cell>
          <cell r="CB1012">
            <v>0</v>
          </cell>
          <cell r="CC1012">
            <v>0</v>
          </cell>
          <cell r="CD1012">
            <v>0.01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0.01</v>
          </cell>
          <cell r="CK1012">
            <v>0.02</v>
          </cell>
          <cell r="CL1012">
            <v>7.0000000000000007E-2</v>
          </cell>
          <cell r="CM1012">
            <v>0.09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0.01</v>
          </cell>
          <cell r="CY1012">
            <v>0.06</v>
          </cell>
          <cell r="CZ1012">
            <v>0.03</v>
          </cell>
          <cell r="DA1012">
            <v>0</v>
          </cell>
          <cell r="DB1012">
            <v>0</v>
          </cell>
          <cell r="DC1012">
            <v>0</v>
          </cell>
          <cell r="DD1012">
            <v>0.01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0.01</v>
          </cell>
          <cell r="DL1012">
            <v>-0.03</v>
          </cell>
          <cell r="DM1012">
            <v>0.03</v>
          </cell>
          <cell r="DN1012">
            <v>0</v>
          </cell>
          <cell r="DO1012">
            <v>0</v>
          </cell>
          <cell r="DP1012">
            <v>0</v>
          </cell>
          <cell r="DQ1012">
            <v>0.01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0.03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0.04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0.01</v>
          </cell>
          <cell r="M1013">
            <v>0.4</v>
          </cell>
          <cell r="N1013">
            <v>0</v>
          </cell>
          <cell r="O1013">
            <v>0.06</v>
          </cell>
          <cell r="P1013">
            <v>-0.43</v>
          </cell>
          <cell r="Q1013">
            <v>0</v>
          </cell>
          <cell r="R1013">
            <v>-0.03</v>
          </cell>
          <cell r="S1013">
            <v>0.08</v>
          </cell>
          <cell r="T1013">
            <v>0</v>
          </cell>
          <cell r="U1013">
            <v>0.03</v>
          </cell>
          <cell r="V1013">
            <v>-7.0000000000000007E-2</v>
          </cell>
          <cell r="W1013">
            <v>0</v>
          </cell>
          <cell r="X1013">
            <v>0</v>
          </cell>
          <cell r="Y1013">
            <v>-0.01</v>
          </cell>
          <cell r="Z1013">
            <v>-0.01</v>
          </cell>
          <cell r="AA1013">
            <v>0</v>
          </cell>
          <cell r="AB1013">
            <v>0.04</v>
          </cell>
          <cell r="AC1013">
            <v>0</v>
          </cell>
          <cell r="AD1013">
            <v>-0.15</v>
          </cell>
          <cell r="AE1013">
            <v>0.01</v>
          </cell>
          <cell r="AF1013">
            <v>0</v>
          </cell>
          <cell r="AG1013">
            <v>-0.05</v>
          </cell>
          <cell r="AH1013">
            <v>0</v>
          </cell>
          <cell r="AI1013">
            <v>-0.02</v>
          </cell>
          <cell r="AJ1013">
            <v>-0.02</v>
          </cell>
          <cell r="AK1013">
            <v>-0.05</v>
          </cell>
          <cell r="AL1013">
            <v>0</v>
          </cell>
          <cell r="AM1013">
            <v>0.08</v>
          </cell>
          <cell r="AN1013">
            <v>0</v>
          </cell>
          <cell r="AO1013">
            <v>0.01</v>
          </cell>
          <cell r="AP1013">
            <v>0</v>
          </cell>
          <cell r="AQ1013">
            <v>0</v>
          </cell>
          <cell r="AR1013">
            <v>0.03</v>
          </cell>
          <cell r="AS1013">
            <v>0</v>
          </cell>
          <cell r="AT1013">
            <v>0</v>
          </cell>
          <cell r="AU1013">
            <v>0</v>
          </cell>
          <cell r="AV1013">
            <v>0.05</v>
          </cell>
          <cell r="AW1013">
            <v>0.01</v>
          </cell>
          <cell r="AX1013">
            <v>0</v>
          </cell>
          <cell r="AY1013">
            <v>0.1</v>
          </cell>
          <cell r="AZ1013">
            <v>0.14000000000000001</v>
          </cell>
          <cell r="BA1013">
            <v>0</v>
          </cell>
          <cell r="BB1013">
            <v>0</v>
          </cell>
          <cell r="BC1013">
            <v>0.05</v>
          </cell>
          <cell r="BD1013">
            <v>0.02</v>
          </cell>
          <cell r="BE1013">
            <v>0.02</v>
          </cell>
          <cell r="BF1013">
            <v>0</v>
          </cell>
          <cell r="BG1013">
            <v>-0.06</v>
          </cell>
          <cell r="BH1013">
            <v>0</v>
          </cell>
          <cell r="BI1013">
            <v>0.05</v>
          </cell>
          <cell r="BJ1013">
            <v>0.02</v>
          </cell>
          <cell r="BK1013">
            <v>0.01</v>
          </cell>
          <cell r="BL1013">
            <v>7.0000000000000007E-2</v>
          </cell>
          <cell r="BM1013">
            <v>0</v>
          </cell>
          <cell r="BN1013">
            <v>0.02</v>
          </cell>
          <cell r="BO1013">
            <v>0.01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-0.01</v>
          </cell>
          <cell r="BU1013">
            <v>0.01</v>
          </cell>
          <cell r="BV1013">
            <v>0.02</v>
          </cell>
          <cell r="BW1013">
            <v>0</v>
          </cell>
          <cell r="BX1013">
            <v>-0.09</v>
          </cell>
          <cell r="BY1013">
            <v>0.08</v>
          </cell>
          <cell r="BZ1013">
            <v>-0.03</v>
          </cell>
          <cell r="CA1013">
            <v>0.06</v>
          </cell>
          <cell r="CB1013">
            <v>0.01</v>
          </cell>
          <cell r="CC1013">
            <v>0</v>
          </cell>
          <cell r="CD1013">
            <v>-0.01</v>
          </cell>
          <cell r="CE1013">
            <v>0.01</v>
          </cell>
          <cell r="CF1013">
            <v>0</v>
          </cell>
          <cell r="CG1013">
            <v>0.02</v>
          </cell>
          <cell r="CH1013">
            <v>0.02</v>
          </cell>
          <cell r="CI1013">
            <v>0</v>
          </cell>
          <cell r="CJ1013">
            <v>0</v>
          </cell>
          <cell r="CK1013">
            <v>-0.01</v>
          </cell>
          <cell r="CL1013">
            <v>0.05</v>
          </cell>
          <cell r="CM1013">
            <v>0.02</v>
          </cell>
          <cell r="CN1013">
            <v>0</v>
          </cell>
          <cell r="CO1013">
            <v>0.03</v>
          </cell>
          <cell r="CP1013">
            <v>0</v>
          </cell>
          <cell r="CQ1013">
            <v>0.03</v>
          </cell>
          <cell r="CR1013">
            <v>0</v>
          </cell>
          <cell r="CS1013">
            <v>0.03</v>
          </cell>
          <cell r="CT1013">
            <v>0</v>
          </cell>
          <cell r="CU1013">
            <v>0.01</v>
          </cell>
          <cell r="CV1013">
            <v>0</v>
          </cell>
          <cell r="CW1013">
            <v>-0.01</v>
          </cell>
          <cell r="CX1013">
            <v>0.03</v>
          </cell>
          <cell r="CY1013">
            <v>0.02</v>
          </cell>
          <cell r="CZ1013">
            <v>0.02</v>
          </cell>
          <cell r="DA1013">
            <v>-0.03</v>
          </cell>
          <cell r="DB1013">
            <v>0</v>
          </cell>
          <cell r="DC1013">
            <v>0.02</v>
          </cell>
          <cell r="DD1013">
            <v>0</v>
          </cell>
          <cell r="DE1013">
            <v>0</v>
          </cell>
          <cell r="DF1013">
            <v>-0.01</v>
          </cell>
          <cell r="DG1013">
            <v>0</v>
          </cell>
          <cell r="DH1013">
            <v>0.01</v>
          </cell>
          <cell r="DI1013">
            <v>0</v>
          </cell>
          <cell r="DJ1013">
            <v>0</v>
          </cell>
          <cell r="DK1013">
            <v>0</v>
          </cell>
          <cell r="DL1013">
            <v>0.03</v>
          </cell>
          <cell r="DM1013">
            <v>0.01</v>
          </cell>
          <cell r="DN1013">
            <v>0.02</v>
          </cell>
          <cell r="DO1013">
            <v>0.01</v>
          </cell>
          <cell r="DP1013">
            <v>0.01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0.01</v>
          </cell>
          <cell r="DW1013">
            <v>0</v>
          </cell>
          <cell r="DX1013">
            <v>-0.01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0.02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0.01</v>
          </cell>
          <cell r="G1016">
            <v>0.01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0.03</v>
          </cell>
          <cell r="M1016">
            <v>0.01</v>
          </cell>
          <cell r="N1016">
            <v>0.04</v>
          </cell>
          <cell r="O1016">
            <v>0.01</v>
          </cell>
          <cell r="P1016">
            <v>0.01</v>
          </cell>
          <cell r="Q1016">
            <v>0</v>
          </cell>
          <cell r="R1016">
            <v>0</v>
          </cell>
          <cell r="S1016">
            <v>0</v>
          </cell>
          <cell r="T1016">
            <v>0.01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0.02</v>
          </cell>
          <cell r="Z1016">
            <v>0.03</v>
          </cell>
          <cell r="AA1016">
            <v>0.02</v>
          </cell>
          <cell r="AB1016">
            <v>0.01</v>
          </cell>
          <cell r="AC1016">
            <v>0.01</v>
          </cell>
          <cell r="AD1016">
            <v>0.01</v>
          </cell>
          <cell r="AE1016">
            <v>0</v>
          </cell>
          <cell r="AF1016">
            <v>0</v>
          </cell>
          <cell r="AG1016">
            <v>0.01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0.03</v>
          </cell>
          <cell r="AM1016">
            <v>0.03</v>
          </cell>
          <cell r="AN1016">
            <v>0.01</v>
          </cell>
          <cell r="AO1016">
            <v>0.01</v>
          </cell>
          <cell r="AP1016">
            <v>0</v>
          </cell>
          <cell r="AQ1016">
            <v>0.01</v>
          </cell>
          <cell r="AR1016">
            <v>0.01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0.02</v>
          </cell>
          <cell r="AZ1016">
            <v>0.03</v>
          </cell>
          <cell r="BA1016">
            <v>0.02</v>
          </cell>
          <cell r="BB1016">
            <v>0.01</v>
          </cell>
          <cell r="BC1016">
            <v>0</v>
          </cell>
          <cell r="BD1016">
            <v>0.01</v>
          </cell>
          <cell r="BE1016">
            <v>0.01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0.03</v>
          </cell>
          <cell r="BM1016">
            <v>0.03</v>
          </cell>
          <cell r="BN1016">
            <v>0.02</v>
          </cell>
          <cell r="BO1016">
            <v>0.01</v>
          </cell>
          <cell r="BP1016">
            <v>0.01</v>
          </cell>
          <cell r="BQ1016">
            <v>0</v>
          </cell>
          <cell r="BR1016">
            <v>0.01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0.02</v>
          </cell>
          <cell r="BZ1016">
            <v>0.02</v>
          </cell>
          <cell r="CA1016">
            <v>0.01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0.01</v>
          </cell>
          <cell r="CL1016">
            <v>0.02</v>
          </cell>
          <cell r="CM1016">
            <v>0.02</v>
          </cell>
          <cell r="CN1016">
            <v>0.01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0.01</v>
          </cell>
          <cell r="CY1016">
            <v>0.02</v>
          </cell>
          <cell r="CZ1016">
            <v>0.01</v>
          </cell>
          <cell r="DA1016">
            <v>0.01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0.01</v>
          </cell>
          <cell r="DL1016">
            <v>0.02</v>
          </cell>
          <cell r="DM1016">
            <v>0.01</v>
          </cell>
          <cell r="DN1016">
            <v>0.01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0.01</v>
          </cell>
          <cell r="DY1016">
            <v>0</v>
          </cell>
          <cell r="DZ1016">
            <v>0.01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-0.01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0.01</v>
          </cell>
          <cell r="K1023">
            <v>0.01</v>
          </cell>
          <cell r="L1023">
            <v>0</v>
          </cell>
          <cell r="M1023">
            <v>0</v>
          </cell>
          <cell r="N1023">
            <v>-0.01</v>
          </cell>
          <cell r="O1023">
            <v>0</v>
          </cell>
          <cell r="P1023">
            <v>0</v>
          </cell>
          <cell r="Q1023">
            <v>0.01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-0.02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0.01</v>
          </cell>
          <cell r="M1028">
            <v>0.01</v>
          </cell>
          <cell r="N1028">
            <v>0</v>
          </cell>
          <cell r="O1028">
            <v>0.01</v>
          </cell>
          <cell r="P1028">
            <v>0.01</v>
          </cell>
          <cell r="Q1028">
            <v>0.01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0.01</v>
          </cell>
          <cell r="G1029">
            <v>0</v>
          </cell>
          <cell r="H1029">
            <v>0.01</v>
          </cell>
          <cell r="I1029">
            <v>0.01</v>
          </cell>
          <cell r="J1029">
            <v>0.01</v>
          </cell>
          <cell r="K1029">
            <v>0</v>
          </cell>
          <cell r="L1029">
            <v>0.01</v>
          </cell>
          <cell r="M1029">
            <v>0.01</v>
          </cell>
          <cell r="N1029">
            <v>-0.01</v>
          </cell>
          <cell r="O1029">
            <v>0.01</v>
          </cell>
          <cell r="P1029">
            <v>0.01</v>
          </cell>
          <cell r="Q1029">
            <v>0.01</v>
          </cell>
          <cell r="R1029">
            <v>0.01</v>
          </cell>
          <cell r="S1029">
            <v>0.01</v>
          </cell>
          <cell r="T1029">
            <v>0.01</v>
          </cell>
          <cell r="U1029">
            <v>0</v>
          </cell>
          <cell r="V1029">
            <v>0.01</v>
          </cell>
          <cell r="W1029">
            <v>0.01</v>
          </cell>
          <cell r="X1029">
            <v>0.01</v>
          </cell>
          <cell r="Y1029">
            <v>0</v>
          </cell>
          <cell r="Z1029">
            <v>0</v>
          </cell>
          <cell r="AA1029">
            <v>0</v>
          </cell>
          <cell r="AB1029">
            <v>0.01</v>
          </cell>
          <cell r="AC1029">
            <v>0.02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-0.01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-0.01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-0.01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0.02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0.01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0.01</v>
          </cell>
          <cell r="AN1038">
            <v>0.01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0.01</v>
          </cell>
          <cell r="BA1038">
            <v>0.01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0.01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0.01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-0.01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-0.01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-0.01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-0.01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-0.01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-0.01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-0.01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0.01</v>
          </cell>
          <cell r="K1072">
            <v>0</v>
          </cell>
          <cell r="L1072">
            <v>0</v>
          </cell>
          <cell r="M1072">
            <v>0</v>
          </cell>
          <cell r="N1072">
            <v>0.01</v>
          </cell>
          <cell r="O1072">
            <v>0</v>
          </cell>
          <cell r="P1072">
            <v>0</v>
          </cell>
          <cell r="Q1072">
            <v>0</v>
          </cell>
          <cell r="R1072">
            <v>0.02</v>
          </cell>
          <cell r="S1072">
            <v>0</v>
          </cell>
          <cell r="T1072">
            <v>0</v>
          </cell>
          <cell r="U1072">
            <v>0.79</v>
          </cell>
          <cell r="V1072">
            <v>0</v>
          </cell>
          <cell r="W1072">
            <v>0.01</v>
          </cell>
          <cell r="X1072">
            <v>0</v>
          </cell>
          <cell r="Y1072">
            <v>-0.01</v>
          </cell>
          <cell r="Z1072">
            <v>0</v>
          </cell>
          <cell r="AA1072">
            <v>0.41</v>
          </cell>
          <cell r="AB1072">
            <v>0.01</v>
          </cell>
          <cell r="AC1072">
            <v>0</v>
          </cell>
          <cell r="AD1072">
            <v>0</v>
          </cell>
          <cell r="AE1072">
            <v>0.03</v>
          </cell>
          <cell r="AF1072">
            <v>0</v>
          </cell>
          <cell r="AG1072">
            <v>0.02</v>
          </cell>
          <cell r="AH1072">
            <v>0</v>
          </cell>
          <cell r="AI1072">
            <v>0</v>
          </cell>
          <cell r="AJ1072">
            <v>0.06</v>
          </cell>
          <cell r="AK1072">
            <v>0.08</v>
          </cell>
          <cell r="AL1072">
            <v>0</v>
          </cell>
          <cell r="AM1072">
            <v>-0.01</v>
          </cell>
          <cell r="AN1072">
            <v>0.02</v>
          </cell>
          <cell r="AO1072">
            <v>0.01</v>
          </cell>
          <cell r="AP1072">
            <v>0</v>
          </cell>
          <cell r="AQ1072">
            <v>-0.06</v>
          </cell>
          <cell r="AR1072">
            <v>0.04</v>
          </cell>
          <cell r="AS1072">
            <v>0</v>
          </cell>
          <cell r="AT1072">
            <v>0</v>
          </cell>
          <cell r="AU1072">
            <v>0</v>
          </cell>
          <cell r="AV1072">
            <v>0.02</v>
          </cell>
          <cell r="AW1072">
            <v>0.04</v>
          </cell>
          <cell r="AX1072">
            <v>0.01</v>
          </cell>
          <cell r="AY1072">
            <v>0.01</v>
          </cell>
          <cell r="AZ1072">
            <v>0</v>
          </cell>
          <cell r="BA1072">
            <v>7.0000000000000007E-2</v>
          </cell>
          <cell r="BB1072">
            <v>0.01</v>
          </cell>
          <cell r="BC1072">
            <v>0</v>
          </cell>
          <cell r="BD1072">
            <v>0</v>
          </cell>
          <cell r="BE1072">
            <v>7.0000000000000007E-2</v>
          </cell>
          <cell r="BF1072">
            <v>0.02</v>
          </cell>
          <cell r="BG1072">
            <v>0</v>
          </cell>
          <cell r="BH1072">
            <v>0</v>
          </cell>
          <cell r="BI1072">
            <v>0.01</v>
          </cell>
          <cell r="BJ1072">
            <v>0.09</v>
          </cell>
          <cell r="BK1072">
            <v>-0.02</v>
          </cell>
          <cell r="BL1072">
            <v>-0.01</v>
          </cell>
          <cell r="BM1072">
            <v>0.06</v>
          </cell>
          <cell r="BN1072">
            <v>7.0000000000000007E-2</v>
          </cell>
          <cell r="BO1072">
            <v>0.06</v>
          </cell>
          <cell r="BP1072">
            <v>0</v>
          </cell>
          <cell r="BQ1072">
            <v>0</v>
          </cell>
          <cell r="BR1072">
            <v>0.04</v>
          </cell>
          <cell r="BS1072">
            <v>0.01</v>
          </cell>
          <cell r="BT1072">
            <v>0.03</v>
          </cell>
          <cell r="BU1072">
            <v>0</v>
          </cell>
          <cell r="BV1072">
            <v>0.03</v>
          </cell>
          <cell r="BW1072">
            <v>0.05</v>
          </cell>
          <cell r="BX1072">
            <v>0.03</v>
          </cell>
          <cell r="BY1072">
            <v>0.02</v>
          </cell>
          <cell r="BZ1072">
            <v>0.01</v>
          </cell>
          <cell r="CA1072">
            <v>0.05</v>
          </cell>
          <cell r="CB1072">
            <v>0.03</v>
          </cell>
          <cell r="CC1072">
            <v>0</v>
          </cell>
          <cell r="CD1072">
            <v>0</v>
          </cell>
          <cell r="CE1072">
            <v>0.04</v>
          </cell>
          <cell r="CF1072">
            <v>0.03</v>
          </cell>
          <cell r="CG1072">
            <v>0.02</v>
          </cell>
          <cell r="CH1072">
            <v>-0.01</v>
          </cell>
          <cell r="CI1072">
            <v>0.03</v>
          </cell>
          <cell r="CJ1072">
            <v>0.05</v>
          </cell>
          <cell r="CK1072">
            <v>7.0000000000000007E-2</v>
          </cell>
          <cell r="CL1072">
            <v>0.01</v>
          </cell>
          <cell r="CM1072">
            <v>0.01</v>
          </cell>
          <cell r="CN1072">
            <v>0.03</v>
          </cell>
          <cell r="CO1072">
            <v>0.02</v>
          </cell>
          <cell r="CP1072">
            <v>0.03</v>
          </cell>
          <cell r="CQ1072">
            <v>0</v>
          </cell>
          <cell r="CR1072">
            <v>0.04</v>
          </cell>
          <cell r="CS1072">
            <v>0.01</v>
          </cell>
          <cell r="CT1072">
            <v>0.01</v>
          </cell>
          <cell r="CU1072">
            <v>0</v>
          </cell>
          <cell r="CV1072">
            <v>0.03</v>
          </cell>
          <cell r="CW1072">
            <v>0.06</v>
          </cell>
          <cell r="CX1072">
            <v>0.04</v>
          </cell>
          <cell r="CY1072">
            <v>0.02</v>
          </cell>
          <cell r="CZ1072">
            <v>0.02</v>
          </cell>
          <cell r="DA1072">
            <v>0.05</v>
          </cell>
          <cell r="DB1072">
            <v>0.01</v>
          </cell>
          <cell r="DC1072">
            <v>-0.02</v>
          </cell>
          <cell r="DD1072">
            <v>0</v>
          </cell>
          <cell r="DE1072">
            <v>0.03</v>
          </cell>
          <cell r="DF1072">
            <v>0</v>
          </cell>
          <cell r="DG1072">
            <v>0.02</v>
          </cell>
          <cell r="DH1072">
            <v>0</v>
          </cell>
          <cell r="DI1072">
            <v>0.02</v>
          </cell>
          <cell r="DJ1072">
            <v>0.03</v>
          </cell>
          <cell r="DK1072">
            <v>0.05</v>
          </cell>
          <cell r="DL1072">
            <v>0.02</v>
          </cell>
          <cell r="DM1072">
            <v>0.02</v>
          </cell>
          <cell r="DN1072">
            <v>0.04</v>
          </cell>
          <cell r="DO1072">
            <v>0.01</v>
          </cell>
          <cell r="DP1072">
            <v>0.09</v>
          </cell>
          <cell r="DQ1072">
            <v>0</v>
          </cell>
          <cell r="DR1072">
            <v>0.02</v>
          </cell>
          <cell r="DS1072">
            <v>-0.01</v>
          </cell>
          <cell r="DT1072">
            <v>0</v>
          </cell>
          <cell r="DU1072">
            <v>0</v>
          </cell>
          <cell r="DV1072">
            <v>0.01</v>
          </cell>
          <cell r="DW1072">
            <v>0.03</v>
          </cell>
          <cell r="DX1072">
            <v>0.03</v>
          </cell>
          <cell r="DY1072">
            <v>0.06</v>
          </cell>
          <cell r="DZ1072">
            <v>0.03</v>
          </cell>
          <cell r="EA1072">
            <v>0.04</v>
          </cell>
          <cell r="EB1072">
            <v>0.01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-0.01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-0.02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-0.4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0.02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0.02</v>
          </cell>
          <cell r="BL1073">
            <v>0</v>
          </cell>
          <cell r="BM1073">
            <v>0.17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0.01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-0.01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0.01</v>
          </cell>
          <cell r="CF1073">
            <v>0.03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0.11</v>
          </cell>
          <cell r="CU1073">
            <v>0</v>
          </cell>
          <cell r="CV1073">
            <v>0</v>
          </cell>
          <cell r="CW1073">
            <v>0.06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0.01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-0.01</v>
          </cell>
          <cell r="DP1073">
            <v>0</v>
          </cell>
          <cell r="DQ1073">
            <v>0</v>
          </cell>
          <cell r="DR1073">
            <v>0.01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0.04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0.04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0.11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0.1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0.09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7.0000000000000007E-2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-0.01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7.0000000000000007E-2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0.09</v>
          </cell>
          <cell r="BS1074">
            <v>0</v>
          </cell>
          <cell r="BT1074">
            <v>-0.04</v>
          </cell>
          <cell r="BU1074">
            <v>0</v>
          </cell>
          <cell r="BV1074">
            <v>0</v>
          </cell>
          <cell r="BW1074">
            <v>0</v>
          </cell>
          <cell r="BX1074">
            <v>7.0000000000000007E-2</v>
          </cell>
          <cell r="BY1074">
            <v>0.01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0.01</v>
          </cell>
          <cell r="CE1074">
            <v>0.06</v>
          </cell>
          <cell r="CF1074">
            <v>0.02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0.03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0.02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0.01</v>
          </cell>
          <cell r="CY1074">
            <v>-0.04</v>
          </cell>
          <cell r="CZ1074">
            <v>-0.02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0.06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0.04</v>
          </cell>
          <cell r="DL1074">
            <v>-0.03</v>
          </cell>
          <cell r="DM1074">
            <v>0.02</v>
          </cell>
          <cell r="DN1074">
            <v>0</v>
          </cell>
          <cell r="DO1074">
            <v>0</v>
          </cell>
          <cell r="DP1074">
            <v>0</v>
          </cell>
          <cell r="DQ1074">
            <v>-0.01</v>
          </cell>
          <cell r="DR1074">
            <v>0.01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0.01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-12.58</v>
          </cell>
          <cell r="G1084">
            <v>-17.14</v>
          </cell>
          <cell r="H1084">
            <v>-16.13</v>
          </cell>
          <cell r="I1084">
            <v>-12.25</v>
          </cell>
          <cell r="J1084">
            <v>-26.48</v>
          </cell>
          <cell r="K1084">
            <v>-39.85</v>
          </cell>
          <cell r="L1084">
            <v>-18.149999999999999</v>
          </cell>
          <cell r="M1084">
            <v>-31.78</v>
          </cell>
          <cell r="N1084">
            <v>216.77</v>
          </cell>
          <cell r="O1084">
            <v>-19.36</v>
          </cell>
          <cell r="P1084">
            <v>-4.6100000000000003</v>
          </cell>
          <cell r="Q1084">
            <v>-4.16</v>
          </cell>
          <cell r="R1084">
            <v>-126.98</v>
          </cell>
          <cell r="S1084">
            <v>-5.4</v>
          </cell>
          <cell r="T1084">
            <v>-13.42</v>
          </cell>
          <cell r="U1084">
            <v>-10.23</v>
          </cell>
          <cell r="V1084">
            <v>-9.15</v>
          </cell>
          <cell r="W1084">
            <v>-12</v>
          </cell>
          <cell r="X1084">
            <v>-19.649999999999999</v>
          </cell>
          <cell r="Y1084">
            <v>-7.8</v>
          </cell>
          <cell r="Z1084">
            <v>-3.02</v>
          </cell>
          <cell r="AA1084">
            <v>-18.41</v>
          </cell>
          <cell r="AB1084">
            <v>-21.05</v>
          </cell>
          <cell r="AC1084">
            <v>-6.41</v>
          </cell>
          <cell r="AD1084">
            <v>-0.44</v>
          </cell>
          <cell r="AE1084">
            <v>-156.79</v>
          </cell>
          <cell r="AF1084">
            <v>0</v>
          </cell>
          <cell r="AG1084">
            <v>-6.03</v>
          </cell>
          <cell r="AH1084">
            <v>-29.6</v>
          </cell>
          <cell r="AI1084">
            <v>-12.41</v>
          </cell>
          <cell r="AJ1084">
            <v>-3.46</v>
          </cell>
          <cell r="AK1084">
            <v>-32.44</v>
          </cell>
          <cell r="AL1084">
            <v>-8.15</v>
          </cell>
          <cell r="AM1084">
            <v>-34.31</v>
          </cell>
          <cell r="AN1084">
            <v>-9.1300000000000008</v>
          </cell>
          <cell r="AO1084">
            <v>-12.78</v>
          </cell>
          <cell r="AP1084">
            <v>-8.4700000000000006</v>
          </cell>
          <cell r="AQ1084">
            <v>0</v>
          </cell>
          <cell r="AR1084">
            <v>55.82</v>
          </cell>
          <cell r="AS1084">
            <v>1.85</v>
          </cell>
          <cell r="AT1084">
            <v>8.48</v>
          </cell>
          <cell r="AU1084">
            <v>10.39</v>
          </cell>
          <cell r="AV1084">
            <v>21.41</v>
          </cell>
          <cell r="AW1084">
            <v>12.22</v>
          </cell>
          <cell r="AX1084">
            <v>17.21</v>
          </cell>
          <cell r="AY1084">
            <v>0</v>
          </cell>
          <cell r="AZ1084">
            <v>-12.61</v>
          </cell>
          <cell r="BA1084">
            <v>-9.19</v>
          </cell>
          <cell r="BB1084">
            <v>1.07</v>
          </cell>
          <cell r="BC1084">
            <v>4.9800000000000004</v>
          </cell>
          <cell r="BD1084">
            <v>0</v>
          </cell>
          <cell r="BE1084">
            <v>86.61</v>
          </cell>
          <cell r="BF1084">
            <v>-0.21</v>
          </cell>
          <cell r="BG1084">
            <v>0</v>
          </cell>
          <cell r="BH1084">
            <v>21.39</v>
          </cell>
          <cell r="BI1084">
            <v>18.170000000000002</v>
          </cell>
          <cell r="BJ1084">
            <v>11.39</v>
          </cell>
          <cell r="BK1084">
            <v>10.34</v>
          </cell>
          <cell r="BL1084">
            <v>2.8</v>
          </cell>
          <cell r="BM1084">
            <v>-1.64</v>
          </cell>
          <cell r="BN1084">
            <v>14.62</v>
          </cell>
          <cell r="BO1084">
            <v>-0.28000000000000003</v>
          </cell>
          <cell r="BP1084">
            <v>5.41</v>
          </cell>
          <cell r="BQ1084">
            <v>4.62</v>
          </cell>
          <cell r="BR1084">
            <v>57</v>
          </cell>
          <cell r="BS1084">
            <v>0</v>
          </cell>
          <cell r="BT1084">
            <v>0</v>
          </cell>
          <cell r="BU1084">
            <v>11.97</v>
          </cell>
          <cell r="BV1084">
            <v>22.16</v>
          </cell>
          <cell r="BW1084">
            <v>7.78</v>
          </cell>
          <cell r="BX1084">
            <v>9.5399999999999991</v>
          </cell>
          <cell r="BY1084">
            <v>1.19</v>
          </cell>
          <cell r="BZ1084">
            <v>0</v>
          </cell>
          <cell r="CA1084">
            <v>2.52</v>
          </cell>
          <cell r="CB1084">
            <v>1.83</v>
          </cell>
          <cell r="CC1084">
            <v>0</v>
          </cell>
          <cell r="CD1084">
            <v>0</v>
          </cell>
          <cell r="CE1084">
            <v>34.44</v>
          </cell>
          <cell r="CF1084">
            <v>0</v>
          </cell>
          <cell r="CG1084">
            <v>0</v>
          </cell>
          <cell r="CH1084">
            <v>1.74</v>
          </cell>
          <cell r="CI1084">
            <v>7.59</v>
          </cell>
          <cell r="CJ1084">
            <v>15.02</v>
          </cell>
          <cell r="CK1084">
            <v>2.5099999999999998</v>
          </cell>
          <cell r="CL1084">
            <v>0</v>
          </cell>
          <cell r="CM1084">
            <v>0</v>
          </cell>
          <cell r="CN1084">
            <v>7.57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228.68</v>
          </cell>
          <cell r="DF1084">
            <v>12.66</v>
          </cell>
          <cell r="DG1084">
            <v>31.91</v>
          </cell>
          <cell r="DH1084">
            <v>30.02</v>
          </cell>
          <cell r="DI1084">
            <v>0</v>
          </cell>
          <cell r="DJ1084">
            <v>0</v>
          </cell>
          <cell r="DK1084">
            <v>2.46</v>
          </cell>
          <cell r="DL1084">
            <v>10.98</v>
          </cell>
          <cell r="DM1084">
            <v>0</v>
          </cell>
          <cell r="DN1084">
            <v>67.91</v>
          </cell>
          <cell r="DO1084">
            <v>33.799999999999997</v>
          </cell>
          <cell r="DP1084">
            <v>12.03</v>
          </cell>
          <cell r="DQ1084">
            <v>26.9</v>
          </cell>
          <cell r="DR1084">
            <v>200.64</v>
          </cell>
          <cell r="DS1084">
            <v>4.21</v>
          </cell>
          <cell r="DT1084">
            <v>70.95</v>
          </cell>
          <cell r="DU1084">
            <v>25.31</v>
          </cell>
          <cell r="DV1084">
            <v>0</v>
          </cell>
          <cell r="DW1084">
            <v>0</v>
          </cell>
          <cell r="DX1084">
            <v>5.0999999999999996</v>
          </cell>
          <cell r="DY1084">
            <v>4.3099999999999996</v>
          </cell>
          <cell r="DZ1084">
            <v>0</v>
          </cell>
          <cell r="EA1084">
            <v>41.65</v>
          </cell>
          <cell r="EB1084">
            <v>29.29</v>
          </cell>
          <cell r="EC1084">
            <v>6.47</v>
          </cell>
          <cell r="ED1084">
            <v>13.35</v>
          </cell>
        </row>
        <row r="1085">
          <cell r="F1085">
            <v>-33.450000000000003</v>
          </cell>
          <cell r="G1085">
            <v>-10.26</v>
          </cell>
          <cell r="H1085">
            <v>-26.95</v>
          </cell>
          <cell r="I1085">
            <v>-0.72</v>
          </cell>
          <cell r="J1085">
            <v>-11.51</v>
          </cell>
          <cell r="K1085">
            <v>-27.6</v>
          </cell>
          <cell r="L1085">
            <v>-16.760000000000002</v>
          </cell>
          <cell r="M1085">
            <v>-3.12</v>
          </cell>
          <cell r="N1085">
            <v>48.7</v>
          </cell>
          <cell r="O1085">
            <v>-18.98</v>
          </cell>
          <cell r="P1085">
            <v>-25.33</v>
          </cell>
          <cell r="Q1085">
            <v>-43.21</v>
          </cell>
          <cell r="R1085">
            <v>-210.95</v>
          </cell>
          <cell r="S1085">
            <v>-18.34</v>
          </cell>
          <cell r="T1085">
            <v>-15.01</v>
          </cell>
          <cell r="U1085">
            <v>-4.9400000000000004</v>
          </cell>
          <cell r="V1085">
            <v>-9.02</v>
          </cell>
          <cell r="W1085">
            <v>0</v>
          </cell>
          <cell r="X1085">
            <v>-14.8</v>
          </cell>
          <cell r="Y1085">
            <v>-32.659999999999997</v>
          </cell>
          <cell r="Z1085">
            <v>-21.97</v>
          </cell>
          <cell r="AA1085">
            <v>-15.72</v>
          </cell>
          <cell r="AB1085">
            <v>-11.53</v>
          </cell>
          <cell r="AC1085">
            <v>-39.450000000000003</v>
          </cell>
          <cell r="AD1085">
            <v>-27.52</v>
          </cell>
          <cell r="AE1085">
            <v>-164.6</v>
          </cell>
          <cell r="AF1085">
            <v>-1.35</v>
          </cell>
          <cell r="AG1085">
            <v>-13.94</v>
          </cell>
          <cell r="AH1085">
            <v>-19.97</v>
          </cell>
          <cell r="AI1085">
            <v>-19.809999999999999</v>
          </cell>
          <cell r="AJ1085">
            <v>-7.78</v>
          </cell>
          <cell r="AK1085">
            <v>-24.07</v>
          </cell>
          <cell r="AL1085">
            <v>-18.059999999999999</v>
          </cell>
          <cell r="AM1085">
            <v>-15.36</v>
          </cell>
          <cell r="AN1085">
            <v>-14.25</v>
          </cell>
          <cell r="AO1085">
            <v>-14.99</v>
          </cell>
          <cell r="AP1085">
            <v>-12.19</v>
          </cell>
          <cell r="AQ1085">
            <v>-2.83</v>
          </cell>
          <cell r="AR1085">
            <v>40.44</v>
          </cell>
          <cell r="AS1085">
            <v>8.66</v>
          </cell>
          <cell r="AT1085">
            <v>19.04</v>
          </cell>
          <cell r="AU1085">
            <v>10.24</v>
          </cell>
          <cell r="AV1085">
            <v>12.47</v>
          </cell>
          <cell r="AW1085">
            <v>4.3</v>
          </cell>
          <cell r="AX1085">
            <v>4.45</v>
          </cell>
          <cell r="AY1085">
            <v>-21.32</v>
          </cell>
          <cell r="AZ1085">
            <v>-7.52</v>
          </cell>
          <cell r="BA1085">
            <v>7.36</v>
          </cell>
          <cell r="BB1085">
            <v>-10.17</v>
          </cell>
          <cell r="BC1085">
            <v>12.92</v>
          </cell>
          <cell r="BD1085">
            <v>0</v>
          </cell>
          <cell r="BE1085">
            <v>46.77</v>
          </cell>
          <cell r="BF1085">
            <v>3.91</v>
          </cell>
          <cell r="BG1085">
            <v>13.89</v>
          </cell>
          <cell r="BH1085">
            <v>10.32</v>
          </cell>
          <cell r="BI1085">
            <v>5.85</v>
          </cell>
          <cell r="BJ1085">
            <v>6.14</v>
          </cell>
          <cell r="BK1085">
            <v>-2.57</v>
          </cell>
          <cell r="BL1085">
            <v>3.2</v>
          </cell>
          <cell r="BM1085">
            <v>3.46</v>
          </cell>
          <cell r="BN1085">
            <v>-3.52</v>
          </cell>
          <cell r="BO1085">
            <v>1.23</v>
          </cell>
          <cell r="BP1085">
            <v>4.8600000000000003</v>
          </cell>
          <cell r="BQ1085">
            <v>0</v>
          </cell>
          <cell r="BR1085">
            <v>25.1</v>
          </cell>
          <cell r="BS1085">
            <v>0</v>
          </cell>
          <cell r="BT1085">
            <v>-4.4000000000000004</v>
          </cell>
          <cell r="BU1085">
            <v>15.47</v>
          </cell>
          <cell r="BV1085">
            <v>17.59</v>
          </cell>
          <cell r="BW1085">
            <v>4.6100000000000003</v>
          </cell>
          <cell r="BX1085">
            <v>-2.82</v>
          </cell>
          <cell r="BY1085">
            <v>4.0199999999999996</v>
          </cell>
          <cell r="BZ1085">
            <v>-11.21</v>
          </cell>
          <cell r="CA1085">
            <v>0.77</v>
          </cell>
          <cell r="CB1085">
            <v>1.0900000000000001</v>
          </cell>
          <cell r="CC1085">
            <v>0</v>
          </cell>
          <cell r="CD1085">
            <v>0</v>
          </cell>
          <cell r="CE1085">
            <v>41.45</v>
          </cell>
          <cell r="CF1085">
            <v>0</v>
          </cell>
          <cell r="CG1085">
            <v>4.8099999999999996</v>
          </cell>
          <cell r="CH1085">
            <v>9.25</v>
          </cell>
          <cell r="CI1085">
            <v>35.21</v>
          </cell>
          <cell r="CJ1085">
            <v>0.41</v>
          </cell>
          <cell r="CK1085">
            <v>-3.69</v>
          </cell>
          <cell r="CL1085">
            <v>1.33</v>
          </cell>
          <cell r="CM1085">
            <v>-5.81</v>
          </cell>
          <cell r="CN1085">
            <v>-0.1</v>
          </cell>
          <cell r="CO1085">
            <v>0</v>
          </cell>
          <cell r="CP1085">
            <v>0.05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-4.46</v>
          </cell>
          <cell r="G1087">
            <v>-10.65</v>
          </cell>
          <cell r="H1087">
            <v>-14.06</v>
          </cell>
          <cell r="I1087">
            <v>-7.52</v>
          </cell>
          <cell r="J1087">
            <v>-1.84</v>
          </cell>
          <cell r="K1087">
            <v>-2.48</v>
          </cell>
          <cell r="L1087">
            <v>-22.4</v>
          </cell>
          <cell r="M1087">
            <v>-48.45</v>
          </cell>
          <cell r="N1087">
            <v>9.24</v>
          </cell>
          <cell r="O1087">
            <v>-0.41</v>
          </cell>
          <cell r="P1087">
            <v>-27.45</v>
          </cell>
          <cell r="Q1087">
            <v>-12.23</v>
          </cell>
          <cell r="R1087">
            <v>-154.91999999999999</v>
          </cell>
          <cell r="S1087">
            <v>-13.5</v>
          </cell>
          <cell r="T1087">
            <v>-4.03</v>
          </cell>
          <cell r="U1087">
            <v>-13.41</v>
          </cell>
          <cell r="V1087">
            <v>-6.45</v>
          </cell>
          <cell r="W1087">
            <v>-13.94</v>
          </cell>
          <cell r="X1087">
            <v>-1.02</v>
          </cell>
          <cell r="Y1087">
            <v>-20.09</v>
          </cell>
          <cell r="Z1087">
            <v>-16.98</v>
          </cell>
          <cell r="AA1087">
            <v>-3.22</v>
          </cell>
          <cell r="AB1087">
            <v>-22.21</v>
          </cell>
          <cell r="AC1087">
            <v>-24.47</v>
          </cell>
          <cell r="AD1087">
            <v>-15.59</v>
          </cell>
          <cell r="AE1087">
            <v>-130.54</v>
          </cell>
          <cell r="AF1087">
            <v>-24.66</v>
          </cell>
          <cell r="AG1087">
            <v>-1.91</v>
          </cell>
          <cell r="AH1087">
            <v>-8.26</v>
          </cell>
          <cell r="AI1087">
            <v>0</v>
          </cell>
          <cell r="AJ1087">
            <v>-8.27</v>
          </cell>
          <cell r="AK1087">
            <v>-4.01</v>
          </cell>
          <cell r="AL1087">
            <v>-24.82</v>
          </cell>
          <cell r="AM1087">
            <v>-21.93</v>
          </cell>
          <cell r="AN1087">
            <v>-16.2</v>
          </cell>
          <cell r="AO1087">
            <v>-0.67</v>
          </cell>
          <cell r="AP1087">
            <v>-3.46</v>
          </cell>
          <cell r="AQ1087">
            <v>-16.37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-415.32</v>
          </cell>
          <cell r="G1088">
            <v>-341.55</v>
          </cell>
          <cell r="H1088">
            <v>-235.52</v>
          </cell>
          <cell r="I1088">
            <v>-191.53</v>
          </cell>
          <cell r="J1088">
            <v>-242.02</v>
          </cell>
          <cell r="K1088">
            <v>-412.37</v>
          </cell>
          <cell r="L1088">
            <v>-349.46</v>
          </cell>
          <cell r="M1088">
            <v>-280.20999999999998</v>
          </cell>
          <cell r="N1088">
            <v>22.91</v>
          </cell>
          <cell r="O1088">
            <v>-248.16</v>
          </cell>
          <cell r="P1088">
            <v>-345.7</v>
          </cell>
          <cell r="Q1088">
            <v>-409.28</v>
          </cell>
          <cell r="R1088">
            <v>-3169.87</v>
          </cell>
          <cell r="S1088">
            <v>-442.06</v>
          </cell>
          <cell r="T1088">
            <v>-221.67</v>
          </cell>
          <cell r="U1088">
            <v>-169.86</v>
          </cell>
          <cell r="V1088">
            <v>-147.34</v>
          </cell>
          <cell r="W1088">
            <v>-249.03</v>
          </cell>
          <cell r="X1088">
            <v>-96.93</v>
          </cell>
          <cell r="Y1088">
            <v>-382.1</v>
          </cell>
          <cell r="Z1088">
            <v>-286.45999999999998</v>
          </cell>
          <cell r="AA1088">
            <v>-209.44</v>
          </cell>
          <cell r="AB1088">
            <v>-220.92</v>
          </cell>
          <cell r="AC1088">
            <v>-414.98</v>
          </cell>
          <cell r="AD1088">
            <v>-329.07</v>
          </cell>
          <cell r="AE1088">
            <v>-1913.97</v>
          </cell>
          <cell r="AF1088">
            <v>-140.6</v>
          </cell>
          <cell r="AG1088">
            <v>-88.21</v>
          </cell>
          <cell r="AH1088">
            <v>-156.01</v>
          </cell>
          <cell r="AI1088">
            <v>-96.17</v>
          </cell>
          <cell r="AJ1088">
            <v>-147.30000000000001</v>
          </cell>
          <cell r="AK1088">
            <v>-131.06</v>
          </cell>
          <cell r="AL1088">
            <v>-299.63</v>
          </cell>
          <cell r="AM1088">
            <v>-189.68</v>
          </cell>
          <cell r="AN1088">
            <v>-160.34</v>
          </cell>
          <cell r="AO1088">
            <v>-156.47999999999999</v>
          </cell>
          <cell r="AP1088">
            <v>-256.01</v>
          </cell>
          <cell r="AQ1088">
            <v>-92.48</v>
          </cell>
          <cell r="AR1088">
            <v>-123.13</v>
          </cell>
          <cell r="AS1088">
            <v>51.64</v>
          </cell>
          <cell r="AT1088">
            <v>74.66</v>
          </cell>
          <cell r="AU1088">
            <v>-0.96</v>
          </cell>
          <cell r="AV1088">
            <v>17.34</v>
          </cell>
          <cell r="AW1088">
            <v>-19.8</v>
          </cell>
          <cell r="AX1088">
            <v>-43.11</v>
          </cell>
          <cell r="AY1088">
            <v>-69.209999999999994</v>
          </cell>
          <cell r="AZ1088">
            <v>-112.95</v>
          </cell>
          <cell r="BA1088">
            <v>-88.95</v>
          </cell>
          <cell r="BB1088">
            <v>-28.16</v>
          </cell>
          <cell r="BC1088">
            <v>73.7</v>
          </cell>
          <cell r="BD1088">
            <v>22.67</v>
          </cell>
          <cell r="BE1088">
            <v>154.75</v>
          </cell>
          <cell r="BF1088">
            <v>28.67</v>
          </cell>
          <cell r="BG1088">
            <v>80.17</v>
          </cell>
          <cell r="BH1088">
            <v>-1.22</v>
          </cell>
          <cell r="BI1088">
            <v>39.340000000000003</v>
          </cell>
          <cell r="BJ1088">
            <v>48.59</v>
          </cell>
          <cell r="BK1088">
            <v>-39.82</v>
          </cell>
          <cell r="BL1088">
            <v>158</v>
          </cell>
          <cell r="BM1088">
            <v>-87.58</v>
          </cell>
          <cell r="BN1088">
            <v>-107.83</v>
          </cell>
          <cell r="BO1088">
            <v>10.91</v>
          </cell>
          <cell r="BP1088">
            <v>44.53</v>
          </cell>
          <cell r="BQ1088">
            <v>-19.010000000000002</v>
          </cell>
          <cell r="BR1088">
            <v>72.510000000000005</v>
          </cell>
          <cell r="BS1088">
            <v>10.55</v>
          </cell>
          <cell r="BT1088">
            <v>77.52</v>
          </cell>
          <cell r="BU1088">
            <v>14.34</v>
          </cell>
          <cell r="BV1088">
            <v>99.68</v>
          </cell>
          <cell r="BW1088">
            <v>115.87</v>
          </cell>
          <cell r="BX1088">
            <v>-6.25</v>
          </cell>
          <cell r="BY1088">
            <v>-83.86</v>
          </cell>
          <cell r="BZ1088">
            <v>-119.6</v>
          </cell>
          <cell r="CA1088">
            <v>-86.33</v>
          </cell>
          <cell r="CB1088">
            <v>46.05</v>
          </cell>
          <cell r="CC1088">
            <v>7.59</v>
          </cell>
          <cell r="CD1088">
            <v>-3.06</v>
          </cell>
          <cell r="CE1088">
            <v>236.38</v>
          </cell>
          <cell r="CF1088">
            <v>4.2300000000000004</v>
          </cell>
          <cell r="CG1088">
            <v>39.9</v>
          </cell>
          <cell r="CH1088">
            <v>36.32</v>
          </cell>
          <cell r="CI1088">
            <v>143.69</v>
          </cell>
          <cell r="CJ1088">
            <v>112.01</v>
          </cell>
          <cell r="CK1088">
            <v>11.25</v>
          </cell>
          <cell r="CL1088">
            <v>-53.51</v>
          </cell>
          <cell r="CM1088">
            <v>-58.02</v>
          </cell>
          <cell r="CN1088">
            <v>-39.880000000000003</v>
          </cell>
          <cell r="CO1088">
            <v>-0.12</v>
          </cell>
          <cell r="CP1088">
            <v>40.6</v>
          </cell>
          <cell r="CQ1088">
            <v>-0.08</v>
          </cell>
          <cell r="CR1088">
            <v>162.72</v>
          </cell>
          <cell r="CS1088">
            <v>4.91</v>
          </cell>
          <cell r="CT1088">
            <v>4.66</v>
          </cell>
          <cell r="CU1088">
            <v>24.55</v>
          </cell>
          <cell r="CV1088">
            <v>37.57</v>
          </cell>
          <cell r="CW1088">
            <v>36.229999999999997</v>
          </cell>
          <cell r="CX1088">
            <v>2.37</v>
          </cell>
          <cell r="CY1088">
            <v>-0.33</v>
          </cell>
          <cell r="CZ1088">
            <v>-1.1399999999999999</v>
          </cell>
          <cell r="DA1088">
            <v>39.96</v>
          </cell>
          <cell r="DB1088">
            <v>2.31</v>
          </cell>
          <cell r="DC1088">
            <v>4.5</v>
          </cell>
          <cell r="DD1088">
            <v>7.14</v>
          </cell>
          <cell r="DE1088">
            <v>400.59</v>
          </cell>
          <cell r="DF1088">
            <v>20.83</v>
          </cell>
          <cell r="DG1088">
            <v>37.31</v>
          </cell>
          <cell r="DH1088">
            <v>43.33</v>
          </cell>
          <cell r="DI1088">
            <v>89.07</v>
          </cell>
          <cell r="DJ1088">
            <v>45.4</v>
          </cell>
          <cell r="DK1088">
            <v>56.65</v>
          </cell>
          <cell r="DL1088">
            <v>43.08</v>
          </cell>
          <cell r="DM1088">
            <v>13.3</v>
          </cell>
          <cell r="DN1088">
            <v>27.55</v>
          </cell>
          <cell r="DO1088">
            <v>7.76</v>
          </cell>
          <cell r="DP1088">
            <v>2.74</v>
          </cell>
          <cell r="DQ1088">
            <v>13.55</v>
          </cell>
          <cell r="DR1088">
            <v>160.9</v>
          </cell>
          <cell r="DS1088">
            <v>17.47</v>
          </cell>
          <cell r="DT1088">
            <v>17.809999999999999</v>
          </cell>
          <cell r="DU1088">
            <v>36.090000000000003</v>
          </cell>
          <cell r="DV1088">
            <v>40.1</v>
          </cell>
          <cell r="DW1088">
            <v>25.66</v>
          </cell>
          <cell r="DX1088">
            <v>3.27</v>
          </cell>
          <cell r="DY1088">
            <v>0.41</v>
          </cell>
          <cell r="DZ1088">
            <v>0.27</v>
          </cell>
          <cell r="EA1088">
            <v>-1.81</v>
          </cell>
          <cell r="EB1088">
            <v>11.02</v>
          </cell>
          <cell r="EC1088">
            <v>2.98</v>
          </cell>
          <cell r="ED1088">
            <v>7.63</v>
          </cell>
        </row>
        <row r="1089">
          <cell r="F1089">
            <v>-176.03</v>
          </cell>
          <cell r="G1089">
            <v>-213.68</v>
          </cell>
          <cell r="H1089">
            <v>-239.51</v>
          </cell>
          <cell r="I1089">
            <v>-135.97</v>
          </cell>
          <cell r="J1089">
            <v>-152.52000000000001</v>
          </cell>
          <cell r="K1089">
            <v>-300.07</v>
          </cell>
          <cell r="L1089">
            <v>-214.19</v>
          </cell>
          <cell r="M1089">
            <v>-222.73</v>
          </cell>
          <cell r="N1089">
            <v>1930.2</v>
          </cell>
          <cell r="O1089">
            <v>-223.79</v>
          </cell>
          <cell r="P1089">
            <v>-194.11</v>
          </cell>
          <cell r="Q1089">
            <v>-301.5</v>
          </cell>
          <cell r="R1089">
            <v>-2007.33</v>
          </cell>
          <cell r="S1089">
            <v>-155.31</v>
          </cell>
          <cell r="T1089">
            <v>-143.37</v>
          </cell>
          <cell r="U1089">
            <v>-222.74</v>
          </cell>
          <cell r="V1089">
            <v>-119.13</v>
          </cell>
          <cell r="W1089">
            <v>-127.69</v>
          </cell>
          <cell r="X1089">
            <v>-233.65</v>
          </cell>
          <cell r="Y1089">
            <v>-141.04</v>
          </cell>
          <cell r="Z1089">
            <v>-254.24</v>
          </cell>
          <cell r="AA1089">
            <v>-169.33</v>
          </cell>
          <cell r="AB1089">
            <v>-167.1</v>
          </cell>
          <cell r="AC1089">
            <v>-128.62</v>
          </cell>
          <cell r="AD1089">
            <v>-145.12</v>
          </cell>
          <cell r="AE1089">
            <v>-1935.53</v>
          </cell>
          <cell r="AF1089">
            <v>-149.72</v>
          </cell>
          <cell r="AG1089">
            <v>-100.31</v>
          </cell>
          <cell r="AH1089">
            <v>-172.15</v>
          </cell>
          <cell r="AI1089">
            <v>-140.1</v>
          </cell>
          <cell r="AJ1089">
            <v>-79.959999999999994</v>
          </cell>
          <cell r="AK1089">
            <v>-165.1</v>
          </cell>
          <cell r="AL1089">
            <v>-189.6</v>
          </cell>
          <cell r="AM1089">
            <v>-267.94</v>
          </cell>
          <cell r="AN1089">
            <v>-233.26</v>
          </cell>
          <cell r="AO1089">
            <v>-156.46</v>
          </cell>
          <cell r="AP1089">
            <v>-160.19999999999999</v>
          </cell>
          <cell r="AQ1089">
            <v>-120.74</v>
          </cell>
          <cell r="AR1089">
            <v>32.92</v>
          </cell>
          <cell r="AS1089">
            <v>19.11</v>
          </cell>
          <cell r="AT1089">
            <v>88.45</v>
          </cell>
          <cell r="AU1089">
            <v>64.37</v>
          </cell>
          <cell r="AV1089">
            <v>86.44</v>
          </cell>
          <cell r="AW1089">
            <v>57.76</v>
          </cell>
          <cell r="AX1089">
            <v>-44.83</v>
          </cell>
          <cell r="AY1089">
            <v>-70.19</v>
          </cell>
          <cell r="AZ1089">
            <v>-141.76</v>
          </cell>
          <cell r="BA1089">
            <v>-55.37</v>
          </cell>
          <cell r="BB1089">
            <v>0.21</v>
          </cell>
          <cell r="BC1089">
            <v>33.450000000000003</v>
          </cell>
          <cell r="BD1089">
            <v>-4.6900000000000004</v>
          </cell>
          <cell r="BE1089">
            <v>92.53</v>
          </cell>
          <cell r="BF1089">
            <v>43.08</v>
          </cell>
          <cell r="BG1089">
            <v>86.84</v>
          </cell>
          <cell r="BH1089">
            <v>44.57</v>
          </cell>
          <cell r="BI1089">
            <v>104.37</v>
          </cell>
          <cell r="BJ1089">
            <v>43.66</v>
          </cell>
          <cell r="BK1089">
            <v>-41.15</v>
          </cell>
          <cell r="BL1089">
            <v>7.07</v>
          </cell>
          <cell r="BM1089">
            <v>-170.59</v>
          </cell>
          <cell r="BN1089">
            <v>-55.92</v>
          </cell>
          <cell r="BO1089">
            <v>14.38</v>
          </cell>
          <cell r="BP1089">
            <v>33.6</v>
          </cell>
          <cell r="BQ1089">
            <v>-17.37</v>
          </cell>
          <cell r="BR1089">
            <v>303.31</v>
          </cell>
          <cell r="BS1089">
            <v>46.02</v>
          </cell>
          <cell r="BT1089">
            <v>34.950000000000003</v>
          </cell>
          <cell r="BU1089">
            <v>46.8</v>
          </cell>
          <cell r="BV1089">
            <v>125.65</v>
          </cell>
          <cell r="BW1089">
            <v>63.48</v>
          </cell>
          <cell r="BX1089">
            <v>-50.22</v>
          </cell>
          <cell r="BY1089">
            <v>-10.52</v>
          </cell>
          <cell r="BZ1089">
            <v>-52.68</v>
          </cell>
          <cell r="CA1089">
            <v>4.66</v>
          </cell>
          <cell r="CB1089">
            <v>32.119999999999997</v>
          </cell>
          <cell r="CC1089">
            <v>59.45</v>
          </cell>
          <cell r="CD1089">
            <v>3.59</v>
          </cell>
          <cell r="CE1089">
            <v>407.13</v>
          </cell>
          <cell r="CF1089">
            <v>1.79</v>
          </cell>
          <cell r="CG1089">
            <v>10.27</v>
          </cell>
          <cell r="CH1089">
            <v>78.7</v>
          </cell>
          <cell r="CI1089">
            <v>130.80000000000001</v>
          </cell>
          <cell r="CJ1089">
            <v>50.17</v>
          </cell>
          <cell r="CK1089">
            <v>39.619999999999997</v>
          </cell>
          <cell r="CL1089">
            <v>-27.07</v>
          </cell>
          <cell r="CM1089">
            <v>-16.66</v>
          </cell>
          <cell r="CN1089">
            <v>89.94</v>
          </cell>
          <cell r="CO1089">
            <v>-1.35</v>
          </cell>
          <cell r="CP1089">
            <v>51.27</v>
          </cell>
          <cell r="CQ1089">
            <v>-0.36</v>
          </cell>
          <cell r="CR1089">
            <v>34.39</v>
          </cell>
          <cell r="CS1089">
            <v>0.89</v>
          </cell>
          <cell r="CT1089">
            <v>1.35</v>
          </cell>
          <cell r="CU1089">
            <v>12.12</v>
          </cell>
          <cell r="CV1089">
            <v>6.43</v>
          </cell>
          <cell r="CW1089">
            <v>5.18</v>
          </cell>
          <cell r="CX1089">
            <v>-0.72</v>
          </cell>
          <cell r="CY1089">
            <v>-0.1</v>
          </cell>
          <cell r="CZ1089">
            <v>0.16</v>
          </cell>
          <cell r="DA1089">
            <v>-4.08</v>
          </cell>
          <cell r="DB1089">
            <v>0.31</v>
          </cell>
          <cell r="DC1089">
            <v>13.6</v>
          </cell>
          <cell r="DD1089">
            <v>-0.75</v>
          </cell>
          <cell r="DE1089">
            <v>236.54</v>
          </cell>
          <cell r="DF1089">
            <v>3.92</v>
          </cell>
          <cell r="DG1089">
            <v>21.48</v>
          </cell>
          <cell r="DH1089">
            <v>19.71</v>
          </cell>
          <cell r="DI1089">
            <v>71.37</v>
          </cell>
          <cell r="DJ1089">
            <v>51.5</v>
          </cell>
          <cell r="DK1089">
            <v>9.2100000000000009</v>
          </cell>
          <cell r="DL1089">
            <v>16.71</v>
          </cell>
          <cell r="DM1089">
            <v>36.64</v>
          </cell>
          <cell r="DN1089">
            <v>0.37</v>
          </cell>
          <cell r="DO1089">
            <v>3.65</v>
          </cell>
          <cell r="DP1089">
            <v>0.24</v>
          </cell>
          <cell r="DQ1089">
            <v>1.74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-360.87</v>
          </cell>
          <cell r="G1090">
            <v>-316.41000000000003</v>
          </cell>
          <cell r="H1090">
            <v>-370.53</v>
          </cell>
          <cell r="I1090">
            <v>-238.72</v>
          </cell>
          <cell r="J1090">
            <v>-164.95</v>
          </cell>
          <cell r="K1090">
            <v>-164.1</v>
          </cell>
          <cell r="L1090">
            <v>-668.69</v>
          </cell>
          <cell r="M1090">
            <v>-986.35</v>
          </cell>
          <cell r="N1090">
            <v>322.61</v>
          </cell>
          <cell r="O1090">
            <v>-753.21</v>
          </cell>
          <cell r="P1090">
            <v>-591.47</v>
          </cell>
          <cell r="Q1090">
            <v>-480.53</v>
          </cell>
          <cell r="R1090">
            <v>-4583.13</v>
          </cell>
          <cell r="S1090">
            <v>-425.19</v>
          </cell>
          <cell r="T1090">
            <v>-289.8</v>
          </cell>
          <cell r="U1090">
            <v>-282.24</v>
          </cell>
          <cell r="V1090">
            <v>-203.55</v>
          </cell>
          <cell r="W1090">
            <v>-206.65</v>
          </cell>
          <cell r="X1090">
            <v>-261.25</v>
          </cell>
          <cell r="Y1090">
            <v>-348.42</v>
          </cell>
          <cell r="Z1090">
            <v>-690.65</v>
          </cell>
          <cell r="AA1090">
            <v>-365.29</v>
          </cell>
          <cell r="AB1090">
            <v>-610.69000000000005</v>
          </cell>
          <cell r="AC1090">
            <v>-512.70000000000005</v>
          </cell>
          <cell r="AD1090">
            <v>-386.68</v>
          </cell>
          <cell r="AE1090">
            <v>-4148.8599999999997</v>
          </cell>
          <cell r="AF1090">
            <v>-438.43</v>
          </cell>
          <cell r="AG1090">
            <v>-315.95999999999998</v>
          </cell>
          <cell r="AH1090">
            <v>-247.22</v>
          </cell>
          <cell r="AI1090">
            <v>-265.43</v>
          </cell>
          <cell r="AJ1090">
            <v>-222.86</v>
          </cell>
          <cell r="AK1090">
            <v>-316.70999999999998</v>
          </cell>
          <cell r="AL1090">
            <v>-179.92</v>
          </cell>
          <cell r="AM1090">
            <v>-238.74</v>
          </cell>
          <cell r="AN1090">
            <v>-337.92</v>
          </cell>
          <cell r="AO1090">
            <v>-542.01</v>
          </cell>
          <cell r="AP1090">
            <v>-604.67999999999995</v>
          </cell>
          <cell r="AQ1090">
            <v>-438.97</v>
          </cell>
          <cell r="AR1090">
            <v>-813.33</v>
          </cell>
          <cell r="AS1090">
            <v>171.87</v>
          </cell>
          <cell r="AT1090">
            <v>95.49</v>
          </cell>
          <cell r="AU1090">
            <v>-61.17</v>
          </cell>
          <cell r="AV1090">
            <v>-110.07</v>
          </cell>
          <cell r="AW1090">
            <v>-100.48</v>
          </cell>
          <cell r="AX1090">
            <v>-79.37</v>
          </cell>
          <cell r="AY1090">
            <v>-166.24</v>
          </cell>
          <cell r="AZ1090">
            <v>-90.46</v>
          </cell>
          <cell r="BA1090">
            <v>-130.34</v>
          </cell>
          <cell r="BB1090">
            <v>-154.91999999999999</v>
          </cell>
          <cell r="BC1090">
            <v>-160.77000000000001</v>
          </cell>
          <cell r="BD1090">
            <v>-26.87</v>
          </cell>
          <cell r="BE1090">
            <v>-846.25</v>
          </cell>
          <cell r="BF1090">
            <v>193.33</v>
          </cell>
          <cell r="BG1090">
            <v>75.05</v>
          </cell>
          <cell r="BH1090">
            <v>-90.35</v>
          </cell>
          <cell r="BI1090">
            <v>-133.71</v>
          </cell>
          <cell r="BJ1090">
            <v>-129.94</v>
          </cell>
          <cell r="BK1090">
            <v>-230</v>
          </cell>
          <cell r="BL1090">
            <v>-62.81</v>
          </cell>
          <cell r="BM1090">
            <v>-146.58000000000001</v>
          </cell>
          <cell r="BN1090">
            <v>-59.86</v>
          </cell>
          <cell r="BO1090">
            <v>-203.35</v>
          </cell>
          <cell r="BP1090">
            <v>-88.71</v>
          </cell>
          <cell r="BQ1090">
            <v>30.68</v>
          </cell>
          <cell r="BR1090">
            <v>-279.62</v>
          </cell>
          <cell r="BS1090">
            <v>59.5</v>
          </cell>
          <cell r="BT1090">
            <v>49.65</v>
          </cell>
          <cell r="BU1090">
            <v>18.7</v>
          </cell>
          <cell r="BV1090">
            <v>-73.489999999999995</v>
          </cell>
          <cell r="BW1090">
            <v>-10.56</v>
          </cell>
          <cell r="BX1090">
            <v>-118.28</v>
          </cell>
          <cell r="BY1090">
            <v>-53.67</v>
          </cell>
          <cell r="BZ1090">
            <v>-76.709999999999994</v>
          </cell>
          <cell r="CA1090">
            <v>-27.1</v>
          </cell>
          <cell r="CB1090">
            <v>-25.2</v>
          </cell>
          <cell r="CC1090">
            <v>-5.9</v>
          </cell>
          <cell r="CD1090">
            <v>-16.559999999999999</v>
          </cell>
          <cell r="CE1090">
            <v>-242.11</v>
          </cell>
          <cell r="CF1090">
            <v>25.97</v>
          </cell>
          <cell r="CG1090">
            <v>55.89</v>
          </cell>
          <cell r="CH1090">
            <v>38.61</v>
          </cell>
          <cell r="CI1090">
            <v>13.92</v>
          </cell>
          <cell r="CJ1090">
            <v>-34.68</v>
          </cell>
          <cell r="CK1090">
            <v>-155.59</v>
          </cell>
          <cell r="CL1090">
            <v>2.5499999999999998</v>
          </cell>
          <cell r="CM1090">
            <v>-110.09</v>
          </cell>
          <cell r="CN1090">
            <v>-93.16</v>
          </cell>
          <cell r="CO1090">
            <v>56.18</v>
          </cell>
          <cell r="CP1090">
            <v>-38.51</v>
          </cell>
          <cell r="CQ1090">
            <v>-3.21</v>
          </cell>
          <cell r="CR1090">
            <v>-36.96</v>
          </cell>
          <cell r="CS1090">
            <v>0</v>
          </cell>
          <cell r="CT1090">
            <v>54.54</v>
          </cell>
          <cell r="CU1090">
            <v>7</v>
          </cell>
          <cell r="CV1090">
            <v>40.270000000000003</v>
          </cell>
          <cell r="CW1090">
            <v>-44.61</v>
          </cell>
          <cell r="CX1090">
            <v>-122.29</v>
          </cell>
          <cell r="CY1090">
            <v>18.79</v>
          </cell>
          <cell r="CZ1090">
            <v>-13.11</v>
          </cell>
          <cell r="DA1090">
            <v>-28.11</v>
          </cell>
          <cell r="DB1090">
            <v>36.6</v>
          </cell>
          <cell r="DC1090">
            <v>1.48</v>
          </cell>
          <cell r="DD1090">
            <v>12.48</v>
          </cell>
          <cell r="DE1090">
            <v>666.38</v>
          </cell>
          <cell r="DF1090">
            <v>21.43</v>
          </cell>
          <cell r="DG1090">
            <v>119.76</v>
          </cell>
          <cell r="DH1090">
            <v>98.99</v>
          </cell>
          <cell r="DI1090">
            <v>71.42</v>
          </cell>
          <cell r="DJ1090">
            <v>16.71</v>
          </cell>
          <cell r="DK1090">
            <v>113.8</v>
          </cell>
          <cell r="DL1090">
            <v>32.590000000000003</v>
          </cell>
          <cell r="DM1090">
            <v>32.81</v>
          </cell>
          <cell r="DN1090">
            <v>98.34</v>
          </cell>
          <cell r="DO1090">
            <v>7.39</v>
          </cell>
          <cell r="DP1090">
            <v>21.57</v>
          </cell>
          <cell r="DQ1090">
            <v>31.57</v>
          </cell>
          <cell r="DR1090">
            <v>95.57</v>
          </cell>
          <cell r="DS1090">
            <v>0</v>
          </cell>
          <cell r="DT1090">
            <v>6.75</v>
          </cell>
          <cell r="DU1090">
            <v>32.83</v>
          </cell>
          <cell r="DV1090">
            <v>18.260000000000002</v>
          </cell>
          <cell r="DW1090">
            <v>-16.62</v>
          </cell>
          <cell r="DX1090">
            <v>22.06</v>
          </cell>
          <cell r="DY1090">
            <v>0</v>
          </cell>
          <cell r="DZ1090">
            <v>0</v>
          </cell>
          <cell r="EA1090">
            <v>6.08</v>
          </cell>
          <cell r="EB1090">
            <v>26.2</v>
          </cell>
          <cell r="EC1090">
            <v>0</v>
          </cell>
          <cell r="ED1090">
            <v>0</v>
          </cell>
        </row>
        <row r="1091">
          <cell r="F1091">
            <v>-79.819999999999993</v>
          </cell>
          <cell r="G1091">
            <v>-37.58</v>
          </cell>
          <cell r="H1091">
            <v>-63.68</v>
          </cell>
          <cell r="I1091">
            <v>-61.67</v>
          </cell>
          <cell r="J1091">
            <v>-49.54</v>
          </cell>
          <cell r="K1091">
            <v>-19.95</v>
          </cell>
          <cell r="L1091">
            <v>-109.11</v>
          </cell>
          <cell r="M1091">
            <v>-111.15</v>
          </cell>
          <cell r="N1091">
            <v>160.88</v>
          </cell>
          <cell r="O1091">
            <v>-110.14</v>
          </cell>
          <cell r="P1091">
            <v>-137.34</v>
          </cell>
          <cell r="Q1091">
            <v>-96.6</v>
          </cell>
          <cell r="R1091">
            <v>-1139.47</v>
          </cell>
          <cell r="S1091">
            <v>-128.41999999999999</v>
          </cell>
          <cell r="T1091">
            <v>-94.06</v>
          </cell>
          <cell r="U1091">
            <v>-33.729999999999997</v>
          </cell>
          <cell r="V1091">
            <v>-74.7</v>
          </cell>
          <cell r="W1091">
            <v>-56.24</v>
          </cell>
          <cell r="X1091">
            <v>-94.98</v>
          </cell>
          <cell r="Y1091">
            <v>-49.43</v>
          </cell>
          <cell r="Z1091">
            <v>-37.39</v>
          </cell>
          <cell r="AA1091">
            <v>-27.34</v>
          </cell>
          <cell r="AB1091">
            <v>-96.62</v>
          </cell>
          <cell r="AC1091">
            <v>-248.69</v>
          </cell>
          <cell r="AD1091">
            <v>-197.87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-25.83</v>
          </cell>
          <cell r="G1092">
            <v>-11.41</v>
          </cell>
          <cell r="H1092">
            <v>-3.55</v>
          </cell>
          <cell r="I1092">
            <v>-11.46</v>
          </cell>
          <cell r="J1092">
            <v>-39.450000000000003</v>
          </cell>
          <cell r="K1092">
            <v>-72.209999999999994</v>
          </cell>
          <cell r="L1092">
            <v>-20.350000000000001</v>
          </cell>
          <cell r="M1092">
            <v>-42.05</v>
          </cell>
          <cell r="N1092">
            <v>259.14</v>
          </cell>
          <cell r="O1092">
            <v>-22.62</v>
          </cell>
          <cell r="P1092">
            <v>-6.94</v>
          </cell>
          <cell r="Q1092">
            <v>0</v>
          </cell>
          <cell r="R1092">
            <v>-201.4</v>
          </cell>
          <cell r="S1092">
            <v>-1.59</v>
          </cell>
          <cell r="T1092">
            <v>-13.36</v>
          </cell>
          <cell r="U1092">
            <v>-15.3</v>
          </cell>
          <cell r="V1092">
            <v>-28.49</v>
          </cell>
          <cell r="W1092">
            <v>-11.63</v>
          </cell>
          <cell r="X1092">
            <v>-20.41</v>
          </cell>
          <cell r="Y1092">
            <v>-1</v>
          </cell>
          <cell r="Z1092">
            <v>-44.59</v>
          </cell>
          <cell r="AA1092">
            <v>-24.48</v>
          </cell>
          <cell r="AB1092">
            <v>-13.39</v>
          </cell>
          <cell r="AC1092">
            <v>-27.16</v>
          </cell>
          <cell r="AD1092">
            <v>0</v>
          </cell>
          <cell r="AE1092">
            <v>-172.61</v>
          </cell>
          <cell r="AF1092">
            <v>0</v>
          </cell>
          <cell r="AG1092">
            <v>-4.6100000000000003</v>
          </cell>
          <cell r="AH1092">
            <v>-30.83</v>
          </cell>
          <cell r="AI1092">
            <v>-6.69</v>
          </cell>
          <cell r="AJ1092">
            <v>-7.43</v>
          </cell>
          <cell r="AK1092">
            <v>-46.33</v>
          </cell>
          <cell r="AL1092">
            <v>-11.31</v>
          </cell>
          <cell r="AM1092">
            <v>-10.26</v>
          </cell>
          <cell r="AN1092">
            <v>-22.35</v>
          </cell>
          <cell r="AO1092">
            <v>-20.239999999999998</v>
          </cell>
          <cell r="AP1092">
            <v>-12.56</v>
          </cell>
          <cell r="AQ1092">
            <v>0</v>
          </cell>
          <cell r="AR1092">
            <v>213.57</v>
          </cell>
          <cell r="AS1092">
            <v>31.26</v>
          </cell>
          <cell r="AT1092">
            <v>12.33</v>
          </cell>
          <cell r="AU1092">
            <v>2.29</v>
          </cell>
          <cell r="AV1092">
            <v>44.78</v>
          </cell>
          <cell r="AW1092">
            <v>46.68</v>
          </cell>
          <cell r="AX1092">
            <v>-18.989999999999998</v>
          </cell>
          <cell r="AY1092">
            <v>0.23</v>
          </cell>
          <cell r="AZ1092">
            <v>-7.64</v>
          </cell>
          <cell r="BA1092">
            <v>23.66</v>
          </cell>
          <cell r="BB1092">
            <v>25.4</v>
          </cell>
          <cell r="BC1092">
            <v>25.25</v>
          </cell>
          <cell r="BD1092">
            <v>28.33</v>
          </cell>
          <cell r="BE1092">
            <v>246.71</v>
          </cell>
          <cell r="BF1092">
            <v>17.07</v>
          </cell>
          <cell r="BG1092">
            <v>30.92</v>
          </cell>
          <cell r="BH1092">
            <v>8.83</v>
          </cell>
          <cell r="BI1092">
            <v>57.13</v>
          </cell>
          <cell r="BJ1092">
            <v>13.09</v>
          </cell>
          <cell r="BK1092">
            <v>17.920000000000002</v>
          </cell>
          <cell r="BL1092">
            <v>0</v>
          </cell>
          <cell r="BM1092">
            <v>0.82</v>
          </cell>
          <cell r="BN1092">
            <v>18.96</v>
          </cell>
          <cell r="BO1092">
            <v>33.18</v>
          </cell>
          <cell r="BP1092">
            <v>17.350000000000001</v>
          </cell>
          <cell r="BQ1092">
            <v>31.44</v>
          </cell>
          <cell r="BR1092">
            <v>285.64999999999998</v>
          </cell>
          <cell r="BS1092">
            <v>13.2</v>
          </cell>
          <cell r="BT1092">
            <v>28.31</v>
          </cell>
          <cell r="BU1092">
            <v>34.76</v>
          </cell>
          <cell r="BV1092">
            <v>40.479999999999997</v>
          </cell>
          <cell r="BW1092">
            <v>28.19</v>
          </cell>
          <cell r="BX1092">
            <v>16.73</v>
          </cell>
          <cell r="BY1092">
            <v>2.39</v>
          </cell>
          <cell r="BZ1092">
            <v>0</v>
          </cell>
          <cell r="CA1092">
            <v>30.24</v>
          </cell>
          <cell r="CB1092">
            <v>54.53</v>
          </cell>
          <cell r="CC1092">
            <v>6.28</v>
          </cell>
          <cell r="CD1092">
            <v>30.54</v>
          </cell>
          <cell r="CE1092">
            <v>247.3</v>
          </cell>
          <cell r="CF1092">
            <v>12.55</v>
          </cell>
          <cell r="CG1092">
            <v>37.51</v>
          </cell>
          <cell r="CH1092">
            <v>28.77</v>
          </cell>
          <cell r="CI1092">
            <v>20.04</v>
          </cell>
          <cell r="CJ1092">
            <v>-0.43</v>
          </cell>
          <cell r="CK1092">
            <v>17.27</v>
          </cell>
          <cell r="CL1092">
            <v>0</v>
          </cell>
          <cell r="CM1092">
            <v>0</v>
          </cell>
          <cell r="CN1092">
            <v>34.299999999999997</v>
          </cell>
          <cell r="CO1092">
            <v>60.6</v>
          </cell>
          <cell r="CP1092">
            <v>6.25</v>
          </cell>
          <cell r="CQ1092">
            <v>30.44</v>
          </cell>
          <cell r="CR1092">
            <v>231.2</v>
          </cell>
          <cell r="CS1092">
            <v>12.58</v>
          </cell>
          <cell r="CT1092">
            <v>37.619999999999997</v>
          </cell>
          <cell r="CU1092">
            <v>32.89</v>
          </cell>
          <cell r="CV1092">
            <v>15.47</v>
          </cell>
          <cell r="CW1092">
            <v>0</v>
          </cell>
          <cell r="CX1092">
            <v>17.350000000000001</v>
          </cell>
          <cell r="CY1092">
            <v>0</v>
          </cell>
          <cell r="CZ1092">
            <v>0</v>
          </cell>
          <cell r="DA1092">
            <v>29.56</v>
          </cell>
          <cell r="DB1092">
            <v>55.42</v>
          </cell>
          <cell r="DC1092">
            <v>6.29</v>
          </cell>
          <cell r="DD1092">
            <v>24.02</v>
          </cell>
          <cell r="DE1092">
            <v>110.26</v>
          </cell>
          <cell r="DF1092">
            <v>12.69</v>
          </cell>
          <cell r="DG1092">
            <v>37.49</v>
          </cell>
          <cell r="DH1092">
            <v>31.25</v>
          </cell>
          <cell r="DI1092">
            <v>9.64</v>
          </cell>
          <cell r="DJ1092">
            <v>0.12</v>
          </cell>
          <cell r="DK1092">
            <v>12.1</v>
          </cell>
          <cell r="DL1092">
            <v>0</v>
          </cell>
          <cell r="DM1092">
            <v>0</v>
          </cell>
          <cell r="DN1092">
            <v>0</v>
          </cell>
          <cell r="DO1092">
            <v>6.97</v>
          </cell>
          <cell r="DP1092">
            <v>0</v>
          </cell>
          <cell r="DQ1092">
            <v>0</v>
          </cell>
          <cell r="DR1092">
            <v>22.9</v>
          </cell>
          <cell r="DS1092">
            <v>0.13</v>
          </cell>
          <cell r="DT1092">
            <v>0.44</v>
          </cell>
          <cell r="DU1092">
            <v>9.5299999999999994</v>
          </cell>
          <cell r="DV1092">
            <v>8.64</v>
          </cell>
          <cell r="DW1092">
            <v>-0.12</v>
          </cell>
          <cell r="DX1092">
            <v>0</v>
          </cell>
          <cell r="DY1092">
            <v>0</v>
          </cell>
          <cell r="DZ1092">
            <v>0</v>
          </cell>
          <cell r="EA1092">
            <v>7.0000000000000007E-2</v>
          </cell>
          <cell r="EB1092">
            <v>4.2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-68.849999999999994</v>
          </cell>
          <cell r="G1094">
            <v>-31.2</v>
          </cell>
          <cell r="H1094">
            <v>-40.35</v>
          </cell>
          <cell r="I1094">
            <v>-7.34</v>
          </cell>
          <cell r="J1094">
            <v>0</v>
          </cell>
          <cell r="K1094">
            <v>-6.36</v>
          </cell>
          <cell r="L1094">
            <v>-9.6300000000000008</v>
          </cell>
          <cell r="M1094">
            <v>-21.75</v>
          </cell>
          <cell r="N1094">
            <v>99</v>
          </cell>
          <cell r="O1094">
            <v>-10.53</v>
          </cell>
          <cell r="P1094">
            <v>-5.42</v>
          </cell>
          <cell r="Q1094">
            <v>-46.35</v>
          </cell>
          <cell r="R1094">
            <v>-225.82</v>
          </cell>
          <cell r="S1094">
            <v>-44.82</v>
          </cell>
          <cell r="T1094">
            <v>-32.89</v>
          </cell>
          <cell r="U1094">
            <v>-47.09</v>
          </cell>
          <cell r="V1094">
            <v>-6.72</v>
          </cell>
          <cell r="W1094">
            <v>0</v>
          </cell>
          <cell r="X1094">
            <v>0</v>
          </cell>
          <cell r="Y1094">
            <v>-10.3</v>
          </cell>
          <cell r="Z1094">
            <v>-8.09</v>
          </cell>
          <cell r="AA1094">
            <v>-38.21</v>
          </cell>
          <cell r="AB1094">
            <v>-16.55</v>
          </cell>
          <cell r="AC1094">
            <v>-7.86</v>
          </cell>
          <cell r="AD1094">
            <v>-13.29</v>
          </cell>
          <cell r="AE1094">
            <v>-231.98</v>
          </cell>
          <cell r="AF1094">
            <v>-18.03</v>
          </cell>
          <cell r="AG1094">
            <v>-20.170000000000002</v>
          </cell>
          <cell r="AH1094">
            <v>-53.19</v>
          </cell>
          <cell r="AI1094">
            <v>-14</v>
          </cell>
          <cell r="AJ1094">
            <v>0</v>
          </cell>
          <cell r="AK1094">
            <v>0</v>
          </cell>
          <cell r="AL1094">
            <v>-27.09</v>
          </cell>
          <cell r="AM1094">
            <v>-24.1</v>
          </cell>
          <cell r="AN1094">
            <v>-35.18</v>
          </cell>
          <cell r="AO1094">
            <v>-17.73</v>
          </cell>
          <cell r="AP1094">
            <v>0</v>
          </cell>
          <cell r="AQ1094">
            <v>-22.49</v>
          </cell>
          <cell r="AR1094">
            <v>-49.11</v>
          </cell>
          <cell r="AS1094">
            <v>-8.32</v>
          </cell>
          <cell r="AT1094">
            <v>-2.04</v>
          </cell>
          <cell r="AU1094">
            <v>-7.71</v>
          </cell>
          <cell r="AV1094">
            <v>-3.5</v>
          </cell>
          <cell r="AW1094">
            <v>0</v>
          </cell>
          <cell r="AX1094">
            <v>3.47</v>
          </cell>
          <cell r="AY1094">
            <v>-9.83</v>
          </cell>
          <cell r="AZ1094">
            <v>-13.09</v>
          </cell>
          <cell r="BA1094">
            <v>-3.81</v>
          </cell>
          <cell r="BB1094">
            <v>-5.28</v>
          </cell>
          <cell r="BC1094">
            <v>4.49</v>
          </cell>
          <cell r="BD1094">
            <v>-3.49</v>
          </cell>
          <cell r="BE1094">
            <v>62.98</v>
          </cell>
          <cell r="BF1094">
            <v>-2.08</v>
          </cell>
          <cell r="BG1094">
            <v>-5.5</v>
          </cell>
          <cell r="BH1094">
            <v>-9.59</v>
          </cell>
          <cell r="BI1094">
            <v>2.17</v>
          </cell>
          <cell r="BJ1094">
            <v>0</v>
          </cell>
          <cell r="BK1094">
            <v>7.29</v>
          </cell>
          <cell r="BL1094">
            <v>97.01</v>
          </cell>
          <cell r="BM1094">
            <v>-12.62</v>
          </cell>
          <cell r="BN1094">
            <v>-14.04</v>
          </cell>
          <cell r="BO1094">
            <v>-0.77</v>
          </cell>
          <cell r="BP1094">
            <v>0.48</v>
          </cell>
          <cell r="BQ1094">
            <v>0.63</v>
          </cell>
          <cell r="BR1094">
            <v>-29.89</v>
          </cell>
          <cell r="BS1094">
            <v>2.0699999999999998</v>
          </cell>
          <cell r="BT1094">
            <v>-1.68</v>
          </cell>
          <cell r="BU1094">
            <v>0.76</v>
          </cell>
          <cell r="BV1094">
            <v>4.12</v>
          </cell>
          <cell r="BW1094">
            <v>0.3</v>
          </cell>
          <cell r="BX1094">
            <v>1.63</v>
          </cell>
          <cell r="BY1094">
            <v>1.99</v>
          </cell>
          <cell r="BZ1094">
            <v>-17.739999999999998</v>
          </cell>
          <cell r="CA1094">
            <v>-10.51</v>
          </cell>
          <cell r="CB1094">
            <v>-12.19</v>
          </cell>
          <cell r="CC1094">
            <v>1.36</v>
          </cell>
          <cell r="CD1094">
            <v>0</v>
          </cell>
          <cell r="CE1094">
            <v>3.14</v>
          </cell>
          <cell r="CF1094">
            <v>0</v>
          </cell>
          <cell r="CG1094">
            <v>0.23</v>
          </cell>
          <cell r="CH1094">
            <v>-0.31</v>
          </cell>
          <cell r="CI1094">
            <v>21.73</v>
          </cell>
          <cell r="CJ1094">
            <v>0.23</v>
          </cell>
          <cell r="CK1094">
            <v>6.39</v>
          </cell>
          <cell r="CL1094">
            <v>-13.79</v>
          </cell>
          <cell r="CM1094">
            <v>-13.7</v>
          </cell>
          <cell r="CN1094">
            <v>-0.83</v>
          </cell>
          <cell r="CO1094">
            <v>4.66</v>
          </cell>
          <cell r="CP1094">
            <v>0</v>
          </cell>
          <cell r="CQ1094">
            <v>-1.46</v>
          </cell>
          <cell r="CR1094">
            <v>29.85</v>
          </cell>
          <cell r="CS1094">
            <v>4.3600000000000003</v>
          </cell>
          <cell r="CT1094">
            <v>4.22</v>
          </cell>
          <cell r="CU1094">
            <v>-2.12</v>
          </cell>
          <cell r="CV1094">
            <v>12.46</v>
          </cell>
          <cell r="CW1094">
            <v>0</v>
          </cell>
          <cell r="CX1094">
            <v>3.2</v>
          </cell>
          <cell r="CY1094">
            <v>1.93</v>
          </cell>
          <cell r="CZ1094">
            <v>0</v>
          </cell>
          <cell r="DA1094">
            <v>4.8099999999999996</v>
          </cell>
          <cell r="DB1094">
            <v>3.4</v>
          </cell>
          <cell r="DC1094">
            <v>0</v>
          </cell>
          <cell r="DD1094">
            <v>-2.41</v>
          </cell>
          <cell r="DE1094">
            <v>27.17</v>
          </cell>
          <cell r="DF1094">
            <v>0.95</v>
          </cell>
          <cell r="DG1094">
            <v>-0.49</v>
          </cell>
          <cell r="DH1094">
            <v>3.5</v>
          </cell>
          <cell r="DI1094">
            <v>4.41</v>
          </cell>
          <cell r="DJ1094">
            <v>0</v>
          </cell>
          <cell r="DK1094">
            <v>7.37</v>
          </cell>
          <cell r="DL1094">
            <v>2.2200000000000002</v>
          </cell>
          <cell r="DM1094">
            <v>-1.94</v>
          </cell>
          <cell r="DN1094">
            <v>10.119999999999999</v>
          </cell>
          <cell r="DO1094">
            <v>1.03</v>
          </cell>
          <cell r="DP1094">
            <v>0</v>
          </cell>
          <cell r="DQ1094">
            <v>0</v>
          </cell>
          <cell r="DR1094">
            <v>0.54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0.54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-54.46</v>
          </cell>
          <cell r="G1096">
            <v>-38.950000000000003</v>
          </cell>
          <cell r="H1096">
            <v>-11.83</v>
          </cell>
          <cell r="I1096">
            <v>0</v>
          </cell>
          <cell r="J1096">
            <v>0</v>
          </cell>
          <cell r="K1096">
            <v>-18.079999999999998</v>
          </cell>
          <cell r="L1096">
            <v>-14.86</v>
          </cell>
          <cell r="M1096">
            <v>-3.38</v>
          </cell>
          <cell r="N1096">
            <v>10.82</v>
          </cell>
          <cell r="O1096">
            <v>-4.51</v>
          </cell>
          <cell r="P1096">
            <v>-98.07</v>
          </cell>
          <cell r="Q1096">
            <v>-64.22</v>
          </cell>
          <cell r="R1096">
            <v>-175.18</v>
          </cell>
          <cell r="S1096">
            <v>-37.799999999999997</v>
          </cell>
          <cell r="T1096">
            <v>-20.05</v>
          </cell>
          <cell r="U1096">
            <v>-28.38</v>
          </cell>
          <cell r="V1096">
            <v>0</v>
          </cell>
          <cell r="W1096">
            <v>0</v>
          </cell>
          <cell r="X1096">
            <v>-3.86</v>
          </cell>
          <cell r="Y1096">
            <v>-9.8699999999999992</v>
          </cell>
          <cell r="Z1096">
            <v>-5.14</v>
          </cell>
          <cell r="AA1096">
            <v>-10.66</v>
          </cell>
          <cell r="AB1096">
            <v>-6.75</v>
          </cell>
          <cell r="AC1096">
            <v>-50.33</v>
          </cell>
          <cell r="AD1096">
            <v>-2.35</v>
          </cell>
          <cell r="AE1096">
            <v>-111.06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-10.3</v>
          </cell>
          <cell r="AL1096">
            <v>-8.94</v>
          </cell>
          <cell r="AM1096">
            <v>-10.130000000000001</v>
          </cell>
          <cell r="AN1096">
            <v>-17.22</v>
          </cell>
          <cell r="AO1096">
            <v>-10.78</v>
          </cell>
          <cell r="AP1096">
            <v>-52.98</v>
          </cell>
          <cell r="AQ1096">
            <v>-0.7</v>
          </cell>
          <cell r="AR1096">
            <v>-39.49</v>
          </cell>
          <cell r="AS1096">
            <v>-2.82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-11.63</v>
          </cell>
          <cell r="AY1096">
            <v>-4.6900000000000004</v>
          </cell>
          <cell r="AZ1096">
            <v>1.1499999999999999</v>
          </cell>
          <cell r="BA1096">
            <v>-3.08</v>
          </cell>
          <cell r="BB1096">
            <v>-1.92</v>
          </cell>
          <cell r="BC1096">
            <v>-16.5</v>
          </cell>
          <cell r="BD1096">
            <v>0</v>
          </cell>
          <cell r="BE1096">
            <v>-19.3</v>
          </cell>
          <cell r="BF1096">
            <v>0.51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-7.83</v>
          </cell>
          <cell r="BL1096">
            <v>-1.83</v>
          </cell>
          <cell r="BM1096">
            <v>-0.79</v>
          </cell>
          <cell r="BN1096">
            <v>-2.09</v>
          </cell>
          <cell r="BO1096">
            <v>-1.04</v>
          </cell>
          <cell r="BP1096">
            <v>-6.24</v>
          </cell>
          <cell r="BQ1096">
            <v>0</v>
          </cell>
          <cell r="BR1096">
            <v>-32.21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-5.98</v>
          </cell>
          <cell r="BY1096">
            <v>-7.03</v>
          </cell>
          <cell r="BZ1096">
            <v>-4.32</v>
          </cell>
          <cell r="CA1096">
            <v>-4.17</v>
          </cell>
          <cell r="CB1096">
            <v>-0.66</v>
          </cell>
          <cell r="CC1096">
            <v>-10.039999999999999</v>
          </cell>
          <cell r="CD1096">
            <v>0</v>
          </cell>
          <cell r="CE1096">
            <v>-23.93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-8.11</v>
          </cell>
          <cell r="CL1096">
            <v>-4.62</v>
          </cell>
          <cell r="CM1096">
            <v>-3.07</v>
          </cell>
          <cell r="CN1096">
            <v>-3.39</v>
          </cell>
          <cell r="CO1096">
            <v>3.01</v>
          </cell>
          <cell r="CP1096">
            <v>-7.75</v>
          </cell>
          <cell r="CQ1096">
            <v>0</v>
          </cell>
          <cell r="CR1096">
            <v>-42.85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-7.25</v>
          </cell>
          <cell r="CY1096">
            <v>-10.71</v>
          </cell>
          <cell r="CZ1096">
            <v>-7.2</v>
          </cell>
          <cell r="DA1096">
            <v>-3.93</v>
          </cell>
          <cell r="DB1096">
            <v>-1.19</v>
          </cell>
          <cell r="DC1096">
            <v>-12.56</v>
          </cell>
          <cell r="DD1096">
            <v>0</v>
          </cell>
          <cell r="DE1096">
            <v>-11.59</v>
          </cell>
          <cell r="DF1096">
            <v>0</v>
          </cell>
          <cell r="DG1096">
            <v>0</v>
          </cell>
          <cell r="DH1096">
            <v>2.15</v>
          </cell>
          <cell r="DI1096">
            <v>0</v>
          </cell>
          <cell r="DJ1096">
            <v>0</v>
          </cell>
          <cell r="DK1096">
            <v>-1.61</v>
          </cell>
          <cell r="DL1096">
            <v>-7.81</v>
          </cell>
          <cell r="DM1096">
            <v>-3.66</v>
          </cell>
          <cell r="DN1096">
            <v>-2.4300000000000002</v>
          </cell>
          <cell r="DO1096">
            <v>1.49</v>
          </cell>
          <cell r="DP1096">
            <v>0.27</v>
          </cell>
          <cell r="DQ1096">
            <v>0</v>
          </cell>
          <cell r="DR1096">
            <v>-8.9499999999999993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-2.42</v>
          </cell>
          <cell r="DY1096">
            <v>-6.93</v>
          </cell>
          <cell r="DZ1096">
            <v>-2.59</v>
          </cell>
          <cell r="EA1096">
            <v>-1.24</v>
          </cell>
          <cell r="EB1096">
            <v>1.25</v>
          </cell>
          <cell r="EC1096">
            <v>2.97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-0.13</v>
          </cell>
          <cell r="J1098">
            <v>-0.06</v>
          </cell>
          <cell r="K1098">
            <v>0</v>
          </cell>
          <cell r="L1098">
            <v>-0.37</v>
          </cell>
          <cell r="M1098">
            <v>-5.28</v>
          </cell>
          <cell r="N1098">
            <v>-0.47</v>
          </cell>
          <cell r="O1098">
            <v>0</v>
          </cell>
          <cell r="P1098">
            <v>0</v>
          </cell>
          <cell r="Q1098">
            <v>0</v>
          </cell>
          <cell r="R1098">
            <v>25.71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-0.46</v>
          </cell>
          <cell r="Z1098">
            <v>17.22</v>
          </cell>
          <cell r="AA1098">
            <v>8.9499999999999993</v>
          </cell>
          <cell r="AB1098">
            <v>0</v>
          </cell>
          <cell r="AC1098">
            <v>0</v>
          </cell>
          <cell r="AD1098">
            <v>0</v>
          </cell>
          <cell r="AE1098">
            <v>-14.4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-10.31</v>
          </cell>
          <cell r="AM1098">
            <v>-2.54</v>
          </cell>
          <cell r="AN1098">
            <v>-1.54</v>
          </cell>
          <cell r="AO1098">
            <v>0</v>
          </cell>
          <cell r="AP1098">
            <v>0</v>
          </cell>
          <cell r="AQ1098">
            <v>0</v>
          </cell>
          <cell r="AR1098">
            <v>-4.1399999999999997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-0.06</v>
          </cell>
          <cell r="AX1098">
            <v>0</v>
          </cell>
          <cell r="AY1098">
            <v>-0.68</v>
          </cell>
          <cell r="AZ1098">
            <v>-2.09</v>
          </cell>
          <cell r="BA1098">
            <v>-1.26</v>
          </cell>
          <cell r="BB1098">
            <v>0</v>
          </cell>
          <cell r="BC1098">
            <v>0</v>
          </cell>
          <cell r="BD1098">
            <v>-0.05</v>
          </cell>
          <cell r="BE1098">
            <v>-3.44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-0.11</v>
          </cell>
          <cell r="BK1098">
            <v>0</v>
          </cell>
          <cell r="BL1098">
            <v>-0.52</v>
          </cell>
          <cell r="BM1098">
            <v>-1.84</v>
          </cell>
          <cell r="BN1098">
            <v>-0.91</v>
          </cell>
          <cell r="BO1098">
            <v>0</v>
          </cell>
          <cell r="BP1098">
            <v>0</v>
          </cell>
          <cell r="BQ1098">
            <v>-0.05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-1.56</v>
          </cell>
          <cell r="G1099">
            <v>-0.93</v>
          </cell>
          <cell r="H1099">
            <v>-2.34</v>
          </cell>
          <cell r="I1099">
            <v>0</v>
          </cell>
          <cell r="J1099">
            <v>0</v>
          </cell>
          <cell r="K1099">
            <v>-0.01</v>
          </cell>
          <cell r="L1099">
            <v>-1.78</v>
          </cell>
          <cell r="M1099">
            <v>-1.35</v>
          </cell>
          <cell r="N1099">
            <v>11.58</v>
          </cell>
          <cell r="O1099">
            <v>-2.97</v>
          </cell>
          <cell r="P1099">
            <v>-7.14</v>
          </cell>
          <cell r="Q1099">
            <v>-1.37</v>
          </cell>
          <cell r="R1099">
            <v>-24.73</v>
          </cell>
          <cell r="S1099">
            <v>-1.38</v>
          </cell>
          <cell r="T1099">
            <v>-5.17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-1.59</v>
          </cell>
          <cell r="Z1099">
            <v>-1.87</v>
          </cell>
          <cell r="AA1099">
            <v>0</v>
          </cell>
          <cell r="AB1099">
            <v>-7.22</v>
          </cell>
          <cell r="AC1099">
            <v>-5.19</v>
          </cell>
          <cell r="AD1099">
            <v>-2.2999999999999998</v>
          </cell>
          <cell r="AE1099">
            <v>-10.25</v>
          </cell>
          <cell r="AF1099">
            <v>-4.3499999999999996</v>
          </cell>
          <cell r="AG1099">
            <v>-1.39</v>
          </cell>
          <cell r="AH1099">
            <v>-0.63</v>
          </cell>
          <cell r="AI1099">
            <v>-0.47</v>
          </cell>
          <cell r="AJ1099">
            <v>0</v>
          </cell>
          <cell r="AK1099">
            <v>0</v>
          </cell>
          <cell r="AL1099">
            <v>-0.11</v>
          </cell>
          <cell r="AM1099">
            <v>0</v>
          </cell>
          <cell r="AN1099">
            <v>-0.89</v>
          </cell>
          <cell r="AO1099">
            <v>-0.14000000000000001</v>
          </cell>
          <cell r="AP1099">
            <v>-1.89</v>
          </cell>
          <cell r="AQ1099">
            <v>-0.39</v>
          </cell>
          <cell r="AR1099">
            <v>1.99</v>
          </cell>
          <cell r="AS1099">
            <v>-1.26</v>
          </cell>
          <cell r="AT1099">
            <v>1.56</v>
          </cell>
          <cell r="AU1099">
            <v>-0.27</v>
          </cell>
          <cell r="AV1099">
            <v>0.92</v>
          </cell>
          <cell r="AW1099">
            <v>0</v>
          </cell>
          <cell r="AX1099">
            <v>0</v>
          </cell>
          <cell r="AY1099">
            <v>0.46</v>
          </cell>
          <cell r="AZ1099">
            <v>0</v>
          </cell>
          <cell r="BA1099">
            <v>-0.6</v>
          </cell>
          <cell r="BB1099">
            <v>1.59</v>
          </cell>
          <cell r="BC1099">
            <v>0.03</v>
          </cell>
          <cell r="BD1099">
            <v>-0.44</v>
          </cell>
          <cell r="BE1099">
            <v>0.5</v>
          </cell>
          <cell r="BF1099">
            <v>0.09</v>
          </cell>
          <cell r="BG1099">
            <v>1.71</v>
          </cell>
          <cell r="BH1099">
            <v>0.53</v>
          </cell>
          <cell r="BI1099">
            <v>0.46</v>
          </cell>
          <cell r="BJ1099">
            <v>0</v>
          </cell>
          <cell r="BK1099">
            <v>0</v>
          </cell>
          <cell r="BL1099">
            <v>-1.64</v>
          </cell>
          <cell r="BM1099">
            <v>0</v>
          </cell>
          <cell r="BN1099">
            <v>0</v>
          </cell>
          <cell r="BO1099">
            <v>0.28000000000000003</v>
          </cell>
          <cell r="BP1099">
            <v>-1</v>
          </cell>
          <cell r="BQ1099">
            <v>7.0000000000000007E-2</v>
          </cell>
          <cell r="BR1099">
            <v>-0.03</v>
          </cell>
          <cell r="BS1099">
            <v>-2.81</v>
          </cell>
          <cell r="BT1099">
            <v>3.12</v>
          </cell>
          <cell r="BU1099">
            <v>7.0000000000000007E-2</v>
          </cell>
          <cell r="BV1099">
            <v>0.45</v>
          </cell>
          <cell r="BW1099">
            <v>0</v>
          </cell>
          <cell r="BX1099">
            <v>0.18</v>
          </cell>
          <cell r="BY1099">
            <v>-1.35</v>
          </cell>
          <cell r="BZ1099">
            <v>-0.11</v>
          </cell>
          <cell r="CA1099">
            <v>-0.45</v>
          </cell>
          <cell r="CB1099">
            <v>0.87</v>
          </cell>
          <cell r="CC1099">
            <v>0</v>
          </cell>
          <cell r="CD1099">
            <v>0</v>
          </cell>
          <cell r="CE1099">
            <v>-5.86</v>
          </cell>
          <cell r="CF1099">
            <v>0</v>
          </cell>
          <cell r="CG1099">
            <v>-2.02</v>
          </cell>
          <cell r="CH1099">
            <v>0.38</v>
          </cell>
          <cell r="CI1099">
            <v>0.27</v>
          </cell>
          <cell r="CJ1099">
            <v>0</v>
          </cell>
          <cell r="CK1099">
            <v>0.71</v>
          </cell>
          <cell r="CL1099">
            <v>0.01</v>
          </cell>
          <cell r="CM1099">
            <v>-0.57999999999999996</v>
          </cell>
          <cell r="CN1099">
            <v>-0.65</v>
          </cell>
          <cell r="CO1099">
            <v>0</v>
          </cell>
          <cell r="CP1099">
            <v>0</v>
          </cell>
          <cell r="CQ1099">
            <v>-3.99</v>
          </cell>
          <cell r="CR1099">
            <v>2.5</v>
          </cell>
          <cell r="CS1099">
            <v>0</v>
          </cell>
          <cell r="CT1099">
            <v>0</v>
          </cell>
          <cell r="CU1099">
            <v>0.45</v>
          </cell>
          <cell r="CV1099">
            <v>0.82</v>
          </cell>
          <cell r="CW1099">
            <v>0</v>
          </cell>
          <cell r="CX1099">
            <v>0.16</v>
          </cell>
          <cell r="CY1099">
            <v>0</v>
          </cell>
          <cell r="CZ1099">
            <v>0</v>
          </cell>
          <cell r="DA1099">
            <v>-7.0000000000000007E-2</v>
          </cell>
          <cell r="DB1099">
            <v>0.33</v>
          </cell>
          <cell r="DC1099">
            <v>0</v>
          </cell>
          <cell r="DD1099">
            <v>0.8</v>
          </cell>
          <cell r="DE1099">
            <v>6.52</v>
          </cell>
          <cell r="DF1099">
            <v>0.47</v>
          </cell>
          <cell r="DG1099">
            <v>1.64</v>
          </cell>
          <cell r="DH1099">
            <v>0.76</v>
          </cell>
          <cell r="DI1099">
            <v>1.71</v>
          </cell>
          <cell r="DJ1099">
            <v>0</v>
          </cell>
          <cell r="DK1099">
            <v>0</v>
          </cell>
          <cell r="DL1099">
            <v>0</v>
          </cell>
          <cell r="DM1099">
            <v>1.06</v>
          </cell>
          <cell r="DN1099">
            <v>1.28</v>
          </cell>
          <cell r="DO1099">
            <v>0.55000000000000004</v>
          </cell>
          <cell r="DP1099">
            <v>0.32</v>
          </cell>
          <cell r="DQ1099">
            <v>-1.26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-57.1</v>
          </cell>
          <cell r="G1100">
            <v>-57.22</v>
          </cell>
          <cell r="H1100">
            <v>-35.99</v>
          </cell>
          <cell r="I1100">
            <v>-12.05</v>
          </cell>
          <cell r="J1100">
            <v>-31.91</v>
          </cell>
          <cell r="K1100">
            <v>-14.85</v>
          </cell>
          <cell r="L1100">
            <v>-14.67</v>
          </cell>
          <cell r="M1100">
            <v>-22.61</v>
          </cell>
          <cell r="N1100">
            <v>-13.49</v>
          </cell>
          <cell r="O1100">
            <v>-14.62</v>
          </cell>
          <cell r="P1100">
            <v>-69.69</v>
          </cell>
          <cell r="Q1100">
            <v>-55.53</v>
          </cell>
          <cell r="R1100">
            <v>-383.06</v>
          </cell>
          <cell r="S1100">
            <v>-34.869999999999997</v>
          </cell>
          <cell r="T1100">
            <v>-56.48</v>
          </cell>
          <cell r="U1100">
            <v>-52.1</v>
          </cell>
          <cell r="V1100">
            <v>-11.3</v>
          </cell>
          <cell r="W1100">
            <v>-20.74</v>
          </cell>
          <cell r="X1100">
            <v>-1.81</v>
          </cell>
          <cell r="Y1100">
            <v>-25.46</v>
          </cell>
          <cell r="Z1100">
            <v>-15.13</v>
          </cell>
          <cell r="AA1100">
            <v>-35.92</v>
          </cell>
          <cell r="AB1100">
            <v>-21.62</v>
          </cell>
          <cell r="AC1100">
            <v>-69.349999999999994</v>
          </cell>
          <cell r="AD1100">
            <v>-38.29</v>
          </cell>
          <cell r="AE1100">
            <v>-280.14</v>
          </cell>
          <cell r="AF1100">
            <v>-33.85</v>
          </cell>
          <cell r="AG1100">
            <v>-23.03</v>
          </cell>
          <cell r="AH1100">
            <v>-12.93</v>
          </cell>
          <cell r="AI1100">
            <v>-3.65</v>
          </cell>
          <cell r="AJ1100">
            <v>-18.16</v>
          </cell>
          <cell r="AK1100">
            <v>-13.88</v>
          </cell>
          <cell r="AL1100">
            <v>-24.57</v>
          </cell>
          <cell r="AM1100">
            <v>-18.97</v>
          </cell>
          <cell r="AN1100">
            <v>-23.2</v>
          </cell>
          <cell r="AO1100">
            <v>-9.1999999999999993</v>
          </cell>
          <cell r="AP1100">
            <v>-49.67</v>
          </cell>
          <cell r="AQ1100">
            <v>-49.03</v>
          </cell>
          <cell r="AR1100">
            <v>-75.099999999999994</v>
          </cell>
          <cell r="AS1100">
            <v>2.31</v>
          </cell>
          <cell r="AT1100">
            <v>-4.5</v>
          </cell>
          <cell r="AU1100">
            <v>-3.6</v>
          </cell>
          <cell r="AV1100">
            <v>-0.77</v>
          </cell>
          <cell r="AW1100">
            <v>-3.56</v>
          </cell>
          <cell r="AX1100">
            <v>-3.26</v>
          </cell>
          <cell r="AY1100">
            <v>-12.4</v>
          </cell>
          <cell r="AZ1100">
            <v>-8.59</v>
          </cell>
          <cell r="BA1100">
            <v>-4.47</v>
          </cell>
          <cell r="BB1100">
            <v>-7.64</v>
          </cell>
          <cell r="BC1100">
            <v>-20.8</v>
          </cell>
          <cell r="BD1100">
            <v>-7.82</v>
          </cell>
          <cell r="BE1100">
            <v>85.58</v>
          </cell>
          <cell r="BF1100">
            <v>-0.62</v>
          </cell>
          <cell r="BG1100">
            <v>-1.1399999999999999</v>
          </cell>
          <cell r="BH1100">
            <v>-1.56</v>
          </cell>
          <cell r="BI1100">
            <v>-1.64</v>
          </cell>
          <cell r="BJ1100">
            <v>-3.91</v>
          </cell>
          <cell r="BK1100">
            <v>-3.91</v>
          </cell>
          <cell r="BL1100">
            <v>122.83</v>
          </cell>
          <cell r="BM1100">
            <v>-6.62</v>
          </cell>
          <cell r="BN1100">
            <v>0.28000000000000003</v>
          </cell>
          <cell r="BO1100">
            <v>-2.9</v>
          </cell>
          <cell r="BP1100">
            <v>-10.79</v>
          </cell>
          <cell r="BQ1100">
            <v>-4.43</v>
          </cell>
          <cell r="BR1100">
            <v>-48.17</v>
          </cell>
          <cell r="BS1100">
            <v>1.1299999999999999</v>
          </cell>
          <cell r="BT1100">
            <v>-2.16</v>
          </cell>
          <cell r="BU1100">
            <v>-2.75</v>
          </cell>
          <cell r="BV1100">
            <v>-0.38</v>
          </cell>
          <cell r="BW1100">
            <v>-10.4</v>
          </cell>
          <cell r="BX1100">
            <v>-0.02</v>
          </cell>
          <cell r="BY1100">
            <v>-4.78</v>
          </cell>
          <cell r="BZ1100">
            <v>-10.62</v>
          </cell>
          <cell r="CA1100">
            <v>-3.43</v>
          </cell>
          <cell r="CB1100">
            <v>0</v>
          </cell>
          <cell r="CC1100">
            <v>-9.32</v>
          </cell>
          <cell r="CD1100">
            <v>-5.44</v>
          </cell>
          <cell r="CE1100">
            <v>-39.94</v>
          </cell>
          <cell r="CF1100">
            <v>1.07</v>
          </cell>
          <cell r="CG1100">
            <v>8.41</v>
          </cell>
          <cell r="CH1100">
            <v>-3.91</v>
          </cell>
          <cell r="CI1100">
            <v>-4.55</v>
          </cell>
          <cell r="CJ1100">
            <v>-4.45</v>
          </cell>
          <cell r="CK1100">
            <v>-0.27</v>
          </cell>
          <cell r="CL1100">
            <v>-8.1</v>
          </cell>
          <cell r="CM1100">
            <v>-7.61</v>
          </cell>
          <cell r="CN1100">
            <v>-7.35</v>
          </cell>
          <cell r="CO1100">
            <v>-4.38</v>
          </cell>
          <cell r="CP1100">
            <v>-10.06</v>
          </cell>
          <cell r="CQ1100">
            <v>1.26</v>
          </cell>
          <cell r="CR1100">
            <v>-9.43</v>
          </cell>
          <cell r="CS1100">
            <v>0.43</v>
          </cell>
          <cell r="CT1100">
            <v>0.3</v>
          </cell>
          <cell r="CU1100">
            <v>-1.72</v>
          </cell>
          <cell r="CV1100">
            <v>-1.23</v>
          </cell>
          <cell r="CW1100">
            <v>-4.97</v>
          </cell>
          <cell r="CX1100">
            <v>-0.18</v>
          </cell>
          <cell r="CY1100">
            <v>-4.76</v>
          </cell>
          <cell r="CZ1100">
            <v>-3.78</v>
          </cell>
          <cell r="DA1100">
            <v>2.92</v>
          </cell>
          <cell r="DB1100">
            <v>-4.29</v>
          </cell>
          <cell r="DC1100">
            <v>0.39</v>
          </cell>
          <cell r="DD1100">
            <v>7.45</v>
          </cell>
          <cell r="DE1100">
            <v>52.23</v>
          </cell>
          <cell r="DF1100">
            <v>8.0299999999999994</v>
          </cell>
          <cell r="DG1100">
            <v>5.63</v>
          </cell>
          <cell r="DH1100">
            <v>2.0099999999999998</v>
          </cell>
          <cell r="DI1100">
            <v>1.81</v>
          </cell>
          <cell r="DJ1100">
            <v>0.86</v>
          </cell>
          <cell r="DK1100">
            <v>11.32</v>
          </cell>
          <cell r="DL1100">
            <v>0.7</v>
          </cell>
          <cell r="DM1100">
            <v>-0.54</v>
          </cell>
          <cell r="DN1100">
            <v>15.07</v>
          </cell>
          <cell r="DO1100">
            <v>-8.5</v>
          </cell>
          <cell r="DP1100">
            <v>5.56</v>
          </cell>
          <cell r="DQ1100">
            <v>10.28</v>
          </cell>
          <cell r="DR1100">
            <v>35.06</v>
          </cell>
          <cell r="DS1100">
            <v>7.1</v>
          </cell>
          <cell r="DT1100">
            <v>5.52</v>
          </cell>
          <cell r="DU1100">
            <v>1.8</v>
          </cell>
          <cell r="DV1100">
            <v>0.21</v>
          </cell>
          <cell r="DW1100">
            <v>-0.32</v>
          </cell>
          <cell r="DX1100">
            <v>2.0699999999999998</v>
          </cell>
          <cell r="DY1100">
            <v>1.33</v>
          </cell>
          <cell r="DZ1100">
            <v>-0.27</v>
          </cell>
          <cell r="EA1100">
            <v>3.36</v>
          </cell>
          <cell r="EB1100">
            <v>-1.29</v>
          </cell>
          <cell r="EC1100">
            <v>8.3800000000000008</v>
          </cell>
          <cell r="ED1100">
            <v>7.17</v>
          </cell>
        </row>
        <row r="1101">
          <cell r="F1101">
            <v>-16.940000000000001</v>
          </cell>
          <cell r="G1101">
            <v>-16.079999999999998</v>
          </cell>
          <cell r="H1101">
            <v>-20.59</v>
          </cell>
          <cell r="I1101">
            <v>-15.01</v>
          </cell>
          <cell r="J1101">
            <v>-17.27</v>
          </cell>
          <cell r="K1101">
            <v>-28.93</v>
          </cell>
          <cell r="L1101">
            <v>-15.13</v>
          </cell>
          <cell r="M1101">
            <v>-20.100000000000001</v>
          </cell>
          <cell r="N1101">
            <v>-2275.4299999999998</v>
          </cell>
          <cell r="O1101">
            <v>-27.64</v>
          </cell>
          <cell r="P1101">
            <v>-64</v>
          </cell>
          <cell r="Q1101">
            <v>-23.05</v>
          </cell>
          <cell r="R1101">
            <v>-164.4</v>
          </cell>
          <cell r="S1101">
            <v>-11.1</v>
          </cell>
          <cell r="T1101">
            <v>-18.41</v>
          </cell>
          <cell r="U1101">
            <v>-15.1</v>
          </cell>
          <cell r="V1101">
            <v>-7.87</v>
          </cell>
          <cell r="W1101">
            <v>-8.4700000000000006</v>
          </cell>
          <cell r="X1101">
            <v>-12.48</v>
          </cell>
          <cell r="Y1101">
            <v>-14.15</v>
          </cell>
          <cell r="Z1101">
            <v>-6.12</v>
          </cell>
          <cell r="AA1101">
            <v>-25.75</v>
          </cell>
          <cell r="AB1101">
            <v>-19.25</v>
          </cell>
          <cell r="AC1101">
            <v>-17.600000000000001</v>
          </cell>
          <cell r="AD1101">
            <v>-8.11</v>
          </cell>
          <cell r="AE1101">
            <v>-86.3</v>
          </cell>
          <cell r="AF1101">
            <v>-4.57</v>
          </cell>
          <cell r="AG1101">
            <v>-5.13</v>
          </cell>
          <cell r="AH1101">
            <v>-3.14</v>
          </cell>
          <cell r="AI1101">
            <v>-1.1100000000000001</v>
          </cell>
          <cell r="AJ1101">
            <v>-3.77</v>
          </cell>
          <cell r="AK1101">
            <v>-6.94</v>
          </cell>
          <cell r="AL1101">
            <v>-21.73</v>
          </cell>
          <cell r="AM1101">
            <v>-15.41</v>
          </cell>
          <cell r="AN1101">
            <v>-9.1999999999999993</v>
          </cell>
          <cell r="AO1101">
            <v>-5.54</v>
          </cell>
          <cell r="AP1101">
            <v>-4.5599999999999996</v>
          </cell>
          <cell r="AQ1101">
            <v>-5.2</v>
          </cell>
          <cell r="AR1101">
            <v>-30.68</v>
          </cell>
          <cell r="AS1101">
            <v>1.67</v>
          </cell>
          <cell r="AT1101">
            <v>0.63</v>
          </cell>
          <cell r="AU1101">
            <v>-0.38</v>
          </cell>
          <cell r="AV1101">
            <v>-0.87</v>
          </cell>
          <cell r="AW1101">
            <v>-2.23</v>
          </cell>
          <cell r="AX1101">
            <v>-1.76</v>
          </cell>
          <cell r="AY1101">
            <v>-8.4600000000000009</v>
          </cell>
          <cell r="AZ1101">
            <v>-10.1</v>
          </cell>
          <cell r="BA1101">
            <v>-5.98</v>
          </cell>
          <cell r="BB1101">
            <v>-3.95</v>
          </cell>
          <cell r="BC1101">
            <v>-0.02</v>
          </cell>
          <cell r="BD1101">
            <v>0.77</v>
          </cell>
          <cell r="BE1101">
            <v>-475.24</v>
          </cell>
          <cell r="BF1101">
            <v>1.35</v>
          </cell>
          <cell r="BG1101">
            <v>2.73</v>
          </cell>
          <cell r="BH1101">
            <v>-0.85</v>
          </cell>
          <cell r="BI1101">
            <v>-1.32</v>
          </cell>
          <cell r="BJ1101">
            <v>-2.15</v>
          </cell>
          <cell r="BK1101">
            <v>-2.23</v>
          </cell>
          <cell r="BL1101">
            <v>-451.27</v>
          </cell>
          <cell r="BM1101">
            <v>-11.03</v>
          </cell>
          <cell r="BN1101">
            <v>-7.79</v>
          </cell>
          <cell r="BO1101">
            <v>-2.57</v>
          </cell>
          <cell r="BP1101">
            <v>0.3</v>
          </cell>
          <cell r="BQ1101">
            <v>-0.42</v>
          </cell>
          <cell r="BR1101">
            <v>-32.58</v>
          </cell>
          <cell r="BS1101">
            <v>1.07</v>
          </cell>
          <cell r="BT1101">
            <v>0.46</v>
          </cell>
          <cell r="BU1101">
            <v>-1.3</v>
          </cell>
          <cell r="BV1101">
            <v>-1.29</v>
          </cell>
          <cell r="BW1101">
            <v>-2.3199999999999998</v>
          </cell>
          <cell r="BX1101">
            <v>-4.2300000000000004</v>
          </cell>
          <cell r="BY1101">
            <v>-5.84</v>
          </cell>
          <cell r="BZ1101">
            <v>-8.8000000000000007</v>
          </cell>
          <cell r="CA1101">
            <v>-8.01</v>
          </cell>
          <cell r="CB1101">
            <v>-2.12</v>
          </cell>
          <cell r="CC1101">
            <v>-0.2</v>
          </cell>
          <cell r="CD1101">
            <v>0.01</v>
          </cell>
          <cell r="CE1101">
            <v>-35.950000000000003</v>
          </cell>
          <cell r="CF1101">
            <v>0.73</v>
          </cell>
          <cell r="CG1101">
            <v>0.12</v>
          </cell>
          <cell r="CH1101">
            <v>-0.71</v>
          </cell>
          <cell r="CI1101">
            <v>-1.41</v>
          </cell>
          <cell r="CJ1101">
            <v>-2.87</v>
          </cell>
          <cell r="CK1101">
            <v>-2.87</v>
          </cell>
          <cell r="CL1101">
            <v>-7.72</v>
          </cell>
          <cell r="CM1101">
            <v>-9.56</v>
          </cell>
          <cell r="CN1101">
            <v>-9.14</v>
          </cell>
          <cell r="CO1101">
            <v>-3.22</v>
          </cell>
          <cell r="CP1101">
            <v>1.1499999999999999</v>
          </cell>
          <cell r="CQ1101">
            <v>-0.43</v>
          </cell>
          <cell r="CR1101">
            <v>-38.299999999999997</v>
          </cell>
          <cell r="CS1101">
            <v>0.73</v>
          </cell>
          <cell r="CT1101">
            <v>0.09</v>
          </cell>
          <cell r="CU1101">
            <v>-1</v>
          </cell>
          <cell r="CV1101">
            <v>-1.21</v>
          </cell>
          <cell r="CW1101">
            <v>-3.05</v>
          </cell>
          <cell r="CX1101">
            <v>-3.21</v>
          </cell>
          <cell r="CY1101">
            <v>-8.0299999999999994</v>
          </cell>
          <cell r="CZ1101">
            <v>-9.66</v>
          </cell>
          <cell r="DA1101">
            <v>-9.52</v>
          </cell>
          <cell r="DB1101">
            <v>-2.78</v>
          </cell>
          <cell r="DC1101">
            <v>-0.43</v>
          </cell>
          <cell r="DD1101">
            <v>-0.23</v>
          </cell>
          <cell r="DE1101">
            <v>-9.82</v>
          </cell>
          <cell r="DF1101">
            <v>0.73</v>
          </cell>
          <cell r="DG1101">
            <v>0.3</v>
          </cell>
          <cell r="DH1101">
            <v>-0.03</v>
          </cell>
          <cell r="DI1101">
            <v>0.13</v>
          </cell>
          <cell r="DJ1101">
            <v>-0.49</v>
          </cell>
          <cell r="DK1101">
            <v>-0.35</v>
          </cell>
          <cell r="DL1101">
            <v>-2.64</v>
          </cell>
          <cell r="DM1101">
            <v>-4.07</v>
          </cell>
          <cell r="DN1101">
            <v>-3.65</v>
          </cell>
          <cell r="DO1101">
            <v>-0.44</v>
          </cell>
          <cell r="DP1101">
            <v>0.23</v>
          </cell>
          <cell r="DQ1101">
            <v>0.46</v>
          </cell>
          <cell r="DR1101">
            <v>-11.54</v>
          </cell>
          <cell r="DS1101">
            <v>1.0900000000000001</v>
          </cell>
          <cell r="DT1101">
            <v>1.46</v>
          </cell>
          <cell r="DU1101">
            <v>0.32</v>
          </cell>
          <cell r="DV1101">
            <v>-0.01</v>
          </cell>
          <cell r="DW1101">
            <v>-0.62</v>
          </cell>
          <cell r="DX1101">
            <v>-1.18</v>
          </cell>
          <cell r="DY1101">
            <v>-3.14</v>
          </cell>
          <cell r="DZ1101">
            <v>-5.72</v>
          </cell>
          <cell r="EA1101">
            <v>-4.43</v>
          </cell>
          <cell r="EB1101">
            <v>-0.3</v>
          </cell>
          <cell r="EC1101">
            <v>0.47</v>
          </cell>
          <cell r="ED1101">
            <v>0.51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-1108.3699999999999</v>
          </cell>
          <cell r="G1112">
            <v>-958.67</v>
          </cell>
          <cell r="H1112">
            <v>-969.93</v>
          </cell>
          <cell r="I1112">
            <v>-659.83</v>
          </cell>
          <cell r="J1112">
            <v>-688.31</v>
          </cell>
          <cell r="K1112">
            <v>-1038.6300000000001</v>
          </cell>
          <cell r="L1112">
            <v>-1419.1</v>
          </cell>
          <cell r="M1112">
            <v>-1725.84</v>
          </cell>
          <cell r="N1112">
            <v>2970.44</v>
          </cell>
          <cell r="O1112">
            <v>-1396.67</v>
          </cell>
          <cell r="P1112">
            <v>-1332.96</v>
          </cell>
          <cell r="Q1112">
            <v>-1347.53</v>
          </cell>
          <cell r="R1112">
            <v>-11594.05</v>
          </cell>
          <cell r="S1112">
            <v>-1189.81</v>
          </cell>
          <cell r="T1112">
            <v>-794.71</v>
          </cell>
          <cell r="U1112">
            <v>-752.47</v>
          </cell>
          <cell r="V1112">
            <v>-597.82000000000005</v>
          </cell>
          <cell r="W1112">
            <v>-677.19</v>
          </cell>
          <cell r="X1112">
            <v>-742.69</v>
          </cell>
          <cell r="Y1112">
            <v>-982.56</v>
          </cell>
          <cell r="Z1112">
            <v>-1355.31</v>
          </cell>
          <cell r="AA1112">
            <v>-833.22</v>
          </cell>
          <cell r="AB1112">
            <v>-1163.5</v>
          </cell>
          <cell r="AC1112">
            <v>-1402.47</v>
          </cell>
          <cell r="AD1112">
            <v>-1102.29</v>
          </cell>
          <cell r="AE1112">
            <v>-8622.89</v>
          </cell>
          <cell r="AF1112">
            <v>-754.75</v>
          </cell>
          <cell r="AG1112">
            <v>-530.98</v>
          </cell>
          <cell r="AH1112">
            <v>-664.04</v>
          </cell>
          <cell r="AI1112">
            <v>-540.61</v>
          </cell>
          <cell r="AJ1112">
            <v>-477.06</v>
          </cell>
          <cell r="AK1112">
            <v>-719.72</v>
          </cell>
          <cell r="AL1112">
            <v>-731.49</v>
          </cell>
          <cell r="AM1112">
            <v>-778.22</v>
          </cell>
          <cell r="AN1112">
            <v>-793.44</v>
          </cell>
          <cell r="AO1112">
            <v>-903.63</v>
          </cell>
          <cell r="AP1112">
            <v>-1057.56</v>
          </cell>
          <cell r="AQ1112">
            <v>-671.4</v>
          </cell>
          <cell r="AR1112">
            <v>-593.72</v>
          </cell>
          <cell r="AS1112">
            <v>284.38</v>
          </cell>
          <cell r="AT1112">
            <v>298.45</v>
          </cell>
          <cell r="AU1112">
            <v>25.16</v>
          </cell>
          <cell r="AV1112">
            <v>72.36</v>
          </cell>
          <cell r="AW1112">
            <v>0.67</v>
          </cell>
          <cell r="AX1112">
            <v>-164.65</v>
          </cell>
          <cell r="AY1112">
            <v>-326.74</v>
          </cell>
          <cell r="AZ1112">
            <v>-372.92</v>
          </cell>
          <cell r="BA1112">
            <v>-252.83</v>
          </cell>
          <cell r="BB1112">
            <v>-166.57</v>
          </cell>
          <cell r="BC1112">
            <v>-10.47</v>
          </cell>
          <cell r="BD1112">
            <v>19.43</v>
          </cell>
          <cell r="BE1112">
            <v>-218.89</v>
          </cell>
          <cell r="BF1112">
            <v>285.83</v>
          </cell>
          <cell r="BG1112">
            <v>286.87</v>
          </cell>
          <cell r="BH1112">
            <v>-6.47</v>
          </cell>
          <cell r="BI1112">
            <v>91.15</v>
          </cell>
          <cell r="BJ1112">
            <v>-7.07</v>
          </cell>
          <cell r="BK1112">
            <v>-285.27999999999997</v>
          </cell>
          <cell r="BL1112">
            <v>108.27</v>
          </cell>
          <cell r="BM1112">
            <v>-402.11</v>
          </cell>
          <cell r="BN1112">
            <v>-193.55</v>
          </cell>
          <cell r="BO1112">
            <v>-143.91999999999999</v>
          </cell>
          <cell r="BP1112">
            <v>17.05</v>
          </cell>
          <cell r="BQ1112">
            <v>30.35</v>
          </cell>
          <cell r="BR1112">
            <v>463.94</v>
          </cell>
          <cell r="BS1112">
            <v>129.28</v>
          </cell>
          <cell r="BT1112">
            <v>186.03</v>
          </cell>
          <cell r="BU1112">
            <v>142.05000000000001</v>
          </cell>
          <cell r="BV1112">
            <v>232.06</v>
          </cell>
          <cell r="BW1112">
            <v>209.37</v>
          </cell>
          <cell r="BX1112">
            <v>-151.31</v>
          </cell>
          <cell r="BY1112">
            <v>-140.44999999999999</v>
          </cell>
          <cell r="BZ1112">
            <v>-260.20999999999998</v>
          </cell>
          <cell r="CA1112">
            <v>-75.239999999999995</v>
          </cell>
          <cell r="CB1112">
            <v>110.42</v>
          </cell>
          <cell r="CC1112">
            <v>67.42</v>
          </cell>
          <cell r="CD1112">
            <v>14.51</v>
          </cell>
          <cell r="CE1112">
            <v>724.59</v>
          </cell>
          <cell r="CF1112">
            <v>44.54</v>
          </cell>
          <cell r="CG1112">
            <v>148.38</v>
          </cell>
          <cell r="CH1112">
            <v>193.39</v>
          </cell>
          <cell r="CI1112">
            <v>351.25</v>
          </cell>
          <cell r="CJ1112">
            <v>142.51</v>
          </cell>
          <cell r="CK1112">
            <v>-88.63</v>
          </cell>
          <cell r="CL1112">
            <v>-76.69</v>
          </cell>
          <cell r="CM1112">
            <v>-190.58</v>
          </cell>
          <cell r="CN1112">
            <v>-1.33</v>
          </cell>
          <cell r="CO1112">
            <v>115.3</v>
          </cell>
          <cell r="CP1112">
            <v>59.66</v>
          </cell>
          <cell r="CQ1112">
            <v>26.8</v>
          </cell>
          <cell r="CR1112">
            <v>391.36</v>
          </cell>
          <cell r="CS1112">
            <v>18.37</v>
          </cell>
          <cell r="CT1112">
            <v>98.16</v>
          </cell>
          <cell r="CU1112">
            <v>76.56</v>
          </cell>
          <cell r="CV1112">
            <v>99.74</v>
          </cell>
          <cell r="CW1112">
            <v>-3.2</v>
          </cell>
          <cell r="CX1112">
            <v>-103.29</v>
          </cell>
          <cell r="CY1112">
            <v>18.36</v>
          </cell>
          <cell r="CZ1112">
            <v>-14.08</v>
          </cell>
          <cell r="DA1112">
            <v>37.33</v>
          </cell>
          <cell r="DB1112">
            <v>94.64</v>
          </cell>
          <cell r="DC1112">
            <v>25.87</v>
          </cell>
          <cell r="DD1112">
            <v>42.89</v>
          </cell>
          <cell r="DE1112">
            <v>1642.45</v>
          </cell>
          <cell r="DF1112">
            <v>71.52</v>
          </cell>
          <cell r="DG1112">
            <v>247.96</v>
          </cell>
          <cell r="DH1112">
            <v>223.31</v>
          </cell>
          <cell r="DI1112">
            <v>241.5</v>
          </cell>
          <cell r="DJ1112">
            <v>113.73</v>
          </cell>
          <cell r="DK1112">
            <v>194.21</v>
          </cell>
          <cell r="DL1112">
            <v>103.36</v>
          </cell>
          <cell r="DM1112">
            <v>82.76</v>
          </cell>
          <cell r="DN1112">
            <v>194.18</v>
          </cell>
          <cell r="DO1112">
            <v>59.57</v>
          </cell>
          <cell r="DP1112">
            <v>36.58</v>
          </cell>
          <cell r="DQ1112">
            <v>73.77</v>
          </cell>
          <cell r="DR1112">
            <v>480.02</v>
          </cell>
          <cell r="DS1112">
            <v>21.81</v>
          </cell>
          <cell r="DT1112">
            <v>95.96</v>
          </cell>
          <cell r="DU1112">
            <v>103.77</v>
          </cell>
          <cell r="DV1112">
            <v>67</v>
          </cell>
          <cell r="DW1112">
            <v>8.92</v>
          </cell>
          <cell r="DX1112">
            <v>30.43</v>
          </cell>
          <cell r="DY1112">
            <v>4.72</v>
          </cell>
          <cell r="DZ1112">
            <v>0.27</v>
          </cell>
          <cell r="EA1112">
            <v>46</v>
          </cell>
          <cell r="EB1112">
            <v>70.709999999999994</v>
          </cell>
          <cell r="EC1112">
            <v>9.4499999999999993</v>
          </cell>
          <cell r="ED1112">
            <v>20.98</v>
          </cell>
        </row>
        <row r="1113">
          <cell r="F1113">
            <v>-198.91</v>
          </cell>
          <cell r="G1113">
            <v>-144.38</v>
          </cell>
          <cell r="H1113">
            <v>-111.1</v>
          </cell>
          <cell r="I1113">
            <v>-34.4</v>
          </cell>
          <cell r="J1113">
            <v>-49.18</v>
          </cell>
          <cell r="K1113">
            <v>-68.23</v>
          </cell>
          <cell r="L1113">
            <v>-56.08</v>
          </cell>
          <cell r="M1113">
            <v>-69.19</v>
          </cell>
          <cell r="N1113">
            <v>-2167.52</v>
          </cell>
          <cell r="O1113">
            <v>-60.28</v>
          </cell>
          <cell r="P1113">
            <v>-244.31</v>
          </cell>
          <cell r="Q1113">
            <v>-190.53</v>
          </cell>
          <cell r="R1113">
            <v>-973.19</v>
          </cell>
          <cell r="S1113">
            <v>-129.97</v>
          </cell>
          <cell r="T1113">
            <v>-133</v>
          </cell>
          <cell r="U1113">
            <v>-142.66999999999999</v>
          </cell>
          <cell r="V1113">
            <v>-25.89</v>
          </cell>
          <cell r="W1113">
            <v>-29.21</v>
          </cell>
          <cell r="X1113">
            <v>-18.149999999999999</v>
          </cell>
          <cell r="Y1113">
            <v>-61.36</v>
          </cell>
          <cell r="Z1113">
            <v>-36.35</v>
          </cell>
          <cell r="AA1113">
            <v>-110.53</v>
          </cell>
          <cell r="AB1113">
            <v>-71.39</v>
          </cell>
          <cell r="AC1113">
            <v>-150.34</v>
          </cell>
          <cell r="AD1113">
            <v>-64.33</v>
          </cell>
          <cell r="AE1113">
            <v>-719.74</v>
          </cell>
          <cell r="AF1113">
            <v>-60.8</v>
          </cell>
          <cell r="AG1113">
            <v>-49.71</v>
          </cell>
          <cell r="AH1113">
            <v>-69.900000000000006</v>
          </cell>
          <cell r="AI1113">
            <v>-19.239999999999998</v>
          </cell>
          <cell r="AJ1113">
            <v>-21.94</v>
          </cell>
          <cell r="AK1113">
            <v>-31.12</v>
          </cell>
          <cell r="AL1113">
            <v>-82.43</v>
          </cell>
          <cell r="AM1113">
            <v>-68.61</v>
          </cell>
          <cell r="AN1113">
            <v>-85.69</v>
          </cell>
          <cell r="AO1113">
            <v>-43.39</v>
          </cell>
          <cell r="AP1113">
            <v>-109.09</v>
          </cell>
          <cell r="AQ1113">
            <v>-77.819999999999993</v>
          </cell>
          <cell r="AR1113">
            <v>-192.4</v>
          </cell>
          <cell r="AS1113">
            <v>-8.42</v>
          </cell>
          <cell r="AT1113">
            <v>-4.3499999999999996</v>
          </cell>
          <cell r="AU1113">
            <v>-11.96</v>
          </cell>
          <cell r="AV1113">
            <v>-4.2300000000000004</v>
          </cell>
          <cell r="AW1113">
            <v>-5.8</v>
          </cell>
          <cell r="AX1113">
            <v>-13.18</v>
          </cell>
          <cell r="AY1113">
            <v>-34.909999999999997</v>
          </cell>
          <cell r="AZ1113">
            <v>-30.63</v>
          </cell>
          <cell r="BA1113">
            <v>-17.95</v>
          </cell>
          <cell r="BB1113">
            <v>-17.2</v>
          </cell>
          <cell r="BC1113">
            <v>-32.799999999999997</v>
          </cell>
          <cell r="BD1113">
            <v>-10.98</v>
          </cell>
          <cell r="BE1113">
            <v>-345.49</v>
          </cell>
          <cell r="BF1113">
            <v>-0.74</v>
          </cell>
          <cell r="BG1113">
            <v>-2.2000000000000002</v>
          </cell>
          <cell r="BH1113">
            <v>-11.48</v>
          </cell>
          <cell r="BI1113">
            <v>-0.33</v>
          </cell>
          <cell r="BJ1113">
            <v>-6.05</v>
          </cell>
          <cell r="BK1113">
            <v>-6.68</v>
          </cell>
          <cell r="BL1113">
            <v>-234.9</v>
          </cell>
          <cell r="BM1113">
            <v>-31.06</v>
          </cell>
          <cell r="BN1113">
            <v>-23.63</v>
          </cell>
          <cell r="BO1113">
            <v>-7.01</v>
          </cell>
          <cell r="BP1113">
            <v>-17.25</v>
          </cell>
          <cell r="BQ1113">
            <v>-4.1399999999999997</v>
          </cell>
          <cell r="BR1113">
            <v>-142.88</v>
          </cell>
          <cell r="BS1113">
            <v>1.46</v>
          </cell>
          <cell r="BT1113">
            <v>-0.26</v>
          </cell>
          <cell r="BU1113">
            <v>-3.22</v>
          </cell>
          <cell r="BV1113">
            <v>2.9</v>
          </cell>
          <cell r="BW1113">
            <v>-12.42</v>
          </cell>
          <cell r="BX1113">
            <v>-8.43</v>
          </cell>
          <cell r="BY1113">
            <v>-17.010000000000002</v>
          </cell>
          <cell r="BZ1113">
            <v>-41.59</v>
          </cell>
          <cell r="CA1113">
            <v>-26.57</v>
          </cell>
          <cell r="CB1113">
            <v>-14.1</v>
          </cell>
          <cell r="CC1113">
            <v>-18.21</v>
          </cell>
          <cell r="CD1113">
            <v>-5.43</v>
          </cell>
          <cell r="CE1113">
            <v>-102.54</v>
          </cell>
          <cell r="CF1113">
            <v>1.8</v>
          </cell>
          <cell r="CG1113">
            <v>6.75</v>
          </cell>
          <cell r="CH1113">
            <v>-4.55</v>
          </cell>
          <cell r="CI1113">
            <v>16.04</v>
          </cell>
          <cell r="CJ1113">
            <v>-7.09</v>
          </cell>
          <cell r="CK1113">
            <v>-4.16</v>
          </cell>
          <cell r="CL1113">
            <v>-34.229999999999997</v>
          </cell>
          <cell r="CM1113">
            <v>-34.520000000000003</v>
          </cell>
          <cell r="CN1113">
            <v>-21.36</v>
          </cell>
          <cell r="CO1113">
            <v>7.0000000000000007E-2</v>
          </cell>
          <cell r="CP1113">
            <v>-16.670000000000002</v>
          </cell>
          <cell r="CQ1113">
            <v>-4.62</v>
          </cell>
          <cell r="CR1113">
            <v>-58.23</v>
          </cell>
          <cell r="CS1113">
            <v>5.52</v>
          </cell>
          <cell r="CT1113">
            <v>4.62</v>
          </cell>
          <cell r="CU1113">
            <v>-4.3899999999999997</v>
          </cell>
          <cell r="CV1113">
            <v>10.84</v>
          </cell>
          <cell r="CW1113">
            <v>-8.01</v>
          </cell>
          <cell r="CX1113">
            <v>-7.28</v>
          </cell>
          <cell r="CY1113">
            <v>-21.57</v>
          </cell>
          <cell r="CZ1113">
            <v>-20.64</v>
          </cell>
          <cell r="DA1113">
            <v>-5.78</v>
          </cell>
          <cell r="DB1113">
            <v>-4.53</v>
          </cell>
          <cell r="DC1113">
            <v>-12.6</v>
          </cell>
          <cell r="DD1113">
            <v>5.61</v>
          </cell>
          <cell r="DE1113">
            <v>64.5</v>
          </cell>
          <cell r="DF1113">
            <v>10.18</v>
          </cell>
          <cell r="DG1113">
            <v>7.09</v>
          </cell>
          <cell r="DH1113">
            <v>8.4</v>
          </cell>
          <cell r="DI1113">
            <v>8.06</v>
          </cell>
          <cell r="DJ1113">
            <v>0.37</v>
          </cell>
          <cell r="DK1113">
            <v>16.73</v>
          </cell>
          <cell r="DL1113">
            <v>-7.53</v>
          </cell>
          <cell r="DM1113">
            <v>-9.16</v>
          </cell>
          <cell r="DN1113">
            <v>20.39</v>
          </cell>
          <cell r="DO1113">
            <v>-5.87</v>
          </cell>
          <cell r="DP1113">
            <v>6.38</v>
          </cell>
          <cell r="DQ1113">
            <v>9.4700000000000006</v>
          </cell>
          <cell r="DR1113">
            <v>15.12</v>
          </cell>
          <cell r="DS1113">
            <v>8.19</v>
          </cell>
          <cell r="DT1113">
            <v>6.98</v>
          </cell>
          <cell r="DU1113">
            <v>2.12</v>
          </cell>
          <cell r="DV1113">
            <v>0.2</v>
          </cell>
          <cell r="DW1113">
            <v>-0.94</v>
          </cell>
          <cell r="DX1113">
            <v>-0.99</v>
          </cell>
          <cell r="DY1113">
            <v>-8.73</v>
          </cell>
          <cell r="DZ1113">
            <v>-8.58</v>
          </cell>
          <cell r="EA1113">
            <v>-2.2999999999999998</v>
          </cell>
          <cell r="EB1113">
            <v>-0.34</v>
          </cell>
          <cell r="EC1113">
            <v>11.82</v>
          </cell>
          <cell r="ED1113">
            <v>7.69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-0.13</v>
          </cell>
          <cell r="J1114">
            <v>-0.06</v>
          </cell>
          <cell r="K1114">
            <v>0</v>
          </cell>
          <cell r="L1114">
            <v>-0.37</v>
          </cell>
          <cell r="M1114">
            <v>-5.28</v>
          </cell>
          <cell r="N1114">
            <v>-0.47</v>
          </cell>
          <cell r="O1114">
            <v>0</v>
          </cell>
          <cell r="P1114">
            <v>0</v>
          </cell>
          <cell r="Q1114">
            <v>0</v>
          </cell>
          <cell r="R1114">
            <v>25.71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-0.46</v>
          </cell>
          <cell r="Z1114">
            <v>17.22</v>
          </cell>
          <cell r="AA1114">
            <v>8.9499999999999993</v>
          </cell>
          <cell r="AB1114">
            <v>0</v>
          </cell>
          <cell r="AC1114">
            <v>0</v>
          </cell>
          <cell r="AD1114">
            <v>0</v>
          </cell>
          <cell r="AE1114">
            <v>-14.4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-10.31</v>
          </cell>
          <cell r="AM1114">
            <v>-2.54</v>
          </cell>
          <cell r="AN1114">
            <v>-1.54</v>
          </cell>
          <cell r="AO1114">
            <v>0</v>
          </cell>
          <cell r="AP1114">
            <v>0</v>
          </cell>
          <cell r="AQ1114">
            <v>0</v>
          </cell>
          <cell r="AR1114">
            <v>-4.1399999999999997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-0.06</v>
          </cell>
          <cell r="AX1114">
            <v>0</v>
          </cell>
          <cell r="AY1114">
            <v>-0.68</v>
          </cell>
          <cell r="AZ1114">
            <v>-2.09</v>
          </cell>
          <cell r="BA1114">
            <v>-1.26</v>
          </cell>
          <cell r="BB1114">
            <v>0</v>
          </cell>
          <cell r="BC1114">
            <v>0</v>
          </cell>
          <cell r="BD1114">
            <v>-0.05</v>
          </cell>
          <cell r="BE1114">
            <v>-3.44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-0.11</v>
          </cell>
          <cell r="BK1114">
            <v>0</v>
          </cell>
          <cell r="BL1114">
            <v>-0.52</v>
          </cell>
          <cell r="BM1114">
            <v>-1.84</v>
          </cell>
          <cell r="BN1114">
            <v>-0.91</v>
          </cell>
          <cell r="BO1114">
            <v>0</v>
          </cell>
          <cell r="BP1114">
            <v>0</v>
          </cell>
          <cell r="BQ1114">
            <v>-0.05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-1307.28</v>
          </cell>
          <cell r="G1115">
            <v>-1103.06</v>
          </cell>
          <cell r="H1115">
            <v>-1081.03</v>
          </cell>
          <cell r="I1115">
            <v>-694.37</v>
          </cell>
          <cell r="J1115">
            <v>-737.55</v>
          </cell>
          <cell r="K1115">
            <v>-1106.8599999999999</v>
          </cell>
          <cell r="L1115">
            <v>-1475.55</v>
          </cell>
          <cell r="M1115">
            <v>-1800.31</v>
          </cell>
          <cell r="N1115">
            <v>802.44</v>
          </cell>
          <cell r="O1115">
            <v>-1456.95</v>
          </cell>
          <cell r="P1115">
            <v>-1577.27</v>
          </cell>
          <cell r="Q1115">
            <v>-1538.05</v>
          </cell>
          <cell r="R1115">
            <v>-12541.53</v>
          </cell>
          <cell r="S1115">
            <v>-1319.78</v>
          </cell>
          <cell r="T1115">
            <v>-927.71</v>
          </cell>
          <cell r="U1115">
            <v>-895.14</v>
          </cell>
          <cell r="V1115">
            <v>-623.72</v>
          </cell>
          <cell r="W1115">
            <v>-706.4</v>
          </cell>
          <cell r="X1115">
            <v>-760.84</v>
          </cell>
          <cell r="Y1115">
            <v>-1044.3800000000001</v>
          </cell>
          <cell r="Z1115">
            <v>-1374.43</v>
          </cell>
          <cell r="AA1115">
            <v>-934.8</v>
          </cell>
          <cell r="AB1115">
            <v>-1234.8900000000001</v>
          </cell>
          <cell r="AC1115">
            <v>-1552.81</v>
          </cell>
          <cell r="AD1115">
            <v>-1166.6199999999999</v>
          </cell>
          <cell r="AE1115">
            <v>-9357.02</v>
          </cell>
          <cell r="AF1115">
            <v>-815.55</v>
          </cell>
          <cell r="AG1115">
            <v>-580.69000000000005</v>
          </cell>
          <cell r="AH1115">
            <v>-733.94</v>
          </cell>
          <cell r="AI1115">
            <v>-559.85</v>
          </cell>
          <cell r="AJ1115">
            <v>-499</v>
          </cell>
          <cell r="AK1115">
            <v>-750.84</v>
          </cell>
          <cell r="AL1115">
            <v>-824.22</v>
          </cell>
          <cell r="AM1115">
            <v>-849.37</v>
          </cell>
          <cell r="AN1115">
            <v>-880.68</v>
          </cell>
          <cell r="AO1115">
            <v>-947.02</v>
          </cell>
          <cell r="AP1115">
            <v>-1166.6500000000001</v>
          </cell>
          <cell r="AQ1115">
            <v>-749.21</v>
          </cell>
          <cell r="AR1115">
            <v>-790.26</v>
          </cell>
          <cell r="AS1115">
            <v>275.95999999999998</v>
          </cell>
          <cell r="AT1115">
            <v>294.10000000000002</v>
          </cell>
          <cell r="AU1115">
            <v>13.21</v>
          </cell>
          <cell r="AV1115">
            <v>68.14</v>
          </cell>
          <cell r="AW1115">
            <v>-5.18</v>
          </cell>
          <cell r="AX1115">
            <v>-177.83</v>
          </cell>
          <cell r="AY1115">
            <v>-362.33</v>
          </cell>
          <cell r="AZ1115">
            <v>-405.65</v>
          </cell>
          <cell r="BA1115">
            <v>-272.02999999999997</v>
          </cell>
          <cell r="BB1115">
            <v>-183.78</v>
          </cell>
          <cell r="BC1115">
            <v>-43.27</v>
          </cell>
          <cell r="BD1115">
            <v>8.4</v>
          </cell>
          <cell r="BE1115">
            <v>-567.82000000000005</v>
          </cell>
          <cell r="BF1115">
            <v>285.08999999999997</v>
          </cell>
          <cell r="BG1115">
            <v>284.67</v>
          </cell>
          <cell r="BH1115">
            <v>-17.940000000000001</v>
          </cell>
          <cell r="BI1115">
            <v>90.82</v>
          </cell>
          <cell r="BJ1115">
            <v>-13.23</v>
          </cell>
          <cell r="BK1115">
            <v>-291.97000000000003</v>
          </cell>
          <cell r="BL1115">
            <v>-127.16</v>
          </cell>
          <cell r="BM1115">
            <v>-435.02</v>
          </cell>
          <cell r="BN1115">
            <v>-218.09</v>
          </cell>
          <cell r="BO1115">
            <v>-150.93</v>
          </cell>
          <cell r="BP1115">
            <v>-0.2</v>
          </cell>
          <cell r="BQ1115">
            <v>26.15</v>
          </cell>
          <cell r="BR1115">
            <v>321.06</v>
          </cell>
          <cell r="BS1115">
            <v>130.74</v>
          </cell>
          <cell r="BT1115">
            <v>185.77</v>
          </cell>
          <cell r="BU1115">
            <v>138.83000000000001</v>
          </cell>
          <cell r="BV1115">
            <v>234.96</v>
          </cell>
          <cell r="BW1115">
            <v>196.95</v>
          </cell>
          <cell r="BX1115">
            <v>-159.72999999999999</v>
          </cell>
          <cell r="BY1115">
            <v>-157.46</v>
          </cell>
          <cell r="BZ1115">
            <v>-301.8</v>
          </cell>
          <cell r="CA1115">
            <v>-101.81</v>
          </cell>
          <cell r="CB1115">
            <v>96.32</v>
          </cell>
          <cell r="CC1115">
            <v>49.21</v>
          </cell>
          <cell r="CD1115">
            <v>9.08</v>
          </cell>
          <cell r="CE1115">
            <v>622.04999999999995</v>
          </cell>
          <cell r="CF1115">
            <v>46.34</v>
          </cell>
          <cell r="CG1115">
            <v>155.13</v>
          </cell>
          <cell r="CH1115">
            <v>188.85</v>
          </cell>
          <cell r="CI1115">
            <v>367.29</v>
          </cell>
          <cell r="CJ1115">
            <v>135.41999999999999</v>
          </cell>
          <cell r="CK1115">
            <v>-92.79</v>
          </cell>
          <cell r="CL1115">
            <v>-110.93</v>
          </cell>
          <cell r="CM1115">
            <v>-225.09</v>
          </cell>
          <cell r="CN1115">
            <v>-22.69</v>
          </cell>
          <cell r="CO1115">
            <v>115.37</v>
          </cell>
          <cell r="CP1115">
            <v>42.99</v>
          </cell>
          <cell r="CQ1115">
            <v>22.17</v>
          </cell>
          <cell r="CR1115">
            <v>333.13</v>
          </cell>
          <cell r="CS1115">
            <v>23.89</v>
          </cell>
          <cell r="CT1115">
            <v>102.78</v>
          </cell>
          <cell r="CU1115">
            <v>72.16</v>
          </cell>
          <cell r="CV1115">
            <v>110.58</v>
          </cell>
          <cell r="CW1115">
            <v>-11.21</v>
          </cell>
          <cell r="CX1115">
            <v>-110.57</v>
          </cell>
          <cell r="CY1115">
            <v>-3.21</v>
          </cell>
          <cell r="CZ1115">
            <v>-34.729999999999997</v>
          </cell>
          <cell r="DA1115">
            <v>31.55</v>
          </cell>
          <cell r="DB1115">
            <v>90.1</v>
          </cell>
          <cell r="DC1115">
            <v>13.28</v>
          </cell>
          <cell r="DD1115">
            <v>48.5</v>
          </cell>
          <cell r="DE1115">
            <v>1706.96</v>
          </cell>
          <cell r="DF1115">
            <v>81.7</v>
          </cell>
          <cell r="DG1115">
            <v>255.05</v>
          </cell>
          <cell r="DH1115">
            <v>231.71</v>
          </cell>
          <cell r="DI1115">
            <v>249.55</v>
          </cell>
          <cell r="DJ1115">
            <v>114.1</v>
          </cell>
          <cell r="DK1115">
            <v>210.94</v>
          </cell>
          <cell r="DL1115">
            <v>95.83</v>
          </cell>
          <cell r="DM1115">
            <v>73.599999999999994</v>
          </cell>
          <cell r="DN1115">
            <v>214.57</v>
          </cell>
          <cell r="DO1115">
            <v>53.7</v>
          </cell>
          <cell r="DP1115">
            <v>42.96</v>
          </cell>
          <cell r="DQ1115">
            <v>83.24</v>
          </cell>
          <cell r="DR1115">
            <v>495.13</v>
          </cell>
          <cell r="DS1115">
            <v>30</v>
          </cell>
          <cell r="DT1115">
            <v>102.93</v>
          </cell>
          <cell r="DU1115">
            <v>105.89</v>
          </cell>
          <cell r="DV1115">
            <v>67.209999999999994</v>
          </cell>
          <cell r="DW1115">
            <v>7.99</v>
          </cell>
          <cell r="DX1115">
            <v>29.44</v>
          </cell>
          <cell r="DY1115">
            <v>-4.0199999999999996</v>
          </cell>
          <cell r="DZ1115">
            <v>-8.31</v>
          </cell>
          <cell r="EA1115">
            <v>43.69</v>
          </cell>
          <cell r="EB1115">
            <v>70.37</v>
          </cell>
          <cell r="EC1115">
            <v>21.27</v>
          </cell>
          <cell r="ED1115">
            <v>28.67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 t="e">
            <v>#N/A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-12567.24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-9342.6299999999992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-786.12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-564.38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321.06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622.04999999999995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333.13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1706.96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-12567.24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-9342.6299999999992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-786.12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-564.38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321.06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622.04999999999995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333.13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1706.96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 t="e">
            <v>#N/A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-225.82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-231.98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-49.11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62.98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-29.89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3.14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29.85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27.17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0.54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-225.82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-231.98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-49.11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62.98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-29.89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3.14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29.85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27.17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 t="e">
            <v>#N/A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abSelected="1" view="pageBreakPreview" topLeftCell="A2" zoomScale="70" zoomScaleNormal="80" zoomScaleSheetLayoutView="70" workbookViewId="0">
      <selection activeCell="A3" sqref="A3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49"/>
      <c r="I1" s="6"/>
    </row>
    <row r="2" spans="2:62" customFormat="1" ht="5.25" customHeight="1">
      <c r="B2" s="1"/>
      <c r="C2" s="3"/>
      <c r="D2" s="3"/>
      <c r="E2" s="3"/>
      <c r="F2" s="4"/>
      <c r="G2" s="12"/>
      <c r="H2" s="49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49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49"/>
      <c r="I4" s="6"/>
      <c r="P4" s="277" t="s">
        <v>86</v>
      </c>
    </row>
    <row r="5" spans="2:62" customFormat="1" ht="15.75">
      <c r="B5" s="5" t="str">
        <f ca="1">'Table 5'!M4&amp; " - "&amp;TEXT(Study_MW,"#.0")&amp;" MW and "&amp;TEXT(Study_CF,"#.0%")&amp;" CF"</f>
        <v>Utah Sch 37 Wind - 10.0 MW and 31.0% CF</v>
      </c>
      <c r="C5" s="5"/>
      <c r="D5" s="5"/>
      <c r="E5" s="5"/>
      <c r="F5" s="5"/>
      <c r="G5" s="1"/>
      <c r="H5" s="49"/>
      <c r="I5" s="6"/>
      <c r="P5" s="278">
        <v>0.158</v>
      </c>
      <c r="Q5" s="278">
        <v>0.158</v>
      </c>
      <c r="R5" s="278">
        <v>0.158</v>
      </c>
      <c r="S5" s="279">
        <v>1</v>
      </c>
      <c r="T5" s="279">
        <v>1</v>
      </c>
      <c r="U5" s="279">
        <v>1</v>
      </c>
      <c r="V5" s="279">
        <v>1</v>
      </c>
      <c r="W5" s="279">
        <v>1</v>
      </c>
      <c r="X5" s="278">
        <v>0.53861399146353772</v>
      </c>
      <c r="Y5" s="278">
        <v>0.59672377662708742</v>
      </c>
    </row>
    <row r="6" spans="2:62" customFormat="1" ht="14.25" hidden="1">
      <c r="B6" s="23"/>
      <c r="C6" s="5"/>
      <c r="D6" s="5"/>
      <c r="E6" s="5"/>
      <c r="F6" s="5"/>
      <c r="G6" s="12"/>
      <c r="H6" s="49"/>
      <c r="I6" s="6"/>
    </row>
    <row r="7" spans="2:62" customFormat="1">
      <c r="B7" s="4"/>
      <c r="C7" s="8"/>
      <c r="D7" s="8"/>
      <c r="E7" s="4"/>
      <c r="F7" s="4"/>
      <c r="G7" s="4"/>
      <c r="H7" s="49"/>
      <c r="I7" s="64"/>
    </row>
    <row r="8" spans="2:62" customFormat="1">
      <c r="B8" s="4"/>
      <c r="C8" s="4"/>
      <c r="D8" s="4"/>
      <c r="E8" s="13"/>
      <c r="F8" s="52"/>
      <c r="G8" s="7" t="s">
        <v>17</v>
      </c>
      <c r="H8" s="49"/>
      <c r="I8" s="286"/>
      <c r="K8" s="179" t="s">
        <v>86</v>
      </c>
      <c r="L8" s="179"/>
      <c r="P8" s="275" t="s">
        <v>142</v>
      </c>
      <c r="AB8" s="275" t="s">
        <v>143</v>
      </c>
      <c r="AN8" s="275" t="s">
        <v>144</v>
      </c>
      <c r="AZ8" s="275" t="s">
        <v>145</v>
      </c>
    </row>
    <row r="9" spans="2:62" customFormat="1">
      <c r="B9" s="4"/>
      <c r="C9" s="7" t="s">
        <v>6</v>
      </c>
      <c r="D9" s="7"/>
      <c r="E9" s="13" t="s">
        <v>22</v>
      </c>
      <c r="F9" s="52"/>
      <c r="G9" s="67">
        <f ca="1">Study_CF</f>
        <v>0.31039805936073062</v>
      </c>
      <c r="H9" s="49"/>
      <c r="I9" s="64"/>
      <c r="K9" s="180" t="s">
        <v>87</v>
      </c>
      <c r="L9" s="180" t="s">
        <v>71</v>
      </c>
      <c r="M9" s="280" t="s">
        <v>146</v>
      </c>
      <c r="P9" t="s">
        <v>138</v>
      </c>
      <c r="Q9" t="s">
        <v>133</v>
      </c>
      <c r="R9" t="s">
        <v>134</v>
      </c>
      <c r="S9" t="s">
        <v>139</v>
      </c>
      <c r="T9" t="s">
        <v>140</v>
      </c>
      <c r="U9" t="s">
        <v>141</v>
      </c>
      <c r="V9" t="s">
        <v>130</v>
      </c>
      <c r="W9" t="s">
        <v>129</v>
      </c>
      <c r="X9" t="s">
        <v>136</v>
      </c>
      <c r="Y9" t="s">
        <v>137</v>
      </c>
      <c r="AB9" t="s">
        <v>138</v>
      </c>
      <c r="AC9" t="s">
        <v>133</v>
      </c>
      <c r="AD9" t="s">
        <v>134</v>
      </c>
      <c r="AE9" t="s">
        <v>139</v>
      </c>
      <c r="AF9" t="s">
        <v>140</v>
      </c>
      <c r="AG9" t="s">
        <v>141</v>
      </c>
      <c r="AH9" t="s">
        <v>130</v>
      </c>
      <c r="AI9" t="s">
        <v>129</v>
      </c>
      <c r="AJ9" t="s">
        <v>136</v>
      </c>
      <c r="AK9" t="s">
        <v>137</v>
      </c>
      <c r="AN9" t="s">
        <v>138</v>
      </c>
      <c r="AO9" t="s">
        <v>133</v>
      </c>
      <c r="AP9" t="s">
        <v>134</v>
      </c>
      <c r="AQ9" t="s">
        <v>139</v>
      </c>
      <c r="AR9" t="s">
        <v>140</v>
      </c>
      <c r="AS9" t="s">
        <v>141</v>
      </c>
      <c r="AT9" t="s">
        <v>130</v>
      </c>
      <c r="AU9" t="s">
        <v>129</v>
      </c>
      <c r="AV9" t="s">
        <v>136</v>
      </c>
      <c r="AW9" t="s">
        <v>137</v>
      </c>
      <c r="AZ9" t="s">
        <v>138</v>
      </c>
      <c r="BA9" t="s">
        <v>133</v>
      </c>
      <c r="BB9" t="s">
        <v>134</v>
      </c>
      <c r="BC9" t="s">
        <v>139</v>
      </c>
      <c r="BD9" t="s">
        <v>140</v>
      </c>
      <c r="BE9" t="s">
        <v>141</v>
      </c>
      <c r="BF9" t="s">
        <v>130</v>
      </c>
      <c r="BG9" t="s">
        <v>129</v>
      </c>
      <c r="BH9" t="s">
        <v>136</v>
      </c>
      <c r="BI9" t="s">
        <v>137</v>
      </c>
      <c r="BJ9" t="s">
        <v>147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2"/>
      <c r="G10" s="13" t="s">
        <v>18</v>
      </c>
      <c r="H10" s="49"/>
      <c r="I10" s="136"/>
      <c r="K10" s="181"/>
      <c r="L10" s="181"/>
      <c r="M10" s="281"/>
    </row>
    <row r="11" spans="2:62" customFormat="1" ht="13.5">
      <c r="B11" s="7"/>
      <c r="C11" s="7" t="s">
        <v>20</v>
      </c>
      <c r="D11" s="7"/>
      <c r="E11" s="107" t="s">
        <v>74</v>
      </c>
      <c r="F11" s="52"/>
      <c r="G11" s="13" t="s">
        <v>39</v>
      </c>
      <c r="H11" s="49"/>
      <c r="I11" s="136"/>
      <c r="K11" s="182" t="s">
        <v>88</v>
      </c>
      <c r="L11" s="183">
        <v>0.158</v>
      </c>
      <c r="M11" s="183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148</v>
      </c>
      <c r="AO11" t="s">
        <v>148</v>
      </c>
      <c r="AP11" t="s">
        <v>148</v>
      </c>
      <c r="AQ11" t="s">
        <v>148</v>
      </c>
      <c r="AR11" t="s">
        <v>148</v>
      </c>
      <c r="AS11" t="s">
        <v>148</v>
      </c>
      <c r="AT11" t="s">
        <v>148</v>
      </c>
      <c r="AU11" t="s">
        <v>148</v>
      </c>
      <c r="AV11" t="s">
        <v>148</v>
      </c>
      <c r="AW11" t="s">
        <v>148</v>
      </c>
      <c r="AZ11" t="s">
        <v>149</v>
      </c>
      <c r="BA11" t="s">
        <v>149</v>
      </c>
      <c r="BB11" t="s">
        <v>149</v>
      </c>
      <c r="BC11" t="s">
        <v>149</v>
      </c>
      <c r="BD11" t="s">
        <v>149</v>
      </c>
      <c r="BE11" t="s">
        <v>149</v>
      </c>
      <c r="BF11" t="s">
        <v>149</v>
      </c>
      <c r="BG11" t="s">
        <v>149</v>
      </c>
      <c r="BH11" t="s">
        <v>149</v>
      </c>
      <c r="BI11" t="s">
        <v>149</v>
      </c>
      <c r="BJ11" t="s">
        <v>149</v>
      </c>
    </row>
    <row r="12" spans="2:62" customFormat="1">
      <c r="B12" s="276">
        <f>'Table 5'!J19</f>
        <v>2017</v>
      </c>
      <c r="C12" s="10">
        <f t="shared" ref="C12" si="0">INDEX($BJ:$BJ,MATCH(B12,$O:$O,0),1)*1000/Study_MW</f>
        <v>0</v>
      </c>
      <c r="D12" s="60" t="str">
        <f t="shared" ref="D12" si="1">IF(OR(AND(B12=2029,_30_Geo_West&gt;0),AND(B12=2029,_200_SCCT_UtahN&gt;0),AND(B12=2030,_436_CCCT_WestMain&gt;0)),"(4)","")</f>
        <v/>
      </c>
      <c r="E12" s="10">
        <f>SUMIF('Table 5'!$J$13:$J$271,B12,'Table 5'!$C$13:$C$271)/SUMIF('Table 5'!$J$13:$J$271,B12,'Table 5'!$F$13:$F$271)</f>
        <v>17.020629856148354</v>
      </c>
      <c r="F12" s="50"/>
      <c r="G12" s="10">
        <f>IFERROR(SUMIF('Table 5'!$J$13:$J$271,B12,'Table 5'!$E$13:$E$271)/SUMIF('Table 5'!$J$13:$J$271,B12,'Table 5'!$F$13:$F$271),0)</f>
        <v>17.020629856148354</v>
      </c>
      <c r="H12" s="49"/>
      <c r="I12" s="136"/>
      <c r="K12" s="182" t="s">
        <v>44</v>
      </c>
      <c r="L12" s="183">
        <v>0.37912293315598289</v>
      </c>
      <c r="M12" s="183">
        <v>0.53861399146353772</v>
      </c>
      <c r="O12">
        <v>2017</v>
      </c>
    </row>
    <row r="13" spans="2:62" customFormat="1">
      <c r="B13" s="276">
        <f>'Table 5'!J20</f>
        <v>2018</v>
      </c>
      <c r="C13" s="10">
        <f t="shared" ref="C13:C33" si="2">INDEX($BJ:$BJ,MATCH(B13,$O:$O,0),1)*1000/Study_MW</f>
        <v>0</v>
      </c>
      <c r="D13" s="60" t="str">
        <f t="shared" ref="D13:D32" si="3">IF(OR(AND(B13=2029,_30_Geo_West&gt;0),AND(B13=2029,_200_SCCT_UtahN&gt;0),AND(B13=2030,_436_CCCT_WestMain&gt;0)),"(4)","")</f>
        <v/>
      </c>
      <c r="E13" s="10">
        <f>SUMIF('Table 5'!$J$13:$J$271,B13,'Table 5'!$C$13:$C$271)/SUMIF('Table 5'!$J$13:$J$271,B13,'Table 5'!$F$13:$F$271)</f>
        <v>18.217887520109283</v>
      </c>
      <c r="F13" s="50"/>
      <c r="G13" s="10">
        <f>IFERROR(SUMIF('Table 5'!$J$13:$J$271,B13,'Table 5'!$E$13:$E$271)/SUMIF('Table 5'!$J$13:$J$271,B13,'Table 5'!$F$13:$F$271),0)</f>
        <v>18.217887520109283</v>
      </c>
      <c r="H13" s="49"/>
      <c r="K13" s="182" t="s">
        <v>89</v>
      </c>
      <c r="L13" s="183">
        <v>0.59672377662708742</v>
      </c>
      <c r="M13" s="183">
        <v>0.64803174039612643</v>
      </c>
      <c r="O13">
        <f t="shared" ref="O13:O35" si="4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5">Q13/Q$5</f>
        <v>0</v>
      </c>
      <c r="AD13">
        <f t="shared" si="5"/>
        <v>0</v>
      </c>
      <c r="AE13">
        <f t="shared" si="5"/>
        <v>0</v>
      </c>
      <c r="AF13">
        <f t="shared" si="5"/>
        <v>0</v>
      </c>
      <c r="AG13">
        <f t="shared" si="5"/>
        <v>0</v>
      </c>
      <c r="AH13">
        <f t="shared" si="5"/>
        <v>0</v>
      </c>
      <c r="AI13">
        <f t="shared" si="5"/>
        <v>0</v>
      </c>
      <c r="AJ13">
        <f t="shared" si="5"/>
        <v>0</v>
      </c>
      <c r="AK13">
        <f t="shared" si="5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6">SUM(AZ13:BI13)</f>
        <v>0</v>
      </c>
    </row>
    <row r="14" spans="2:62" customFormat="1">
      <c r="B14" s="276">
        <f t="shared" ref="B14:B33" si="7">B13+1</f>
        <v>2019</v>
      </c>
      <c r="C14" s="10">
        <f t="shared" si="2"/>
        <v>0</v>
      </c>
      <c r="D14" s="60" t="str">
        <f t="shared" si="3"/>
        <v/>
      </c>
      <c r="E14" s="10">
        <f>SUMIF('Table 5'!$J$13:$J$271,B14,'Table 5'!$C$13:$C$271)/SUMIF('Table 5'!$J$13:$J$271,B14,'Table 5'!$F$13:$F$271)</f>
        <v>16.903431139239984</v>
      </c>
      <c r="F14" s="50"/>
      <c r="G14" s="10">
        <f>IFERROR(SUMIF('Table 5'!$J$13:$J$271,B14,'Table 5'!$E$13:$E$271)/SUMIF('Table 5'!$J$13:$J$271,B14,'Table 5'!$F$13:$F$271),0)</f>
        <v>16.903431139239984</v>
      </c>
      <c r="H14" s="49"/>
      <c r="K14" s="182" t="s">
        <v>90</v>
      </c>
      <c r="L14" s="183">
        <v>1</v>
      </c>
      <c r="M14" s="183">
        <v>1</v>
      </c>
      <c r="O14">
        <f t="shared" si="4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8">P14/P$5</f>
        <v>0</v>
      </c>
      <c r="AC14">
        <f t="shared" si="5"/>
        <v>0</v>
      </c>
      <c r="AD14">
        <f t="shared" si="5"/>
        <v>0</v>
      </c>
      <c r="AE14">
        <f t="shared" si="5"/>
        <v>0</v>
      </c>
      <c r="AF14">
        <f t="shared" si="5"/>
        <v>0</v>
      </c>
      <c r="AG14">
        <f t="shared" si="5"/>
        <v>0</v>
      </c>
      <c r="AH14">
        <f t="shared" si="5"/>
        <v>0</v>
      </c>
      <c r="AI14">
        <f t="shared" si="5"/>
        <v>0</v>
      </c>
      <c r="AJ14">
        <f t="shared" si="5"/>
        <v>0</v>
      </c>
      <c r="AK14">
        <f t="shared" si="5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6"/>
        <v>0</v>
      </c>
    </row>
    <row r="15" spans="2:62" customFormat="1">
      <c r="B15" s="276">
        <f t="shared" si="7"/>
        <v>2020</v>
      </c>
      <c r="C15" s="10">
        <f t="shared" si="2"/>
        <v>0</v>
      </c>
      <c r="D15" s="60" t="str">
        <f t="shared" si="3"/>
        <v/>
      </c>
      <c r="E15" s="10">
        <f>SUMIF('Table 5'!$J$13:$J$271,B15,'Table 5'!$C$13:$C$271)/SUMIF('Table 5'!$J$13:$J$271,B15,'Table 5'!$F$13:$F$271)</f>
        <v>15.656846340248006</v>
      </c>
      <c r="F15" s="50"/>
      <c r="G15" s="10">
        <f>IFERROR(SUMIF('Table 5'!$J$13:$J$271,B15,'Table 5'!$E$13:$E$271)/SUMIF('Table 5'!$J$13:$J$271,B15,'Table 5'!$F$13:$F$271),0)</f>
        <v>15.656846340248006</v>
      </c>
      <c r="H15" s="49"/>
      <c r="K15" s="182" t="s">
        <v>91</v>
      </c>
      <c r="L15" s="183">
        <v>1</v>
      </c>
      <c r="M15" s="183">
        <v>1</v>
      </c>
      <c r="O15">
        <f t="shared" si="4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8"/>
        <v>0</v>
      </c>
      <c r="AC15">
        <f t="shared" si="5"/>
        <v>0</v>
      </c>
      <c r="AD15">
        <f t="shared" si="5"/>
        <v>0</v>
      </c>
      <c r="AE15">
        <f t="shared" si="5"/>
        <v>0</v>
      </c>
      <c r="AF15">
        <f t="shared" si="5"/>
        <v>0</v>
      </c>
      <c r="AG15">
        <f t="shared" si="5"/>
        <v>0</v>
      </c>
      <c r="AH15">
        <f t="shared" si="5"/>
        <v>0</v>
      </c>
      <c r="AI15">
        <f t="shared" si="5"/>
        <v>0</v>
      </c>
      <c r="AJ15">
        <f t="shared" si="5"/>
        <v>0</v>
      </c>
      <c r="AK15">
        <f t="shared" si="5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276">
        <f t="shared" si="7"/>
        <v>2021</v>
      </c>
      <c r="C16" s="10">
        <f t="shared" si="2"/>
        <v>0</v>
      </c>
      <c r="D16" s="60" t="str">
        <f t="shared" si="3"/>
        <v/>
      </c>
      <c r="E16" s="10">
        <f>SUMIF('Table 5'!$J$13:$J$271,B16,'Table 5'!$C$13:$C$271)/SUMIF('Table 5'!$J$13:$J$271,B16,'Table 5'!$F$13:$F$271)</f>
        <v>16.585452398398377</v>
      </c>
      <c r="F16" s="50"/>
      <c r="G16" s="10">
        <f>IFERROR(SUMIF('Table 5'!$J$13:$J$271,B16,'Table 5'!$E$13:$E$271)/SUMIF('Table 5'!$J$13:$J$271,B16,'Table 5'!$F$13:$F$271),0)</f>
        <v>16.585452398398377</v>
      </c>
      <c r="H16" s="49"/>
      <c r="M16" s="196"/>
      <c r="O16">
        <f t="shared" si="4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8"/>
        <v>0</v>
      </c>
      <c r="AC16">
        <f t="shared" si="5"/>
        <v>0</v>
      </c>
      <c r="AD16">
        <f t="shared" si="5"/>
        <v>0</v>
      </c>
      <c r="AE16">
        <f t="shared" si="5"/>
        <v>0</v>
      </c>
      <c r="AF16">
        <f t="shared" si="5"/>
        <v>0</v>
      </c>
      <c r="AG16">
        <f t="shared" si="5"/>
        <v>0</v>
      </c>
      <c r="AH16">
        <f t="shared" si="5"/>
        <v>0</v>
      </c>
      <c r="AI16">
        <f t="shared" si="5"/>
        <v>0</v>
      </c>
      <c r="AJ16">
        <f t="shared" si="5"/>
        <v>0</v>
      </c>
      <c r="AK16">
        <f t="shared" si="5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9">SUM(AZ16:BI16)</f>
        <v>0</v>
      </c>
    </row>
    <row r="17" spans="2:62">
      <c r="B17" s="276">
        <f t="shared" si="7"/>
        <v>2022</v>
      </c>
      <c r="C17" s="10">
        <f t="shared" si="2"/>
        <v>0</v>
      </c>
      <c r="D17" s="60" t="str">
        <f t="shared" si="3"/>
        <v/>
      </c>
      <c r="E17" s="10">
        <f>SUMIF('Table 5'!$J$13:$J$271,B17,'Table 5'!$C$13:$C$271)/SUMIF('Table 5'!$J$13:$J$271,B17,'Table 5'!$F$13:$F$271)</f>
        <v>17.235451736921103</v>
      </c>
      <c r="F17" s="50"/>
      <c r="G17" s="10">
        <f>IFERROR(SUMIF('Table 5'!$J$13:$J$271,B17,'Table 5'!$E$13:$E$271)/SUMIF('Table 5'!$J$13:$J$271,B17,'Table 5'!$F$13:$F$271),0)</f>
        <v>17.235451736921103</v>
      </c>
      <c r="H17" s="49"/>
      <c r="I17"/>
      <c r="M17" s="197"/>
      <c r="O17">
        <f t="shared" si="4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8"/>
        <v>0</v>
      </c>
      <c r="AC17">
        <f t="shared" si="5"/>
        <v>0</v>
      </c>
      <c r="AD17">
        <f t="shared" si="5"/>
        <v>0</v>
      </c>
      <c r="AE17">
        <f t="shared" si="5"/>
        <v>0</v>
      </c>
      <c r="AF17">
        <f t="shared" si="5"/>
        <v>0</v>
      </c>
      <c r="AG17">
        <f t="shared" si="5"/>
        <v>0</v>
      </c>
      <c r="AH17">
        <f t="shared" si="5"/>
        <v>0</v>
      </c>
      <c r="AI17">
        <f t="shared" si="5"/>
        <v>0</v>
      </c>
      <c r="AJ17">
        <f t="shared" si="5"/>
        <v>0</v>
      </c>
      <c r="AK17">
        <f t="shared" si="5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9"/>
        <v>0</v>
      </c>
    </row>
    <row r="18" spans="2:62">
      <c r="B18" s="276">
        <f t="shared" si="7"/>
        <v>2023</v>
      </c>
      <c r="C18" s="10">
        <f t="shared" si="2"/>
        <v>0</v>
      </c>
      <c r="D18" s="60" t="str">
        <f t="shared" si="3"/>
        <v/>
      </c>
      <c r="E18" s="10">
        <f>SUMIF('Table 5'!$J$13:$J$271,B18,'Table 5'!$C$13:$C$271)/SUMIF('Table 5'!$J$13:$J$271,B18,'Table 5'!$F$13:$F$271)</f>
        <v>18.45363881049348</v>
      </c>
      <c r="F18" s="50"/>
      <c r="G18" s="10">
        <f>IFERROR(SUMIF('Table 5'!$J$13:$J$271,B18,'Table 5'!$E$13:$E$271)/SUMIF('Table 5'!$J$13:$J$271,B18,'Table 5'!$F$13:$F$271),0)</f>
        <v>18.45363881049348</v>
      </c>
      <c r="H18" s="49"/>
      <c r="I18"/>
      <c r="M18" s="197"/>
      <c r="O18">
        <f t="shared" si="4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8"/>
        <v>0</v>
      </c>
      <c r="AC18">
        <f t="shared" si="5"/>
        <v>0</v>
      </c>
      <c r="AD18">
        <f t="shared" si="5"/>
        <v>0</v>
      </c>
      <c r="AE18">
        <f t="shared" si="5"/>
        <v>0</v>
      </c>
      <c r="AF18">
        <f t="shared" si="5"/>
        <v>0</v>
      </c>
      <c r="AG18">
        <f t="shared" si="5"/>
        <v>0</v>
      </c>
      <c r="AH18">
        <f t="shared" si="5"/>
        <v>0</v>
      </c>
      <c r="AI18">
        <f t="shared" si="5"/>
        <v>0</v>
      </c>
      <c r="AJ18">
        <f t="shared" si="5"/>
        <v>0</v>
      </c>
      <c r="AK18">
        <f t="shared" si="5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9"/>
        <v>0</v>
      </c>
    </row>
    <row r="19" spans="2:62">
      <c r="B19" s="276">
        <f t="shared" si="7"/>
        <v>2024</v>
      </c>
      <c r="C19" s="10">
        <f t="shared" si="2"/>
        <v>0</v>
      </c>
      <c r="D19" s="60" t="str">
        <f t="shared" si="3"/>
        <v/>
      </c>
      <c r="E19" s="10">
        <f>SUMIF('Table 5'!$J$13:$J$271,B19,'Table 5'!$C$13:$C$271)/SUMIF('Table 5'!$J$13:$J$271,B19,'Table 5'!$F$13:$F$271)</f>
        <v>20.745314121315335</v>
      </c>
      <c r="F19" s="50"/>
      <c r="G19" s="10">
        <f>IFERROR(SUMIF('Table 5'!$J$13:$J$271,B19,'Table 5'!$E$13:$E$271)/SUMIF('Table 5'!$J$13:$J$271,B19,'Table 5'!$F$13:$F$271),0)</f>
        <v>20.745314121315335</v>
      </c>
      <c r="H19" s="49"/>
      <c r="I19"/>
      <c r="M19" s="197"/>
      <c r="O19">
        <f t="shared" si="4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8"/>
        <v>0</v>
      </c>
      <c r="AC19">
        <f t="shared" si="5"/>
        <v>0</v>
      </c>
      <c r="AD19">
        <f t="shared" si="5"/>
        <v>0</v>
      </c>
      <c r="AE19">
        <f t="shared" si="5"/>
        <v>0</v>
      </c>
      <c r="AF19">
        <f t="shared" si="5"/>
        <v>0</v>
      </c>
      <c r="AG19">
        <f t="shared" si="5"/>
        <v>0</v>
      </c>
      <c r="AH19">
        <f t="shared" si="5"/>
        <v>0</v>
      </c>
      <c r="AI19">
        <f t="shared" si="5"/>
        <v>0</v>
      </c>
      <c r="AJ19">
        <f t="shared" si="5"/>
        <v>0</v>
      </c>
      <c r="AK19">
        <f t="shared" si="5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9"/>
        <v>0</v>
      </c>
    </row>
    <row r="20" spans="2:62">
      <c r="B20" s="276">
        <f t="shared" si="7"/>
        <v>2025</v>
      </c>
      <c r="C20" s="10">
        <f t="shared" si="2"/>
        <v>0</v>
      </c>
      <c r="D20" s="60" t="str">
        <f t="shared" si="3"/>
        <v/>
      </c>
      <c r="E20" s="10">
        <f>SUMIF('Table 5'!$J$13:$J$271,B20,'Table 5'!$C$13:$C$271)/SUMIF('Table 5'!$J$13:$J$271,B20,'Table 5'!$F$13:$F$271)</f>
        <v>22.066717832968507</v>
      </c>
      <c r="F20" s="50"/>
      <c r="G20" s="10">
        <f>IFERROR(SUMIF('Table 5'!$J$13:$J$271,B20,'Table 5'!$E$13:$E$271)/SUMIF('Table 5'!$J$13:$J$271,B20,'Table 5'!$F$13:$F$271),0)</f>
        <v>22.066717832968507</v>
      </c>
      <c r="H20" s="49"/>
      <c r="I20"/>
      <c r="M20" s="197"/>
      <c r="O20">
        <f t="shared" si="4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8"/>
        <v>0</v>
      </c>
      <c r="AC20">
        <f t="shared" si="5"/>
        <v>0</v>
      </c>
      <c r="AD20">
        <f t="shared" si="5"/>
        <v>0</v>
      </c>
      <c r="AE20">
        <f t="shared" si="5"/>
        <v>0</v>
      </c>
      <c r="AF20">
        <f t="shared" si="5"/>
        <v>0</v>
      </c>
      <c r="AG20">
        <f t="shared" si="5"/>
        <v>0</v>
      </c>
      <c r="AH20">
        <f t="shared" si="5"/>
        <v>0</v>
      </c>
      <c r="AI20">
        <f t="shared" si="5"/>
        <v>0</v>
      </c>
      <c r="AJ20">
        <f t="shared" si="5"/>
        <v>0</v>
      </c>
      <c r="AK20">
        <f t="shared" si="5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9"/>
        <v>0</v>
      </c>
    </row>
    <row r="21" spans="2:62">
      <c r="B21" s="276">
        <f t="shared" si="7"/>
        <v>2026</v>
      </c>
      <c r="C21" s="10">
        <f t="shared" si="2"/>
        <v>0</v>
      </c>
      <c r="D21" s="60" t="str">
        <f t="shared" si="3"/>
        <v/>
      </c>
      <c r="E21" s="10">
        <f>SUMIF('Table 5'!$J$13:$J$271,B21,'Table 5'!$C$13:$C$271)/SUMIF('Table 5'!$J$13:$J$271,B21,'Table 5'!$F$13:$F$271)</f>
        <v>22.080549314161349</v>
      </c>
      <c r="F21" s="50"/>
      <c r="G21" s="10">
        <f>IFERROR(SUMIF('Table 5'!$J$13:$J$271,B21,'Table 5'!$E$13:$E$271)/SUMIF('Table 5'!$J$13:$J$271,B21,'Table 5'!$F$13:$F$271),0)</f>
        <v>22.080549314161349</v>
      </c>
      <c r="H21" s="49"/>
      <c r="I21"/>
      <c r="M21" s="197"/>
      <c r="O21">
        <f t="shared" si="4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8"/>
        <v>0</v>
      </c>
      <c r="AC21">
        <f t="shared" si="5"/>
        <v>0</v>
      </c>
      <c r="AD21">
        <f t="shared" si="5"/>
        <v>0</v>
      </c>
      <c r="AE21">
        <f t="shared" si="5"/>
        <v>0</v>
      </c>
      <c r="AF21">
        <f t="shared" si="5"/>
        <v>0</v>
      </c>
      <c r="AG21">
        <f t="shared" si="5"/>
        <v>0</v>
      </c>
      <c r="AH21">
        <f t="shared" si="5"/>
        <v>0</v>
      </c>
      <c r="AI21">
        <f t="shared" si="5"/>
        <v>0</v>
      </c>
      <c r="AJ21">
        <f t="shared" si="5"/>
        <v>0</v>
      </c>
      <c r="AK21">
        <f t="shared" si="5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9"/>
        <v>0</v>
      </c>
    </row>
    <row r="22" spans="2:62">
      <c r="B22" s="276">
        <f t="shared" si="7"/>
        <v>2027</v>
      </c>
      <c r="C22" s="10">
        <f t="shared" si="2"/>
        <v>0</v>
      </c>
      <c r="D22" s="60" t="str">
        <f t="shared" si="3"/>
        <v/>
      </c>
      <c r="E22" s="10">
        <f>SUMIF('Table 5'!$J$13:$J$271,B22,'Table 5'!$C$13:$C$271)/SUMIF('Table 5'!$J$13:$J$271,B22,'Table 5'!$F$13:$F$271)</f>
        <v>23.788432955733967</v>
      </c>
      <c r="F22" s="50"/>
      <c r="G22" s="10">
        <f>IFERROR(SUMIF('Table 5'!$J$13:$J$271,B22,'Table 5'!$E$13:$E$271)/SUMIF('Table 5'!$J$13:$J$271,B22,'Table 5'!$F$13:$F$271),0)</f>
        <v>23.788432955733967</v>
      </c>
      <c r="H22" s="49"/>
      <c r="I22"/>
      <c r="M22" s="197"/>
      <c r="O22">
        <f t="shared" si="4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8"/>
        <v>0</v>
      </c>
      <c r="AC22">
        <f t="shared" si="5"/>
        <v>0</v>
      </c>
      <c r="AD22">
        <f t="shared" si="5"/>
        <v>0</v>
      </c>
      <c r="AE22">
        <f t="shared" si="5"/>
        <v>0</v>
      </c>
      <c r="AF22">
        <f t="shared" si="5"/>
        <v>0</v>
      </c>
      <c r="AG22">
        <f t="shared" si="5"/>
        <v>0</v>
      </c>
      <c r="AH22">
        <f t="shared" si="5"/>
        <v>0</v>
      </c>
      <c r="AI22">
        <f t="shared" si="5"/>
        <v>0</v>
      </c>
      <c r="AJ22">
        <f t="shared" si="5"/>
        <v>0</v>
      </c>
      <c r="AK22">
        <f t="shared" si="5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9"/>
        <v>0</v>
      </c>
    </row>
    <row r="23" spans="2:62">
      <c r="B23" s="276">
        <f t="shared" si="7"/>
        <v>2028</v>
      </c>
      <c r="C23" s="10">
        <f t="shared" si="2"/>
        <v>0</v>
      </c>
      <c r="D23" s="60" t="str">
        <f t="shared" si="3"/>
        <v/>
      </c>
      <c r="E23" s="10">
        <f>SUMIF('Table 5'!$J$13:$J$271,B23,'Table 5'!$C$13:$C$271)/SUMIF('Table 5'!$J$13:$J$271,B23,'Table 5'!$F$13:$F$271)</f>
        <v>29.127726412371445</v>
      </c>
      <c r="F23" s="50"/>
      <c r="G23" s="10">
        <f>IFERROR(SUMIF('Table 5'!$J$13:$J$271,B23,'Table 5'!$E$13:$E$271)/SUMIF('Table 5'!$J$13:$J$271,B23,'Table 5'!$F$13:$F$271),0)</f>
        <v>29.127726412371445</v>
      </c>
      <c r="H23" s="49"/>
      <c r="I23"/>
      <c r="M23" s="197"/>
      <c r="O23">
        <f t="shared" si="4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8"/>
        <v>0</v>
      </c>
      <c r="AC23">
        <f t="shared" si="5"/>
        <v>0</v>
      </c>
      <c r="AD23">
        <f t="shared" si="5"/>
        <v>0</v>
      </c>
      <c r="AE23">
        <f t="shared" si="5"/>
        <v>0</v>
      </c>
      <c r="AF23">
        <f t="shared" si="5"/>
        <v>0</v>
      </c>
      <c r="AG23">
        <f t="shared" si="5"/>
        <v>0</v>
      </c>
      <c r="AH23">
        <f t="shared" si="5"/>
        <v>0</v>
      </c>
      <c r="AI23">
        <f t="shared" si="5"/>
        <v>0</v>
      </c>
      <c r="AJ23">
        <f t="shared" si="5"/>
        <v>0</v>
      </c>
      <c r="AK23">
        <f t="shared" si="5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9"/>
        <v>0</v>
      </c>
    </row>
    <row r="24" spans="2:62">
      <c r="B24" s="276">
        <f t="shared" si="7"/>
        <v>2029</v>
      </c>
      <c r="C24" s="10">
        <f t="shared" si="2"/>
        <v>0</v>
      </c>
      <c r="D24" s="60" t="str">
        <f t="shared" si="3"/>
        <v/>
      </c>
      <c r="E24" s="10">
        <f>SUMIF('Table 5'!$J$13:$J$271,B24,'Table 5'!$C$13:$C$271)/SUMIF('Table 5'!$J$13:$J$271,B24,'Table 5'!$F$13:$F$271)</f>
        <v>31.867142719462372</v>
      </c>
      <c r="F24" s="50"/>
      <c r="G24" s="10">
        <f>IFERROR(SUMIF('Table 5'!$J$13:$J$271,B24,'Table 5'!$E$13:$E$271)/SUMIF('Table 5'!$J$13:$J$271,B24,'Table 5'!$F$13:$F$271),0)</f>
        <v>31.867142719462372</v>
      </c>
      <c r="H24" s="49"/>
      <c r="I24"/>
      <c r="M24" s="197"/>
      <c r="O24">
        <f t="shared" si="4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8"/>
        <v>0</v>
      </c>
      <c r="AC24">
        <f t="shared" si="5"/>
        <v>0</v>
      </c>
      <c r="AD24">
        <f t="shared" si="5"/>
        <v>0</v>
      </c>
      <c r="AE24">
        <f t="shared" si="5"/>
        <v>0</v>
      </c>
      <c r="AF24">
        <f t="shared" si="5"/>
        <v>0</v>
      </c>
      <c r="AG24">
        <f t="shared" si="5"/>
        <v>0</v>
      </c>
      <c r="AH24">
        <f t="shared" si="5"/>
        <v>0</v>
      </c>
      <c r="AI24">
        <f t="shared" si="5"/>
        <v>0</v>
      </c>
      <c r="AJ24">
        <f t="shared" si="5"/>
        <v>0</v>
      </c>
      <c r="AK24">
        <f t="shared" si="5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9"/>
        <v>0</v>
      </c>
    </row>
    <row r="25" spans="2:62">
      <c r="B25" s="276">
        <f t="shared" si="7"/>
        <v>2030</v>
      </c>
      <c r="C25" s="10">
        <f t="shared" si="2"/>
        <v>0</v>
      </c>
      <c r="D25" s="60" t="str">
        <f t="shared" si="3"/>
        <v/>
      </c>
      <c r="E25" s="10">
        <f>SUMIF('Table 5'!$J$13:$J$271,B25,'Table 5'!$C$13:$C$271)/SUMIF('Table 5'!$J$13:$J$271,B25,'Table 5'!$F$13:$F$271)</f>
        <v>36.197122747863858</v>
      </c>
      <c r="F25" s="50"/>
      <c r="G25" s="10">
        <f>IFERROR(SUMIF('Table 5'!$J$13:$J$271,B25,'Table 5'!$E$13:$E$271)/SUMIF('Table 5'!$J$13:$J$271,B25,'Table 5'!$F$13:$F$271),0)</f>
        <v>36.197122747863858</v>
      </c>
      <c r="H25" s="49"/>
      <c r="I25"/>
      <c r="M25" s="197"/>
      <c r="O25">
        <f t="shared" si="4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8"/>
        <v>0</v>
      </c>
      <c r="AC25">
        <f t="shared" si="5"/>
        <v>0</v>
      </c>
      <c r="AD25">
        <f t="shared" si="5"/>
        <v>0</v>
      </c>
      <c r="AE25">
        <f t="shared" si="5"/>
        <v>0</v>
      </c>
      <c r="AF25">
        <f t="shared" si="5"/>
        <v>0</v>
      </c>
      <c r="AG25">
        <f t="shared" si="5"/>
        <v>0</v>
      </c>
      <c r="AH25">
        <f t="shared" si="5"/>
        <v>0</v>
      </c>
      <c r="AI25">
        <f t="shared" si="5"/>
        <v>0</v>
      </c>
      <c r="AJ25">
        <f t="shared" si="5"/>
        <v>0</v>
      </c>
      <c r="AK25">
        <f t="shared" si="5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9"/>
        <v>0</v>
      </c>
    </row>
    <row r="26" spans="2:62">
      <c r="B26" s="276">
        <f t="shared" si="7"/>
        <v>2031</v>
      </c>
      <c r="C26" s="10">
        <f t="shared" si="2"/>
        <v>125.33870699999986</v>
      </c>
      <c r="D26" s="60" t="str">
        <f t="shared" si="3"/>
        <v/>
      </c>
      <c r="E26" s="10">
        <f>SUMIF('Table 5'!$J$13:$J$271,B26,'Table 5'!$C$13:$C$271)/SUMIF('Table 5'!$J$13:$J$271,B26,'Table 5'!$F$13:$F$271)</f>
        <v>9.0004082974157722</v>
      </c>
      <c r="F26" s="50"/>
      <c r="G26" s="10">
        <f>IFERROR(SUMIF('Table 5'!$J$13:$J$271,B26,'Table 5'!$E$13:$E$271)/SUMIF('Table 5'!$J$13:$J$271,B26,'Table 5'!$F$13:$F$271),0)</f>
        <v>55.096287907005255</v>
      </c>
      <c r="H26" s="49"/>
      <c r="I26"/>
      <c r="M26" s="197"/>
      <c r="O26">
        <f t="shared" si="4"/>
        <v>2031</v>
      </c>
      <c r="P26">
        <v>0</v>
      </c>
      <c r="Q26">
        <v>0.868841999999999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8"/>
        <v>0</v>
      </c>
      <c r="AC26">
        <f t="shared" si="5"/>
        <v>5.4989999999999934</v>
      </c>
      <c r="AD26">
        <f t="shared" si="5"/>
        <v>0</v>
      </c>
      <c r="AE26">
        <f t="shared" si="5"/>
        <v>0</v>
      </c>
      <c r="AF26">
        <f t="shared" si="5"/>
        <v>0</v>
      </c>
      <c r="AG26">
        <f t="shared" si="5"/>
        <v>0</v>
      </c>
      <c r="AH26">
        <f t="shared" si="5"/>
        <v>0</v>
      </c>
      <c r="AI26">
        <f t="shared" si="5"/>
        <v>0</v>
      </c>
      <c r="AJ26">
        <f t="shared" si="5"/>
        <v>0</v>
      </c>
      <c r="AK26">
        <f t="shared" si="5"/>
        <v>0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1.2533870699999987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9"/>
        <v>1.2533870699999987</v>
      </c>
    </row>
    <row r="27" spans="2:62">
      <c r="B27" s="276">
        <f t="shared" si="7"/>
        <v>2032</v>
      </c>
      <c r="C27" s="10">
        <f t="shared" si="2"/>
        <v>128.35215899999986</v>
      </c>
      <c r="D27" s="60" t="str">
        <f t="shared" si="3"/>
        <v/>
      </c>
      <c r="E27" s="10">
        <f>SUMIF('Table 5'!$J$13:$J$271,B27,'Table 5'!$C$13:$C$271)/SUMIF('Table 5'!$J$13:$J$271,B27,'Table 5'!$F$13:$F$271)</f>
        <v>9.9930615259613784</v>
      </c>
      <c r="F27" s="50"/>
      <c r="G27" s="10">
        <f>IFERROR(SUMIF('Table 5'!$J$13:$J$271,B27,'Table 5'!$E$13:$E$271)/SUMIF('Table 5'!$J$13:$J$271,B27,'Table 5'!$F$13:$F$271),0)</f>
        <v>57.058535153971739</v>
      </c>
      <c r="H27" s="49"/>
      <c r="I27"/>
      <c r="M27" s="197"/>
      <c r="O27">
        <f t="shared" si="4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8"/>
        <v>0</v>
      </c>
      <c r="AC27">
        <f t="shared" si="5"/>
        <v>0</v>
      </c>
      <c r="AD27">
        <f t="shared" si="5"/>
        <v>0</v>
      </c>
      <c r="AE27">
        <f t="shared" si="5"/>
        <v>0</v>
      </c>
      <c r="AF27">
        <f t="shared" si="5"/>
        <v>0</v>
      </c>
      <c r="AG27">
        <f t="shared" si="5"/>
        <v>0</v>
      </c>
      <c r="AH27">
        <f t="shared" si="5"/>
        <v>0</v>
      </c>
      <c r="AI27">
        <f t="shared" si="5"/>
        <v>0</v>
      </c>
      <c r="AJ27">
        <f t="shared" si="5"/>
        <v>0</v>
      </c>
      <c r="AK27">
        <f t="shared" si="5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1.2835215899999985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9"/>
        <v>1.2835215899999985</v>
      </c>
    </row>
    <row r="28" spans="2:62">
      <c r="B28" s="276">
        <f t="shared" si="7"/>
        <v>2033</v>
      </c>
      <c r="C28" s="10">
        <f t="shared" si="2"/>
        <v>131.45359499999986</v>
      </c>
      <c r="D28" s="60" t="str">
        <f t="shared" si="3"/>
        <v/>
      </c>
      <c r="E28" s="10">
        <f>SUMIF('Table 5'!$J$13:$J$271,B28,'Table 5'!$C$13:$C$271)/SUMIF('Table 5'!$J$13:$J$271,B28,'Table 5'!$F$13:$F$271)</f>
        <v>10.787753380238911</v>
      </c>
      <c r="F28" s="50"/>
      <c r="G28" s="10">
        <f>IFERROR(SUMIF('Table 5'!$J$13:$J$271,B28,'Table 5'!$E$13:$E$271)/SUMIF('Table 5'!$J$13:$J$271,B28,'Table 5'!$F$13:$F$271),0)</f>
        <v>59.132508439565754</v>
      </c>
      <c r="H28" s="49"/>
      <c r="I28"/>
      <c r="M28" s="197"/>
      <c r="O28">
        <f t="shared" si="4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8"/>
        <v>0</v>
      </c>
      <c r="AC28">
        <f t="shared" si="5"/>
        <v>0</v>
      </c>
      <c r="AD28">
        <f t="shared" si="5"/>
        <v>0</v>
      </c>
      <c r="AE28">
        <f t="shared" si="5"/>
        <v>0</v>
      </c>
      <c r="AF28">
        <f t="shared" si="5"/>
        <v>0</v>
      </c>
      <c r="AG28">
        <f t="shared" si="5"/>
        <v>0</v>
      </c>
      <c r="AH28">
        <f t="shared" si="5"/>
        <v>0</v>
      </c>
      <c r="AI28">
        <f t="shared" si="5"/>
        <v>0</v>
      </c>
      <c r="AJ28">
        <f t="shared" si="5"/>
        <v>0</v>
      </c>
      <c r="AK28">
        <f t="shared" si="5"/>
        <v>0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1.3145359499999987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9"/>
        <v>1.3145359499999987</v>
      </c>
    </row>
    <row r="29" spans="2:62">
      <c r="B29" s="276">
        <f t="shared" si="7"/>
        <v>2034</v>
      </c>
      <c r="C29" s="10">
        <f t="shared" si="2"/>
        <v>134.63201699999985</v>
      </c>
      <c r="D29" s="60" t="str">
        <f t="shared" si="3"/>
        <v/>
      </c>
      <c r="E29" s="10">
        <f>SUMIF('Table 5'!$J$13:$J$271,B29,'Table 5'!$C$13:$C$271)/SUMIF('Table 5'!$J$13:$J$271,B29,'Table 5'!$F$13:$F$271)</f>
        <v>11.140641160457786</v>
      </c>
      <c r="F29" s="50"/>
      <c r="G29" s="10">
        <f>IFERROR(SUMIF('Table 5'!$J$13:$J$271,B29,'Table 5'!$E$13:$E$271)/SUMIF('Table 5'!$J$13:$J$271,B29,'Table 5'!$F$13:$F$271),0)</f>
        <v>60.654326084845955</v>
      </c>
      <c r="H29" s="49"/>
      <c r="I29"/>
      <c r="M29" s="197"/>
      <c r="O29">
        <f t="shared" si="4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8"/>
        <v>0</v>
      </c>
      <c r="AC29">
        <f t="shared" si="5"/>
        <v>0</v>
      </c>
      <c r="AD29">
        <f t="shared" si="5"/>
        <v>0</v>
      </c>
      <c r="AE29">
        <f t="shared" si="5"/>
        <v>0</v>
      </c>
      <c r="AF29">
        <f t="shared" si="5"/>
        <v>0</v>
      </c>
      <c r="AG29">
        <f t="shared" si="5"/>
        <v>0</v>
      </c>
      <c r="AH29">
        <f t="shared" si="5"/>
        <v>0</v>
      </c>
      <c r="AI29">
        <f t="shared" si="5"/>
        <v>0</v>
      </c>
      <c r="AJ29">
        <f t="shared" si="5"/>
        <v>0</v>
      </c>
      <c r="AK29">
        <f t="shared" si="5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1.3463201699999983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9"/>
        <v>1.3463201699999983</v>
      </c>
    </row>
    <row r="30" spans="2:62">
      <c r="B30" s="276">
        <f t="shared" si="7"/>
        <v>2035</v>
      </c>
      <c r="C30" s="10">
        <f t="shared" si="2"/>
        <v>137.88192599999985</v>
      </c>
      <c r="D30" s="60" t="str">
        <f t="shared" si="3"/>
        <v/>
      </c>
      <c r="E30" s="10">
        <f>SUMIF('Table 5'!$J$13:$J$271,B30,'Table 5'!$C$13:$C$271)/SUMIF('Table 5'!$J$13:$J$271,B30,'Table 5'!$F$13:$F$271)</f>
        <v>11.729288966309529</v>
      </c>
      <c r="F30" s="50"/>
      <c r="G30" s="10">
        <f>IFERROR(SUMIF('Table 5'!$J$13:$J$271,B30,'Table 5'!$E$13:$E$271)/SUMIF('Table 5'!$J$13:$J$271,B30,'Table 5'!$F$13:$F$271),0)</f>
        <v>62.438194565872863</v>
      </c>
      <c r="H30" s="49"/>
      <c r="I30"/>
      <c r="M30" s="197"/>
      <c r="O30">
        <f t="shared" si="4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8"/>
        <v>0</v>
      </c>
      <c r="AC30">
        <f t="shared" si="5"/>
        <v>0</v>
      </c>
      <c r="AD30">
        <f t="shared" si="5"/>
        <v>0</v>
      </c>
      <c r="AE30">
        <f t="shared" si="5"/>
        <v>0</v>
      </c>
      <c r="AF30">
        <f t="shared" si="5"/>
        <v>0</v>
      </c>
      <c r="AG30">
        <f t="shared" si="5"/>
        <v>0</v>
      </c>
      <c r="AH30">
        <f t="shared" si="5"/>
        <v>0</v>
      </c>
      <c r="AI30">
        <f t="shared" si="5"/>
        <v>0</v>
      </c>
      <c r="AJ30">
        <f t="shared" si="5"/>
        <v>0</v>
      </c>
      <c r="AK30">
        <f t="shared" si="5"/>
        <v>0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1.3788192599999984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0</v>
      </c>
      <c r="BJ30">
        <f t="shared" si="9"/>
        <v>1.3788192599999984</v>
      </c>
    </row>
    <row r="31" spans="2:62">
      <c r="B31" s="276">
        <f t="shared" si="7"/>
        <v>2036</v>
      </c>
      <c r="C31" s="10">
        <f t="shared" si="2"/>
        <v>258.80944199999999</v>
      </c>
      <c r="D31" s="60" t="str">
        <f t="shared" si="3"/>
        <v/>
      </c>
      <c r="E31" s="10">
        <f>SUMIF('Table 5'!$J$13:$J$271,B31,'Table 5'!$C$13:$C$271)/SUMIF('Table 5'!$J$13:$J$271,B31,'Table 5'!$F$13:$F$271)</f>
        <v>-17.523059634948268</v>
      </c>
      <c r="F31" s="50"/>
      <c r="G31" s="10">
        <f>IFERROR(SUMIF('Table 5'!$J$13:$J$271,B31,'Table 5'!$E$13:$E$271)/SUMIF('Table 5'!$J$13:$J$271,B31,'Table 5'!$F$13:$F$271),0)</f>
        <v>77.379815875942782</v>
      </c>
      <c r="H31" s="49"/>
      <c r="I31"/>
      <c r="M31" s="197"/>
      <c r="O31">
        <f t="shared" si="4"/>
        <v>2036</v>
      </c>
      <c r="P31">
        <v>0</v>
      </c>
      <c r="Q31">
        <v>0</v>
      </c>
      <c r="R31">
        <v>0.71115800000000096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8"/>
        <v>0</v>
      </c>
      <c r="AC31">
        <f t="shared" si="5"/>
        <v>0</v>
      </c>
      <c r="AD31">
        <f t="shared" si="5"/>
        <v>4.5010000000000057</v>
      </c>
      <c r="AE31">
        <f t="shared" si="5"/>
        <v>0</v>
      </c>
      <c r="AF31">
        <f t="shared" si="5"/>
        <v>0</v>
      </c>
      <c r="AG31">
        <f t="shared" si="5"/>
        <v>0</v>
      </c>
      <c r="AH31">
        <f t="shared" si="5"/>
        <v>0</v>
      </c>
      <c r="AI31">
        <f t="shared" si="5"/>
        <v>0</v>
      </c>
      <c r="AJ31">
        <f t="shared" si="5"/>
        <v>0</v>
      </c>
      <c r="AK31">
        <f t="shared" si="5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1.4122531799999984</v>
      </c>
      <c r="BB31">
        <f>SUM(AD$13:AD31)*AP31/1000</f>
        <v>1.1758412400000016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0</v>
      </c>
      <c r="BJ31">
        <f t="shared" si="9"/>
        <v>2.58809442</v>
      </c>
    </row>
    <row r="32" spans="2:62">
      <c r="B32" s="276">
        <f t="shared" si="7"/>
        <v>2037</v>
      </c>
      <c r="C32" s="10">
        <f t="shared" si="2"/>
        <v>265.08345399999996</v>
      </c>
      <c r="D32" s="60" t="str">
        <f t="shared" si="3"/>
        <v/>
      </c>
      <c r="E32" s="10">
        <f>SUMIF('Table 5'!$J$13:$J$271,B32,'Table 5'!$C$13:$C$271)/SUMIF('Table 5'!$J$13:$J$271,B32,'Table 5'!$F$13:$F$271)</f>
        <v>-20.517916747189151</v>
      </c>
      <c r="F32" s="50"/>
      <c r="G32" s="10">
        <f>IFERROR(SUMIF('Table 5'!$J$13:$J$271,B32,'Table 5'!$E$13:$E$271)/SUMIF('Table 5'!$J$13:$J$271,B32,'Table 5'!$F$13:$F$271),0)</f>
        <v>76.971959082455143</v>
      </c>
      <c r="H32" s="49"/>
      <c r="I32"/>
      <c r="M32" s="197"/>
      <c r="O32">
        <f t="shared" si="4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8"/>
        <v>0</v>
      </c>
      <c r="AC32">
        <f t="shared" si="5"/>
        <v>0</v>
      </c>
      <c r="AD32">
        <f t="shared" si="5"/>
        <v>0</v>
      </c>
      <c r="AE32">
        <f t="shared" si="5"/>
        <v>0</v>
      </c>
      <c r="AF32">
        <f t="shared" si="5"/>
        <v>0</v>
      </c>
      <c r="AG32">
        <f t="shared" si="5"/>
        <v>0</v>
      </c>
      <c r="AH32">
        <f t="shared" si="5"/>
        <v>0</v>
      </c>
      <c r="AI32">
        <f t="shared" si="5"/>
        <v>0</v>
      </c>
      <c r="AJ32">
        <f t="shared" si="5"/>
        <v>0</v>
      </c>
      <c r="AK32">
        <f t="shared" si="5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1.4464569599999983</v>
      </c>
      <c r="BB32">
        <f>SUM(AD$13:AD32)*AP32/1000</f>
        <v>1.2043775800000014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0</v>
      </c>
      <c r="BJ32" s="284">
        <f t="shared" si="9"/>
        <v>2.65083454</v>
      </c>
    </row>
    <row r="33" spans="1:62" hidden="1">
      <c r="B33" s="276">
        <f t="shared" si="7"/>
        <v>2038</v>
      </c>
      <c r="C33" s="10">
        <f t="shared" si="2"/>
        <v>271.563963</v>
      </c>
      <c r="D33" s="60" t="str">
        <f t="shared" ref="D33" si="10">IF(OR(AND(B33=2029,_30_Geo_West&gt;0),AND(B33=2029,_200_SCCT_UtahN&gt;0),AND(B33=2030,_436_CCCT_WestMain&gt;0)),"(4)","")</f>
        <v/>
      </c>
      <c r="E33" s="10" t="e">
        <f>SUMIF('Table 5'!$J$13:$J$271,B33,'Table 5'!$C$13:$C$271)/SUMIF('Table 5'!$J$13:$J$271,B33,'Table 5'!$F$13:$F$271)</f>
        <v>#DIV/0!</v>
      </c>
      <c r="F33" s="50"/>
      <c r="G33" s="10">
        <f>IFERROR(SUMIF('Table 5'!$J$13:$J$271,B33,'Table 5'!$E$13:$E$271)/SUMIF('Table 5'!$J$13:$J$271,B33,'Table 5'!$F$13:$F$271),0)</f>
        <v>0</v>
      </c>
      <c r="H33" s="49"/>
      <c r="I33"/>
      <c r="M33" s="197"/>
      <c r="O33">
        <f t="shared" ref="O33" si="11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2">P33/P$5</f>
        <v>0</v>
      </c>
      <c r="AC33">
        <f t="shared" ref="AC33" si="13">Q33/Q$5</f>
        <v>0</v>
      </c>
      <c r="AD33">
        <f t="shared" ref="AD33" si="14">R33/R$5</f>
        <v>0</v>
      </c>
      <c r="AE33">
        <f t="shared" ref="AE33" si="15">S33/S$5</f>
        <v>0</v>
      </c>
      <c r="AF33">
        <f t="shared" ref="AF33" si="16">T33/T$5</f>
        <v>0</v>
      </c>
      <c r="AG33">
        <f t="shared" ref="AG33" si="17">U33/U$5</f>
        <v>0</v>
      </c>
      <c r="AH33">
        <f t="shared" ref="AH33" si="18">V33/V$5</f>
        <v>0</v>
      </c>
      <c r="AI33">
        <f t="shared" ref="AI33" si="19">W33/W$5</f>
        <v>0</v>
      </c>
      <c r="AJ33">
        <f t="shared" ref="AJ33" si="20">X33/X$5</f>
        <v>0</v>
      </c>
      <c r="AK33">
        <f t="shared" ref="AK33" si="21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1.4818705199999984</v>
      </c>
      <c r="BB33">
        <f>SUM(AD$13:AD33)*AP33/1000</f>
        <v>1.2337691100000014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0</v>
      </c>
      <c r="BJ33" s="284">
        <f t="shared" ref="BJ33" si="22">SUM(AZ33:BI33)</f>
        <v>2.7156396300000001</v>
      </c>
    </row>
    <row r="34" spans="1:62" hidden="1">
      <c r="B34" s="276"/>
      <c r="C34" s="10"/>
      <c r="D34" s="60"/>
      <c r="E34" s="10"/>
      <c r="F34" s="50"/>
      <c r="G34" s="10"/>
      <c r="H34" s="49"/>
      <c r="I34"/>
      <c r="M34" s="197"/>
      <c r="O34">
        <f t="shared" si="4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8"/>
        <v>#N/A</v>
      </c>
      <c r="AC34" t="e">
        <f t="shared" si="5"/>
        <v>#N/A</v>
      </c>
      <c r="AD34" t="e">
        <f t="shared" si="5"/>
        <v>#N/A</v>
      </c>
      <c r="AE34" t="e">
        <f t="shared" si="5"/>
        <v>#N/A</v>
      </c>
      <c r="AF34" t="e">
        <f t="shared" si="5"/>
        <v>#N/A</v>
      </c>
      <c r="AG34" t="e">
        <f t="shared" si="5"/>
        <v>#N/A</v>
      </c>
      <c r="AH34" t="e">
        <f t="shared" si="5"/>
        <v>#N/A</v>
      </c>
      <c r="AI34" t="e">
        <f t="shared" si="5"/>
        <v>#N/A</v>
      </c>
      <c r="AJ34" t="e">
        <f t="shared" si="5"/>
        <v>#N/A</v>
      </c>
      <c r="AK34" t="e">
        <f t="shared" si="5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9"/>
        <v>#N/A</v>
      </c>
    </row>
    <row r="35" spans="1:62" hidden="1">
      <c r="B35" s="276"/>
      <c r="C35" s="10"/>
      <c r="D35" s="60"/>
      <c r="E35" s="10"/>
      <c r="F35" s="50"/>
      <c r="G35" s="10"/>
      <c r="H35" s="49"/>
      <c r="I35"/>
      <c r="M35" s="197"/>
      <c r="O35">
        <f t="shared" si="4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8"/>
        <v>#N/A</v>
      </c>
      <c r="AC35" t="e">
        <f t="shared" si="5"/>
        <v>#N/A</v>
      </c>
      <c r="AD35" t="e">
        <f t="shared" si="5"/>
        <v>#N/A</v>
      </c>
      <c r="AE35" t="e">
        <f t="shared" si="5"/>
        <v>#N/A</v>
      </c>
      <c r="AF35" t="e">
        <f t="shared" si="5"/>
        <v>#N/A</v>
      </c>
      <c r="AG35" t="e">
        <f t="shared" si="5"/>
        <v>#N/A</v>
      </c>
      <c r="AH35" t="e">
        <f t="shared" si="5"/>
        <v>#N/A</v>
      </c>
      <c r="AI35" t="e">
        <f t="shared" si="5"/>
        <v>#N/A</v>
      </c>
      <c r="AJ35" t="e">
        <f t="shared" si="5"/>
        <v>#N/A</v>
      </c>
      <c r="AK35" t="e">
        <f t="shared" si="5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9"/>
        <v>#N/A</v>
      </c>
    </row>
    <row r="36" spans="1:62" hidden="1">
      <c r="B36" s="276"/>
      <c r="C36" s="10"/>
      <c r="D36" s="60"/>
      <c r="E36" s="10"/>
      <c r="F36" s="50"/>
      <c r="G36" s="10"/>
      <c r="H36" s="49"/>
      <c r="I36"/>
      <c r="M36" s="197"/>
    </row>
    <row r="37" spans="1:62" hidden="1">
      <c r="B37" s="276"/>
      <c r="C37" s="10"/>
      <c r="D37" s="60"/>
      <c r="E37" s="10"/>
      <c r="F37" s="50"/>
      <c r="G37" s="10"/>
      <c r="H37" s="49"/>
      <c r="I37"/>
      <c r="M37" s="197"/>
    </row>
    <row r="38" spans="1:62" hidden="1">
      <c r="B38" s="276"/>
      <c r="C38" s="10"/>
      <c r="D38" s="60"/>
      <c r="E38" s="10"/>
      <c r="F38" s="50"/>
      <c r="G38" s="10"/>
      <c r="H38" s="49"/>
      <c r="I38"/>
    </row>
    <row r="39" spans="1:62">
      <c r="B39" s="276"/>
      <c r="C39" s="10"/>
      <c r="D39" s="60"/>
      <c r="E39" s="10"/>
      <c r="F39" s="50"/>
      <c r="G39" s="10"/>
      <c r="H39" s="49"/>
      <c r="I39"/>
    </row>
    <row r="40" spans="1:62">
      <c r="D40" s="10"/>
      <c r="F40" s="50"/>
      <c r="H40" s="49"/>
      <c r="I40"/>
    </row>
    <row r="41" spans="1:62">
      <c r="B41" s="70" t="str">
        <f>"Levelized Prices (Nominal) @ "&amp;TEXT(I42,"0.00%")&amp;" Discount Rate (1) (3) "</f>
        <v xml:space="preserve">Levelized Prices (Nominal) @ 6.57% Discount Rate (1) (3) </v>
      </c>
      <c r="E41" s="6"/>
      <c r="I41" s="64" t="s">
        <v>96</v>
      </c>
    </row>
    <row r="42" spans="1:62">
      <c r="B42" s="62"/>
      <c r="C42" s="10"/>
      <c r="D42" s="10"/>
      <c r="H42" s="49"/>
      <c r="I42" s="174">
        <v>6.5699999999999995E-2</v>
      </c>
    </row>
    <row r="43" spans="1:62">
      <c r="B43" s="63"/>
      <c r="E43" s="10"/>
      <c r="G43" s="173"/>
      <c r="H43" s="49"/>
    </row>
    <row r="44" spans="1:62">
      <c r="B44" s="63"/>
      <c r="E44" s="10"/>
      <c r="G44" s="173"/>
      <c r="H44" s="49"/>
    </row>
    <row r="45" spans="1:62">
      <c r="A45" s="4" t="s">
        <v>154</v>
      </c>
      <c r="B45" s="62" t="s">
        <v>8</v>
      </c>
      <c r="C45" s="10">
        <f ca="1">'Table 5'!$D$10*(Study_CF*8.76)/'Table 5'!$F$10</f>
        <v>10.788232786605262</v>
      </c>
      <c r="D45" s="10"/>
      <c r="H45" s="49"/>
    </row>
    <row r="46" spans="1:62">
      <c r="A46" s="4" t="s">
        <v>154</v>
      </c>
      <c r="B46" s="63" t="s">
        <v>39</v>
      </c>
      <c r="E46" s="10">
        <f>'Table 5'!$C$10/'Table 5'!$F$10</f>
        <v>19.981452201597424</v>
      </c>
      <c r="G46" s="173">
        <f>'Table 5'!$G$10</f>
        <v>23.949046025040829</v>
      </c>
      <c r="H46" s="49"/>
    </row>
    <row r="47" spans="1:62">
      <c r="F47" s="51"/>
      <c r="H47" s="49"/>
    </row>
    <row r="48" spans="1:62">
      <c r="A48" s="4" t="s">
        <v>155</v>
      </c>
      <c r="B48" s="62" t="s">
        <v>8</v>
      </c>
      <c r="C48" s="10">
        <f ca="1">'Table 5'!$D$7*(Study_CF*8.76)/'Table 5'!$F$7</f>
        <v>23.565246667951126</v>
      </c>
      <c r="D48" s="10"/>
      <c r="H48" s="49"/>
    </row>
    <row r="49" spans="1:13">
      <c r="A49" s="4" t="s">
        <v>155</v>
      </c>
      <c r="B49" s="63" t="s">
        <v>39</v>
      </c>
      <c r="E49" s="10">
        <f>'Table 5'!$C$7/'Table 5'!$F$7</f>
        <v>19.734001724344367</v>
      </c>
      <c r="G49" s="173">
        <f>'Table 5'!$G$7</f>
        <v>28.400604399415492</v>
      </c>
      <c r="H49" s="49"/>
    </row>
    <row r="50" spans="1:13">
      <c r="F50" s="51"/>
      <c r="H50" s="49"/>
    </row>
    <row r="51" spans="1:13">
      <c r="F51" s="51"/>
      <c r="H51" s="49"/>
    </row>
    <row r="52" spans="1:13">
      <c r="F52" s="51"/>
      <c r="H52" s="49"/>
    </row>
    <row r="53" spans="1:13">
      <c r="B53" s="4" t="s">
        <v>19</v>
      </c>
      <c r="E53" s="51"/>
      <c r="G53" s="51"/>
      <c r="H53" s="49"/>
      <c r="I53" s="173"/>
    </row>
    <row r="54" spans="1:13">
      <c r="B54" s="65" t="str">
        <f>"(1)   "&amp;I41</f>
        <v>(1)   Discount Rate - 2017 IRP</v>
      </c>
      <c r="E54" s="49"/>
      <c r="F54" s="51"/>
      <c r="G54" s="49"/>
      <c r="H54" s="49"/>
      <c r="I54" s="173"/>
    </row>
    <row r="55" spans="1:13">
      <c r="B55" s="4" t="s">
        <v>25</v>
      </c>
      <c r="F55" s="51"/>
      <c r="H55" s="49"/>
      <c r="I55" s="173"/>
    </row>
    <row r="56" spans="1:13">
      <c r="G56" s="200"/>
    </row>
    <row r="57" spans="1:13">
      <c r="B57" s="4" t="str">
        <f>IF(Study_Cap_Adj&gt;0,"(4)  The capacity payment is derived from:","")</f>
        <v/>
      </c>
    </row>
    <row r="58" spans="1:13" hidden="1">
      <c r="B58" s="158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8"/>
    </row>
    <row r="60" spans="1:13" ht="12.75" customHeight="1">
      <c r="B60" s="158"/>
    </row>
    <row r="61" spans="1:13">
      <c r="B61" s="11"/>
      <c r="C61" s="8"/>
      <c r="D61" s="8"/>
      <c r="E61" s="8"/>
      <c r="G61" s="8"/>
    </row>
    <row r="62" spans="1:13">
      <c r="B62"/>
      <c r="I62"/>
    </row>
    <row r="63" spans="1:13" s="68" customFormat="1">
      <c r="A63" s="69"/>
      <c r="B63" s="11"/>
      <c r="C63" s="69"/>
      <c r="D63" s="69"/>
      <c r="E63" s="69"/>
      <c r="F63" s="69"/>
      <c r="G63" s="69"/>
      <c r="I63"/>
      <c r="J63"/>
      <c r="K63"/>
      <c r="L63"/>
      <c r="M63"/>
    </row>
    <row r="64" spans="1:13" s="68" customFormat="1">
      <c r="A64" s="69"/>
      <c r="B64" s="11"/>
      <c r="C64" s="69"/>
      <c r="D64" s="69"/>
      <c r="E64" s="69"/>
      <c r="F64" s="69"/>
      <c r="G64" s="69"/>
      <c r="I64" s="11"/>
      <c r="J64"/>
      <c r="K64"/>
    </row>
    <row r="65" spans="2:13">
      <c r="B65" s="66"/>
      <c r="I65" s="68"/>
      <c r="L65" s="68"/>
      <c r="M65" s="68"/>
    </row>
    <row r="66" spans="2:13">
      <c r="F66" s="8"/>
    </row>
    <row r="69" spans="2:13">
      <c r="J69" s="68"/>
      <c r="K69" s="68"/>
    </row>
    <row r="70" spans="2:13">
      <c r="J70" s="68"/>
      <c r="K70" s="68"/>
    </row>
  </sheetData>
  <phoneticPr fontId="6" type="noConversion"/>
  <printOptions horizontalCentered="1"/>
  <pageMargins left="0.25" right="0.25" top="0.75" bottom="0.75" header="0.3" footer="0.3"/>
  <pageSetup scale="9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11" sqref="B11"/>
    </sheetView>
  </sheetViews>
  <sheetFormatPr defaultColWidth="9.33203125" defaultRowHeight="12.75"/>
  <cols>
    <col min="1" max="1" width="2.83203125" style="109" customWidth="1"/>
    <col min="2" max="2" width="10.83203125" style="109" customWidth="1"/>
    <col min="3" max="3" width="14.1640625" style="109" customWidth="1"/>
    <col min="4" max="4" width="12.33203125" style="109" customWidth="1"/>
    <col min="5" max="5" width="9.1640625" style="109" customWidth="1"/>
    <col min="6" max="6" width="10.5" style="109" customWidth="1"/>
    <col min="7" max="7" width="10.5" style="109" bestFit="1" customWidth="1"/>
    <col min="8" max="8" width="11.6640625" style="109" bestFit="1" customWidth="1"/>
    <col min="9" max="9" width="11.1640625" style="109" customWidth="1"/>
    <col min="10" max="10" width="12" style="109" bestFit="1" customWidth="1"/>
    <col min="11" max="11" width="12" style="109" customWidth="1"/>
    <col min="12" max="13" width="9.33203125" style="109"/>
    <col min="14" max="15" width="9.33203125" style="109" customWidth="1"/>
    <col min="16" max="16384" width="9.33203125" style="109"/>
  </cols>
  <sheetData>
    <row r="1" spans="2:14" ht="15.75" hidden="1">
      <c r="B1" s="1" t="s">
        <v>52</v>
      </c>
      <c r="C1" s="108"/>
      <c r="D1" s="108"/>
      <c r="E1" s="108"/>
      <c r="F1" s="108"/>
      <c r="G1" s="108"/>
      <c r="H1" s="108"/>
      <c r="I1" s="108"/>
      <c r="J1" s="108"/>
      <c r="K1" s="108"/>
    </row>
    <row r="2" spans="2:14" ht="15.75">
      <c r="B2" s="1"/>
      <c r="C2" s="108"/>
      <c r="D2" s="108"/>
      <c r="E2" s="108"/>
      <c r="F2" s="108"/>
      <c r="G2" s="108"/>
      <c r="H2" s="108"/>
      <c r="I2" s="108"/>
      <c r="J2" s="108"/>
      <c r="K2" s="108"/>
    </row>
    <row r="3" spans="2:14" ht="15.75">
      <c r="B3" s="1" t="s">
        <v>85</v>
      </c>
      <c r="C3" s="108"/>
      <c r="D3" s="108"/>
      <c r="E3" s="108"/>
      <c r="F3" s="108"/>
      <c r="G3" s="108"/>
      <c r="H3" s="108"/>
      <c r="I3" s="108"/>
      <c r="J3" s="108"/>
      <c r="K3" s="108"/>
    </row>
    <row r="4" spans="2:14" ht="15.75">
      <c r="B4" s="1" t="s">
        <v>184</v>
      </c>
      <c r="C4" s="108"/>
      <c r="D4" s="108"/>
      <c r="E4" s="108"/>
      <c r="F4" s="108"/>
      <c r="G4" s="108"/>
      <c r="H4" s="108"/>
      <c r="I4" s="108"/>
      <c r="J4" s="108"/>
      <c r="K4" s="108"/>
    </row>
    <row r="5" spans="2:14" ht="15.75">
      <c r="B5" s="1" t="str">
        <f>C54</f>
        <v>UT N - 200 MW - SCCT Frame "F" x1 - East Side Resource (5,050')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4" ht="15.75">
      <c r="B6" s="1"/>
      <c r="C6" s="108"/>
      <c r="D6" s="108"/>
      <c r="E6" s="108"/>
      <c r="F6" s="108"/>
      <c r="G6" s="108"/>
      <c r="H6" s="108"/>
      <c r="I6" s="108"/>
      <c r="K6" s="16"/>
    </row>
    <row r="7" spans="2:14">
      <c r="B7" s="110"/>
      <c r="C7" s="110"/>
      <c r="D7" s="110"/>
      <c r="E7" s="110"/>
      <c r="F7" s="110"/>
      <c r="G7" s="110"/>
      <c r="H7" s="110"/>
      <c r="I7" s="108"/>
      <c r="J7" s="111"/>
      <c r="K7" s="111"/>
      <c r="L7" s="111"/>
      <c r="M7" s="111"/>
      <c r="N7" s="111"/>
    </row>
    <row r="8" spans="2:14" ht="51.75" customHeight="1">
      <c r="B8" s="17" t="s">
        <v>0</v>
      </c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14</v>
      </c>
      <c r="H8" s="18" t="s">
        <v>15</v>
      </c>
      <c r="I8" s="19" t="s">
        <v>26</v>
      </c>
      <c r="J8" s="19" t="s">
        <v>72</v>
      </c>
      <c r="K8" s="18" t="s">
        <v>73</v>
      </c>
      <c r="L8" s="111"/>
    </row>
    <row r="9" spans="2:14" ht="18.75" customHeight="1">
      <c r="B9" s="20"/>
      <c r="C9" s="21" t="s">
        <v>8</v>
      </c>
      <c r="D9" s="22" t="s">
        <v>9</v>
      </c>
      <c r="E9" s="22" t="s">
        <v>9</v>
      </c>
      <c r="F9" s="21" t="s">
        <v>39</v>
      </c>
      <c r="G9" s="22" t="s">
        <v>9</v>
      </c>
      <c r="H9" s="22" t="s">
        <v>9</v>
      </c>
      <c r="I9" s="22" t="s">
        <v>27</v>
      </c>
      <c r="J9" s="21" t="s">
        <v>39</v>
      </c>
      <c r="K9" s="21" t="s">
        <v>39</v>
      </c>
      <c r="L9" s="111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59" t="str">
        <f>C54</f>
        <v>UT N - 200 MW - SCCT Frame "F" x1 - East Side Resource (5,050')</v>
      </c>
      <c r="C12" s="111"/>
      <c r="E12" s="111"/>
      <c r="F12" s="111"/>
      <c r="G12" s="111"/>
      <c r="H12" s="111"/>
      <c r="I12" s="110"/>
      <c r="J12" s="110"/>
      <c r="K12" s="110"/>
      <c r="L12" s="111"/>
    </row>
    <row r="13" spans="2:14" ht="4.5" customHeight="1">
      <c r="B13" s="112"/>
      <c r="C13" s="113"/>
      <c r="D13" s="114"/>
      <c r="E13" s="115"/>
      <c r="F13" s="115"/>
      <c r="G13" s="116"/>
      <c r="H13" s="116"/>
      <c r="I13" s="116"/>
      <c r="J13" s="116"/>
      <c r="K13" s="116"/>
    </row>
    <row r="14" spans="2:14">
      <c r="B14" s="112">
        <v>2016</v>
      </c>
      <c r="C14" s="113">
        <f>$H$60</f>
        <v>702</v>
      </c>
      <c r="D14" s="114">
        <f>ROUND(C14*$C$76,2)</f>
        <v>51.76</v>
      </c>
      <c r="E14" s="115">
        <f>$I$60</f>
        <v>30.66</v>
      </c>
      <c r="F14" s="115">
        <f>$J$65</f>
        <v>7.53</v>
      </c>
      <c r="G14" s="116">
        <f t="shared" ref="G14:G24" si="0">ROUND(F14*(8.76*$G$65)+E14,2)</f>
        <v>52.43</v>
      </c>
      <c r="H14" s="116">
        <f t="shared" ref="H14:H24" si="1">ROUND(D14+G14,2)</f>
        <v>104.19</v>
      </c>
      <c r="I14" s="116"/>
      <c r="J14" s="116"/>
      <c r="K14" s="116"/>
    </row>
    <row r="15" spans="2:14">
      <c r="B15" s="112">
        <f t="shared" ref="B15:B40" si="2">B14+1</f>
        <v>2017</v>
      </c>
      <c r="C15" s="117"/>
      <c r="D15" s="114">
        <f t="shared" ref="D15:F17" si="3">ROUND(D14*(1+$D83),2)</f>
        <v>52.9</v>
      </c>
      <c r="E15" s="114">
        <f t="shared" si="3"/>
        <v>31.34</v>
      </c>
      <c r="F15" s="114">
        <f t="shared" si="3"/>
        <v>7.7</v>
      </c>
      <c r="G15" s="118">
        <f t="shared" si="0"/>
        <v>53.6</v>
      </c>
      <c r="H15" s="118">
        <f t="shared" si="1"/>
        <v>106.5</v>
      </c>
      <c r="I15" s="116"/>
      <c r="J15" s="116"/>
      <c r="K15" s="116"/>
      <c r="M15" s="56"/>
    </row>
    <row r="16" spans="2:14">
      <c r="B16" s="112">
        <f t="shared" si="2"/>
        <v>2018</v>
      </c>
      <c r="C16" s="117"/>
      <c r="D16" s="114">
        <f t="shared" si="3"/>
        <v>54.05</v>
      </c>
      <c r="E16" s="114">
        <f t="shared" si="3"/>
        <v>32.020000000000003</v>
      </c>
      <c r="F16" s="114">
        <f t="shared" si="3"/>
        <v>7.87</v>
      </c>
      <c r="G16" s="116">
        <f t="shared" si="0"/>
        <v>54.77</v>
      </c>
      <c r="H16" s="116">
        <f t="shared" si="1"/>
        <v>108.82</v>
      </c>
      <c r="I16" s="116"/>
      <c r="J16" s="116"/>
      <c r="K16" s="116"/>
      <c r="M16" s="56"/>
    </row>
    <row r="17" spans="2:13">
      <c r="B17" s="112">
        <f t="shared" si="2"/>
        <v>2019</v>
      </c>
      <c r="C17" s="117"/>
      <c r="D17" s="114">
        <f t="shared" si="3"/>
        <v>55.13</v>
      </c>
      <c r="E17" s="114">
        <f t="shared" si="3"/>
        <v>32.659999999999997</v>
      </c>
      <c r="F17" s="114">
        <f t="shared" si="3"/>
        <v>8.0299999999999994</v>
      </c>
      <c r="G17" s="116">
        <f t="shared" si="0"/>
        <v>55.87</v>
      </c>
      <c r="H17" s="116">
        <f t="shared" si="1"/>
        <v>111</v>
      </c>
      <c r="I17" s="116"/>
      <c r="J17" s="116"/>
      <c r="K17" s="116"/>
      <c r="M17" s="56"/>
    </row>
    <row r="18" spans="2:13">
      <c r="B18" s="112">
        <f t="shared" si="2"/>
        <v>2020</v>
      </c>
      <c r="C18" s="117"/>
      <c r="D18" s="114">
        <f t="shared" ref="D18:F18" si="4">ROUND(D17*(1+$D86),2)</f>
        <v>56.31</v>
      </c>
      <c r="E18" s="114">
        <f t="shared" si="4"/>
        <v>33.36</v>
      </c>
      <c r="F18" s="114">
        <f t="shared" si="4"/>
        <v>8.1999999999999993</v>
      </c>
      <c r="G18" s="116">
        <f t="shared" ref="G18:G23" si="5">ROUND(F18*(8.76*$G$65)+E18,2)</f>
        <v>57.06</v>
      </c>
      <c r="H18" s="116">
        <f t="shared" ref="H18:H23" si="6">ROUND(D18+G18,2)</f>
        <v>113.37</v>
      </c>
      <c r="I18" s="116"/>
      <c r="J18" s="116"/>
      <c r="K18" s="116"/>
      <c r="M18" s="56"/>
    </row>
    <row r="19" spans="2:13">
      <c r="B19" s="112">
        <f t="shared" si="2"/>
        <v>2021</v>
      </c>
      <c r="C19" s="117"/>
      <c r="D19" s="114">
        <f t="shared" ref="D19:F19" si="7">ROUND(D18*(1+$D87),2)</f>
        <v>57.57</v>
      </c>
      <c r="E19" s="114">
        <f t="shared" si="7"/>
        <v>34.11</v>
      </c>
      <c r="F19" s="114">
        <f t="shared" si="7"/>
        <v>8.3800000000000008</v>
      </c>
      <c r="G19" s="116">
        <f t="shared" si="5"/>
        <v>58.33</v>
      </c>
      <c r="H19" s="116">
        <f t="shared" si="6"/>
        <v>115.9</v>
      </c>
      <c r="I19" s="116"/>
      <c r="J19" s="116"/>
      <c r="K19" s="116"/>
      <c r="M19" s="56"/>
    </row>
    <row r="20" spans="2:13">
      <c r="B20" s="112">
        <f t="shared" si="2"/>
        <v>2022</v>
      </c>
      <c r="C20" s="117"/>
      <c r="D20" s="114">
        <f t="shared" ref="D20:F20" si="8">ROUND(D19*(1+$D88),2)</f>
        <v>58.87</v>
      </c>
      <c r="E20" s="114">
        <f t="shared" si="8"/>
        <v>34.880000000000003</v>
      </c>
      <c r="F20" s="114">
        <f t="shared" si="8"/>
        <v>8.57</v>
      </c>
      <c r="G20" s="116">
        <f t="shared" si="5"/>
        <v>59.65</v>
      </c>
      <c r="H20" s="116">
        <f t="shared" si="6"/>
        <v>118.52</v>
      </c>
      <c r="I20" s="116"/>
      <c r="J20" s="116"/>
      <c r="K20" s="116"/>
      <c r="M20" s="56"/>
    </row>
    <row r="21" spans="2:13">
      <c r="B21" s="112">
        <f t="shared" si="2"/>
        <v>2023</v>
      </c>
      <c r="C21" s="117"/>
      <c r="D21" s="114">
        <f t="shared" ref="D21:F21" si="9">ROUND(D20*(1+$D89),2)</f>
        <v>60.23</v>
      </c>
      <c r="E21" s="114">
        <f t="shared" si="9"/>
        <v>35.68</v>
      </c>
      <c r="F21" s="114">
        <f t="shared" si="9"/>
        <v>8.77</v>
      </c>
      <c r="G21" s="116">
        <f t="shared" si="5"/>
        <v>61.03</v>
      </c>
      <c r="H21" s="116">
        <f t="shared" si="6"/>
        <v>121.26</v>
      </c>
      <c r="I21" s="116"/>
      <c r="J21" s="116"/>
      <c r="K21" s="116"/>
      <c r="M21" s="56"/>
    </row>
    <row r="22" spans="2:13">
      <c r="B22" s="112">
        <f t="shared" si="2"/>
        <v>2024</v>
      </c>
      <c r="C22" s="117"/>
      <c r="D22" s="114">
        <f t="shared" ref="D22:F22" si="10">ROUND(D21*(1+$D90),2)</f>
        <v>61.62</v>
      </c>
      <c r="E22" s="114">
        <f t="shared" si="10"/>
        <v>36.51</v>
      </c>
      <c r="F22" s="114">
        <f t="shared" si="10"/>
        <v>8.9700000000000006</v>
      </c>
      <c r="G22" s="116">
        <f t="shared" si="5"/>
        <v>62.44</v>
      </c>
      <c r="H22" s="116">
        <f t="shared" si="6"/>
        <v>124.06</v>
      </c>
      <c r="I22" s="116"/>
      <c r="J22" s="116"/>
      <c r="K22" s="116"/>
      <c r="M22" s="56"/>
    </row>
    <row r="23" spans="2:13">
      <c r="B23" s="112">
        <f t="shared" si="2"/>
        <v>2025</v>
      </c>
      <c r="C23" s="117"/>
      <c r="D23" s="114">
        <f t="shared" ref="D23:F23" si="11">ROUND(D22*(1+$D91),2)</f>
        <v>63.05</v>
      </c>
      <c r="E23" s="114">
        <f t="shared" si="11"/>
        <v>37.36</v>
      </c>
      <c r="F23" s="114">
        <f t="shared" si="11"/>
        <v>9.18</v>
      </c>
      <c r="G23" s="116">
        <f t="shared" si="5"/>
        <v>63.9</v>
      </c>
      <c r="H23" s="116">
        <f t="shared" si="6"/>
        <v>126.95</v>
      </c>
      <c r="I23" s="116"/>
      <c r="J23" s="116"/>
      <c r="K23" s="116"/>
      <c r="M23" s="56"/>
    </row>
    <row r="24" spans="2:13">
      <c r="B24" s="112">
        <f t="shared" si="2"/>
        <v>2026</v>
      </c>
      <c r="C24" s="117"/>
      <c r="D24" s="118">
        <f>ROUND(D23*(1+$G83),2)</f>
        <v>64.5</v>
      </c>
      <c r="E24" s="118">
        <f>ROUND(E23*(1+$G83),2)</f>
        <v>38.22</v>
      </c>
      <c r="F24" s="118">
        <f>ROUND(F23*(1+$G83),2)</f>
        <v>9.39</v>
      </c>
      <c r="G24" s="116">
        <f t="shared" si="0"/>
        <v>65.36</v>
      </c>
      <c r="H24" s="116">
        <f t="shared" si="1"/>
        <v>129.86000000000001</v>
      </c>
      <c r="I24" s="116"/>
      <c r="J24" s="116"/>
      <c r="K24" s="116"/>
      <c r="M24" s="56"/>
    </row>
    <row r="25" spans="2:13">
      <c r="B25" s="112">
        <f t="shared" si="2"/>
        <v>2027</v>
      </c>
      <c r="C25" s="117"/>
      <c r="D25" s="118">
        <f t="shared" ref="D25:F25" si="12">ROUND(D24*(1+$G84),2)</f>
        <v>65.989999999999995</v>
      </c>
      <c r="E25" s="118">
        <f t="shared" si="12"/>
        <v>39.11</v>
      </c>
      <c r="F25" s="118">
        <f t="shared" si="12"/>
        <v>9.61</v>
      </c>
      <c r="G25" s="116">
        <f t="shared" ref="G25:G30" si="13">ROUND(F25*(8.76*$G$65)+E25,2)</f>
        <v>66.89</v>
      </c>
      <c r="H25" s="116">
        <f t="shared" ref="H25:H30" si="14">ROUND(D25+G25,2)</f>
        <v>132.88</v>
      </c>
      <c r="I25" s="116"/>
      <c r="J25" s="116"/>
      <c r="K25" s="116"/>
      <c r="M25" s="56"/>
    </row>
    <row r="26" spans="2:13">
      <c r="B26" s="112">
        <f t="shared" si="2"/>
        <v>2028</v>
      </c>
      <c r="C26" s="117"/>
      <c r="D26" s="202">
        <f t="shared" ref="D26:F26" si="15">ROUND(D25*(1+$G85),2)</f>
        <v>67.53</v>
      </c>
      <c r="E26" s="202">
        <f t="shared" si="15"/>
        <v>40.020000000000003</v>
      </c>
      <c r="F26" s="202">
        <f t="shared" si="15"/>
        <v>9.83</v>
      </c>
      <c r="G26" s="203">
        <f t="shared" si="13"/>
        <v>68.44</v>
      </c>
      <c r="H26" s="203">
        <f t="shared" si="14"/>
        <v>135.97</v>
      </c>
      <c r="I26" s="203"/>
      <c r="J26" s="203"/>
      <c r="K26" s="203"/>
      <c r="M26" s="56"/>
    </row>
    <row r="27" spans="2:13">
      <c r="B27" s="112">
        <f t="shared" si="2"/>
        <v>2029</v>
      </c>
      <c r="C27" s="117"/>
      <c r="D27" s="118">
        <f t="shared" ref="D27:F28" si="16">ROUND(D26*(1+$G86),2)</f>
        <v>69.13</v>
      </c>
      <c r="E27" s="118">
        <f t="shared" si="16"/>
        <v>40.97</v>
      </c>
      <c r="F27" s="118">
        <f t="shared" si="16"/>
        <v>10.06</v>
      </c>
      <c r="G27" s="116">
        <f t="shared" si="13"/>
        <v>70.05</v>
      </c>
      <c r="H27" s="116">
        <f t="shared" si="14"/>
        <v>139.18</v>
      </c>
      <c r="I27" s="116">
        <f>VLOOKUP(B27,'Table 4'!$B$13:$D$43,2,FALSE)</f>
        <v>4.5</v>
      </c>
      <c r="J27" s="116">
        <f t="shared" ref="J27" si="17">ROUND($K$65*I27/1000,2)</f>
        <v>43.26</v>
      </c>
      <c r="K27" s="116">
        <f t="shared" ref="K27" si="18">ROUND(H27*1000/8760/$G$65+J27,2)</f>
        <v>91.41</v>
      </c>
      <c r="M27" s="56"/>
    </row>
    <row r="28" spans="2:13" s="153" customFormat="1">
      <c r="B28" s="156">
        <f t="shared" si="2"/>
        <v>2030</v>
      </c>
      <c r="C28" s="157"/>
      <c r="D28" s="151">
        <f t="shared" si="16"/>
        <v>70.78</v>
      </c>
      <c r="E28" s="151">
        <f t="shared" si="16"/>
        <v>41.95</v>
      </c>
      <c r="F28" s="151">
        <f t="shared" si="16"/>
        <v>10.3</v>
      </c>
      <c r="G28" s="151">
        <f t="shared" ref="G28" si="19">ROUND(F28*(8.76*$G$65)+E28,2)</f>
        <v>71.73</v>
      </c>
      <c r="H28" s="151">
        <f t="shared" ref="H28" si="20">ROUND(D28+G28,2)</f>
        <v>142.51</v>
      </c>
      <c r="I28" s="116">
        <f>VLOOKUP(B28,'Table 4'!$B$13:$D$43,3,FALSE)</f>
        <v>4.88</v>
      </c>
      <c r="J28" s="116">
        <f t="shared" ref="J28" si="21">ROUND($K$65*I28/1000,2)</f>
        <v>46.92</v>
      </c>
      <c r="K28" s="116">
        <f t="shared" ref="K28" si="22">ROUND(H28*1000/8760/$G$65+J28,2)</f>
        <v>96.22</v>
      </c>
      <c r="M28" s="65"/>
    </row>
    <row r="29" spans="2:13" s="153" customFormat="1">
      <c r="B29" s="156">
        <f t="shared" si="2"/>
        <v>2031</v>
      </c>
      <c r="C29" s="157"/>
      <c r="D29" s="151">
        <f t="shared" ref="D29" si="23">ROUND(D28*(1+$G88),2)</f>
        <v>72.48</v>
      </c>
      <c r="E29" s="151">
        <f t="shared" ref="E29" si="24">ROUND(E28*(1+$G88),2)</f>
        <v>42.96</v>
      </c>
      <c r="F29" s="151">
        <f t="shared" ref="F29" si="25">ROUND(F28*(1+$G88),2)</f>
        <v>10.55</v>
      </c>
      <c r="G29" s="151">
        <f t="shared" ref="G29" si="26">ROUND(F29*(8.76*$G$65)+E29,2)</f>
        <v>73.459999999999994</v>
      </c>
      <c r="H29" s="151">
        <f t="shared" ref="H29" si="27">ROUND(D29+G29,2)</f>
        <v>145.94</v>
      </c>
      <c r="I29" s="116">
        <f>VLOOKUP(B29,'Table 4'!$B$13:$C$43,2,FALSE)</f>
        <v>5.07</v>
      </c>
      <c r="J29" s="116">
        <f t="shared" ref="J29" si="28">ROUND($K$65*I29/1000,2)</f>
        <v>48.74</v>
      </c>
      <c r="K29" s="116">
        <f t="shared" ref="K29" si="29">ROUND(H29*1000/8760/$G$65+J29,2)</f>
        <v>99.22</v>
      </c>
      <c r="M29" s="65"/>
    </row>
    <row r="30" spans="2:13" s="153" customFormat="1">
      <c r="B30" s="156">
        <f t="shared" si="2"/>
        <v>2032</v>
      </c>
      <c r="C30" s="157"/>
      <c r="D30" s="151">
        <f t="shared" ref="D30:F30" si="30">ROUND(D29*(1+$G89),2)</f>
        <v>74.22</v>
      </c>
      <c r="E30" s="151">
        <f t="shared" si="30"/>
        <v>43.99</v>
      </c>
      <c r="F30" s="151">
        <f t="shared" si="30"/>
        <v>10.8</v>
      </c>
      <c r="G30" s="151">
        <f t="shared" si="13"/>
        <v>75.209999999999994</v>
      </c>
      <c r="H30" s="151">
        <f t="shared" si="14"/>
        <v>149.43</v>
      </c>
      <c r="I30" s="116">
        <f>VLOOKUP(B30,'Table 4'!$B$13:$C$43,2,FALSE)</f>
        <v>5.31</v>
      </c>
      <c r="J30" s="116">
        <f t="shared" ref="J30:J40" si="31">ROUND($K$65*I30/1000,2)</f>
        <v>51.05</v>
      </c>
      <c r="K30" s="116">
        <f t="shared" ref="K30:K40" si="32">ROUND(H30*1000/8760/$G$65+J30,2)</f>
        <v>102.74</v>
      </c>
      <c r="M30" s="65"/>
    </row>
    <row r="31" spans="2:13" s="153" customFormat="1">
      <c r="B31" s="156">
        <f t="shared" si="2"/>
        <v>2033</v>
      </c>
      <c r="C31" s="157"/>
      <c r="D31" s="151">
        <f t="shared" ref="D31:D32" si="33">ROUND(D30*(1+$G90),2)</f>
        <v>76.02</v>
      </c>
      <c r="E31" s="151">
        <f t="shared" ref="E31:E32" si="34">ROUND(E30*(1+$G90),2)</f>
        <v>45.05</v>
      </c>
      <c r="F31" s="151">
        <f t="shared" ref="F31:F32" si="35">ROUND(F30*(1+$G90),2)</f>
        <v>11.06</v>
      </c>
      <c r="G31" s="151">
        <f t="shared" ref="G31:G33" si="36">ROUND(F31*(8.76*$G$65)+E31,2)</f>
        <v>77.02</v>
      </c>
      <c r="H31" s="151">
        <f t="shared" ref="H31:H33" si="37">ROUND(D31+G31,2)</f>
        <v>153.04</v>
      </c>
      <c r="I31" s="116">
        <f>VLOOKUP(B31,'Table 4'!$B$13:$C$43,2,FALSE)</f>
        <v>5.65</v>
      </c>
      <c r="J31" s="116">
        <f t="shared" si="31"/>
        <v>54.32</v>
      </c>
      <c r="K31" s="116">
        <f t="shared" si="32"/>
        <v>107.26</v>
      </c>
      <c r="M31" s="65"/>
    </row>
    <row r="32" spans="2:13" s="153" customFormat="1">
      <c r="B32" s="156">
        <f t="shared" si="2"/>
        <v>2034</v>
      </c>
      <c r="C32" s="157"/>
      <c r="D32" s="151">
        <f t="shared" si="33"/>
        <v>77.86</v>
      </c>
      <c r="E32" s="151">
        <f t="shared" si="34"/>
        <v>46.14</v>
      </c>
      <c r="F32" s="151">
        <f t="shared" si="35"/>
        <v>11.33</v>
      </c>
      <c r="G32" s="151">
        <f t="shared" si="36"/>
        <v>78.89</v>
      </c>
      <c r="H32" s="151">
        <f t="shared" si="37"/>
        <v>156.75</v>
      </c>
      <c r="I32" s="116">
        <f>VLOOKUP(B32,'Table 4'!$B$13:$C$43,2,FALSE)</f>
        <v>5.93</v>
      </c>
      <c r="J32" s="116">
        <f t="shared" si="31"/>
        <v>57.01</v>
      </c>
      <c r="K32" s="116">
        <f t="shared" si="32"/>
        <v>111.23</v>
      </c>
      <c r="M32" s="65"/>
    </row>
    <row r="33" spans="2:15">
      <c r="B33" s="112">
        <f t="shared" si="2"/>
        <v>2035</v>
      </c>
      <c r="C33" s="117"/>
      <c r="D33" s="116">
        <f>ROUND(D32*(1+$J83),2)</f>
        <v>79.739999999999995</v>
      </c>
      <c r="E33" s="114">
        <f>ROUND(E32*(1+$J83),2)</f>
        <v>47.26</v>
      </c>
      <c r="F33" s="114">
        <f>ROUND(F32*(1+$J83),2)</f>
        <v>11.6</v>
      </c>
      <c r="G33" s="116">
        <f t="shared" si="36"/>
        <v>80.790000000000006</v>
      </c>
      <c r="H33" s="116">
        <f t="shared" si="37"/>
        <v>160.53</v>
      </c>
      <c r="I33" s="116">
        <f>VLOOKUP(B33,'Table 4'!$B$13:$C$43,2,FALSE)</f>
        <v>6.25</v>
      </c>
      <c r="J33" s="116">
        <f t="shared" si="31"/>
        <v>60.09</v>
      </c>
      <c r="K33" s="116">
        <f t="shared" si="32"/>
        <v>115.62</v>
      </c>
      <c r="M33" s="65"/>
    </row>
    <row r="34" spans="2:15">
      <c r="B34" s="112">
        <f t="shared" si="2"/>
        <v>2036</v>
      </c>
      <c r="C34" s="117"/>
      <c r="D34" s="116">
        <f t="shared" ref="D34:F34" si="38">ROUND(D33*(1+$J84),2)</f>
        <v>81.680000000000007</v>
      </c>
      <c r="E34" s="114">
        <f t="shared" si="38"/>
        <v>48.41</v>
      </c>
      <c r="F34" s="114">
        <f t="shared" si="38"/>
        <v>11.88</v>
      </c>
      <c r="G34" s="116">
        <f t="shared" ref="G34:G40" si="39">ROUND(F34*(8.76*$G$65)+E34,2)</f>
        <v>82.75</v>
      </c>
      <c r="H34" s="116">
        <f t="shared" ref="H34:H40" si="40">ROUND(D34+G34,2)</f>
        <v>164.43</v>
      </c>
      <c r="I34" s="116">
        <f>VLOOKUP(B34,'Table 4'!$B$13:$C$43,2,FALSE)</f>
        <v>6.73</v>
      </c>
      <c r="J34" s="116">
        <f t="shared" si="31"/>
        <v>64.7</v>
      </c>
      <c r="K34" s="116">
        <f t="shared" si="32"/>
        <v>121.58</v>
      </c>
      <c r="M34" s="65"/>
    </row>
    <row r="35" spans="2:15">
      <c r="B35" s="112">
        <f t="shared" si="2"/>
        <v>2037</v>
      </c>
      <c r="C35" s="117"/>
      <c r="D35" s="116">
        <f t="shared" ref="D35:F35" si="41">ROUND(D34*(1+$J85),2)</f>
        <v>83.66</v>
      </c>
      <c r="E35" s="114">
        <f t="shared" si="41"/>
        <v>49.59</v>
      </c>
      <c r="F35" s="114">
        <f t="shared" si="41"/>
        <v>12.17</v>
      </c>
      <c r="G35" s="116">
        <f t="shared" si="39"/>
        <v>84.77</v>
      </c>
      <c r="H35" s="116">
        <f t="shared" si="40"/>
        <v>168.43</v>
      </c>
      <c r="I35" s="116">
        <f>VLOOKUP(B35,'Table 4'!$B$13:$C$43,2,FALSE)</f>
        <v>6.93</v>
      </c>
      <c r="J35" s="116">
        <f t="shared" si="31"/>
        <v>66.63</v>
      </c>
      <c r="K35" s="116">
        <f t="shared" si="32"/>
        <v>124.89</v>
      </c>
      <c r="M35" s="65"/>
    </row>
    <row r="36" spans="2:15">
      <c r="B36" s="112">
        <f t="shared" si="2"/>
        <v>2038</v>
      </c>
      <c r="C36" s="117"/>
      <c r="D36" s="116">
        <f t="shared" ref="D36:F36" si="42">ROUND(D35*(1+$J86),2)</f>
        <v>85.7</v>
      </c>
      <c r="E36" s="114">
        <f t="shared" si="42"/>
        <v>50.8</v>
      </c>
      <c r="F36" s="114">
        <f t="shared" si="42"/>
        <v>12.47</v>
      </c>
      <c r="G36" s="116">
        <f t="shared" si="39"/>
        <v>86.85</v>
      </c>
      <c r="H36" s="116">
        <f t="shared" si="40"/>
        <v>172.55</v>
      </c>
      <c r="I36" s="116">
        <f>VLOOKUP(B36,'Table 4'!$B$13:$C$43,2,FALSE)</f>
        <v>7.3</v>
      </c>
      <c r="J36" s="116">
        <f t="shared" si="31"/>
        <v>70.180000000000007</v>
      </c>
      <c r="K36" s="116">
        <f t="shared" si="32"/>
        <v>129.87</v>
      </c>
      <c r="M36" s="65"/>
    </row>
    <row r="37" spans="2:15">
      <c r="B37" s="112">
        <f t="shared" si="2"/>
        <v>2039</v>
      </c>
      <c r="C37" s="117"/>
      <c r="D37" s="116">
        <f t="shared" ref="D37:F37" si="43">ROUND(D36*(1+$J87),2)</f>
        <v>87.8</v>
      </c>
      <c r="E37" s="114">
        <f t="shared" si="43"/>
        <v>52.04</v>
      </c>
      <c r="F37" s="114">
        <f t="shared" si="43"/>
        <v>12.78</v>
      </c>
      <c r="G37" s="116">
        <f t="shared" si="39"/>
        <v>88.98</v>
      </c>
      <c r="H37" s="116">
        <f t="shared" si="40"/>
        <v>176.78</v>
      </c>
      <c r="I37" s="116">
        <f>VLOOKUP(B37,'Table 4'!$B$13:$C$43,2,FALSE)</f>
        <v>7.56</v>
      </c>
      <c r="J37" s="116">
        <f t="shared" si="31"/>
        <v>72.680000000000007</v>
      </c>
      <c r="K37" s="116">
        <f t="shared" si="32"/>
        <v>133.83000000000001</v>
      </c>
      <c r="M37" s="65"/>
    </row>
    <row r="38" spans="2:15">
      <c r="B38" s="112">
        <f t="shared" si="2"/>
        <v>2040</v>
      </c>
      <c r="C38" s="117"/>
      <c r="D38" s="116">
        <f t="shared" ref="D38:F38" si="44">ROUND(D37*(1+$J88),2)</f>
        <v>89.94</v>
      </c>
      <c r="E38" s="114">
        <f t="shared" si="44"/>
        <v>53.31</v>
      </c>
      <c r="F38" s="114">
        <f t="shared" si="44"/>
        <v>13.09</v>
      </c>
      <c r="G38" s="116">
        <f t="shared" si="39"/>
        <v>91.15</v>
      </c>
      <c r="H38" s="116">
        <f t="shared" si="40"/>
        <v>181.09</v>
      </c>
      <c r="I38" s="116">
        <f>VLOOKUP(B38,'Table 4'!$B$13:$C$43,2,FALSE)</f>
        <v>7.84</v>
      </c>
      <c r="J38" s="116">
        <f t="shared" si="31"/>
        <v>75.37</v>
      </c>
      <c r="K38" s="116">
        <f t="shared" si="32"/>
        <v>138.01</v>
      </c>
      <c r="M38" s="65"/>
    </row>
    <row r="39" spans="2:15">
      <c r="B39" s="112">
        <f t="shared" si="2"/>
        <v>2041</v>
      </c>
      <c r="C39" s="117"/>
      <c r="D39" s="116">
        <f t="shared" ref="D39:F39" si="45">ROUND(D38*(1+$J89),2)</f>
        <v>92.15</v>
      </c>
      <c r="E39" s="114">
        <f t="shared" si="45"/>
        <v>54.62</v>
      </c>
      <c r="F39" s="114">
        <f t="shared" si="45"/>
        <v>13.41</v>
      </c>
      <c r="G39" s="116">
        <f t="shared" si="39"/>
        <v>93.39</v>
      </c>
      <c r="H39" s="116">
        <f t="shared" si="40"/>
        <v>185.54</v>
      </c>
      <c r="I39" s="116">
        <f>VLOOKUP(B39,'Table 4'!$B$13:$C$43,2,FALSE)</f>
        <v>8.0399999999999991</v>
      </c>
      <c r="J39" s="116">
        <f t="shared" si="31"/>
        <v>77.3</v>
      </c>
      <c r="K39" s="116">
        <f t="shared" si="32"/>
        <v>141.47999999999999</v>
      </c>
      <c r="M39" s="65"/>
    </row>
    <row r="40" spans="2:15">
      <c r="B40" s="112">
        <f t="shared" si="2"/>
        <v>2042</v>
      </c>
      <c r="C40" s="117"/>
      <c r="D40" s="116">
        <f t="shared" ref="D40:F40" si="46">ROUND(D39*(1+$J90),2)</f>
        <v>94.42</v>
      </c>
      <c r="E40" s="114">
        <f t="shared" si="46"/>
        <v>55.97</v>
      </c>
      <c r="F40" s="114">
        <f t="shared" si="46"/>
        <v>13.74</v>
      </c>
      <c r="G40" s="116">
        <f t="shared" si="39"/>
        <v>95.69</v>
      </c>
      <c r="H40" s="116">
        <f t="shared" si="40"/>
        <v>190.11</v>
      </c>
      <c r="I40" s="116">
        <f>VLOOKUP(B40,'Table 4'!$B$13:$C$43,2,FALSE)</f>
        <v>8.25</v>
      </c>
      <c r="J40" s="116">
        <f t="shared" si="31"/>
        <v>79.319999999999993</v>
      </c>
      <c r="K40" s="116">
        <f t="shared" si="32"/>
        <v>145.08000000000001</v>
      </c>
      <c r="M40" s="65"/>
    </row>
    <row r="41" spans="2:15">
      <c r="B41" s="112"/>
      <c r="C41" s="117"/>
      <c r="D41" s="116"/>
      <c r="E41" s="114"/>
      <c r="F41" s="114"/>
      <c r="G41" s="116"/>
      <c r="H41" s="116"/>
      <c r="I41" s="116"/>
      <c r="J41" s="116"/>
      <c r="K41" s="116"/>
    </row>
    <row r="42" spans="2:15">
      <c r="B42" s="112"/>
      <c r="C42" s="117"/>
      <c r="D42" s="116"/>
      <c r="E42" s="114"/>
      <c r="F42" s="114"/>
      <c r="G42" s="116"/>
      <c r="H42" s="116"/>
      <c r="I42" s="116"/>
      <c r="J42" s="116"/>
      <c r="K42" s="116"/>
    </row>
    <row r="43" spans="2:15">
      <c r="M43" s="112"/>
      <c r="O43" s="119"/>
    </row>
    <row r="44" spans="2:15" ht="14.25">
      <c r="B44" s="5" t="s">
        <v>31</v>
      </c>
      <c r="C44" s="23"/>
      <c r="D44" s="23"/>
      <c r="E44" s="23"/>
      <c r="F44" s="23"/>
      <c r="G44" s="23"/>
      <c r="H44" s="23"/>
      <c r="I44" s="23"/>
      <c r="J44" s="23"/>
      <c r="K44" s="23"/>
      <c r="M44" s="112"/>
      <c r="N44" s="119"/>
      <c r="O44" s="119"/>
    </row>
    <row r="46" spans="2:15">
      <c r="B46" s="109" t="s">
        <v>16</v>
      </c>
      <c r="D46" s="120" t="str">
        <f>'Table 3 436MW (West M) 2030'!D46</f>
        <v xml:space="preserve">Plant Costs  - 2017 IRP - Table 6.1 &amp; 6.2 </v>
      </c>
    </row>
    <row r="47" spans="2:15">
      <c r="C47" s="121" t="str">
        <f>D10</f>
        <v>(b)</v>
      </c>
      <c r="D47" s="116" t="str">
        <f>"= "&amp;C10&amp;" x "&amp;C76</f>
        <v>= (a) x 0.0737263117964292</v>
      </c>
    </row>
    <row r="48" spans="2:15">
      <c r="C48" s="121" t="str">
        <f>G10</f>
        <v>(e)</v>
      </c>
      <c r="D48" s="116" t="str">
        <f>"= "&amp;$F$10&amp;" x  (8.76 x "&amp;TEXT(G65,"0.0%")&amp;") + "&amp;$E$10</f>
        <v>= (d) x  (8.76 x 33.0%) + (c)</v>
      </c>
    </row>
    <row r="49" spans="3:11">
      <c r="C49" s="121" t="str">
        <f>H10</f>
        <v>(f)</v>
      </c>
      <c r="D49" s="116" t="str">
        <f>"= "&amp;D10&amp;" + "&amp;G10</f>
        <v>= (b) + (e)</v>
      </c>
    </row>
    <row r="50" spans="3:11">
      <c r="C50" s="121" t="str">
        <f>I10</f>
        <v>(g)</v>
      </c>
      <c r="D50" s="152" t="str">
        <f>'Table 4'!B3&amp;" - "&amp;'Table 4'!B4</f>
        <v>Table 4 - Burnertip Natural Gas Price Forecast</v>
      </c>
    </row>
    <row r="51" spans="3:11">
      <c r="C51" s="121" t="str">
        <f>J10</f>
        <v>(h)</v>
      </c>
      <c r="D51" s="116" t="str">
        <f>"= "&amp;TEXT(K65,"?,0")&amp;" MMBtu/MWH x "&amp;I9</f>
        <v>= 9,614 MMBtu/MWH x $/MMBtu</v>
      </c>
    </row>
    <row r="52" spans="3:11">
      <c r="C52" s="121" t="str">
        <f>K10</f>
        <v>(i)</v>
      </c>
      <c r="D52" s="116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7" t="s">
        <v>103</v>
      </c>
      <c r="D54" s="54"/>
      <c r="E54" s="54"/>
      <c r="F54" s="54"/>
      <c r="G54" s="54"/>
      <c r="H54" s="54"/>
      <c r="I54" s="54"/>
      <c r="J54" s="55"/>
      <c r="K54" s="122"/>
    </row>
    <row r="55" spans="3:11" ht="5.25" customHeight="1"/>
    <row r="56" spans="3:11" ht="5.25" customHeight="1"/>
    <row r="57" spans="3:11">
      <c r="C57" s="41" t="s">
        <v>185</v>
      </c>
      <c r="D57" s="31"/>
      <c r="E57" s="41"/>
      <c r="F57" s="40" t="s">
        <v>41</v>
      </c>
      <c r="G57" s="40" t="s">
        <v>42</v>
      </c>
      <c r="H57" s="40" t="s">
        <v>43</v>
      </c>
      <c r="I57" s="40" t="s">
        <v>44</v>
      </c>
    </row>
    <row r="58" spans="3:11">
      <c r="C58" s="153" t="s">
        <v>105</v>
      </c>
      <c r="F58" s="123">
        <f>C69</f>
        <v>199.924125</v>
      </c>
      <c r="G58" s="56">
        <f>F58/F60</f>
        <v>1</v>
      </c>
      <c r="H58" s="137">
        <f>C70</f>
        <v>701.59905041057641</v>
      </c>
      <c r="I58" s="139">
        <f>C73</f>
        <v>30.657239904849501</v>
      </c>
    </row>
    <row r="59" spans="3:11">
      <c r="C59" s="153"/>
      <c r="F59" s="47">
        <f>D69</f>
        <v>0</v>
      </c>
      <c r="G59" s="43">
        <f>1-G58</f>
        <v>0</v>
      </c>
      <c r="H59" s="138">
        <f>D70</f>
        <v>0</v>
      </c>
      <c r="I59" s="140">
        <f>D73</f>
        <v>0</v>
      </c>
    </row>
    <row r="60" spans="3:11">
      <c r="C60" s="153" t="s">
        <v>45</v>
      </c>
      <c r="F60" s="123">
        <f>F58+F59</f>
        <v>199.924125</v>
      </c>
      <c r="G60" s="56">
        <f>G58+G59</f>
        <v>1</v>
      </c>
      <c r="H60" s="137">
        <f>ROUND(((F58*H58)+(F59*H59))/F60,0)</f>
        <v>702</v>
      </c>
      <c r="I60" s="139">
        <f>ROUND(((F58*I58)+(F59*I59))/F60,2)</f>
        <v>30.66</v>
      </c>
    </row>
    <row r="61" spans="3:11">
      <c r="C61" s="153"/>
      <c r="F61" s="123"/>
      <c r="G61" s="56"/>
      <c r="H61" s="124"/>
      <c r="I61" s="125"/>
    </row>
    <row r="62" spans="3:11">
      <c r="C62" s="154" t="s">
        <v>185</v>
      </c>
      <c r="D62" s="31"/>
      <c r="E62" s="41"/>
      <c r="F62" s="40" t="s">
        <v>41</v>
      </c>
      <c r="G62" s="40" t="s">
        <v>46</v>
      </c>
      <c r="H62" s="40" t="s">
        <v>47</v>
      </c>
      <c r="I62" s="40" t="s">
        <v>42</v>
      </c>
      <c r="J62" s="40" t="s">
        <v>48</v>
      </c>
      <c r="K62" s="40" t="s">
        <v>49</v>
      </c>
    </row>
    <row r="63" spans="3:11">
      <c r="C63" s="155" t="str">
        <f>C58</f>
        <v>SCCT Dry "F" - Turbine</v>
      </c>
      <c r="D63" s="126"/>
      <c r="E63" s="126"/>
      <c r="F63" s="109">
        <f>C69</f>
        <v>199.924125</v>
      </c>
      <c r="G63" s="56">
        <f>C77</f>
        <v>0.33</v>
      </c>
      <c r="H63" s="176">
        <f>G63*F63</f>
        <v>65.974961250000007</v>
      </c>
      <c r="I63" s="56">
        <f>H63/H65</f>
        <v>1</v>
      </c>
      <c r="J63" s="125">
        <f>C74</f>
        <v>7.5299874286936257</v>
      </c>
      <c r="K63" s="127">
        <f>C75</f>
        <v>9614</v>
      </c>
    </row>
    <row r="64" spans="3:11">
      <c r="C64" s="155">
        <f>C59</f>
        <v>0</v>
      </c>
      <c r="D64" s="126"/>
      <c r="E64" s="126"/>
      <c r="F64" s="42">
        <f>D69</f>
        <v>0</v>
      </c>
      <c r="G64" s="43">
        <f>D77</f>
        <v>0</v>
      </c>
      <c r="H64" s="177">
        <f>G64*F64</f>
        <v>0</v>
      </c>
      <c r="I64" s="43">
        <f>1-I63</f>
        <v>0</v>
      </c>
      <c r="J64" s="44">
        <f>D74</f>
        <v>0</v>
      </c>
      <c r="K64" s="45">
        <f>D75</f>
        <v>0</v>
      </c>
    </row>
    <row r="65" spans="2:11">
      <c r="C65" s="153" t="s">
        <v>50</v>
      </c>
      <c r="F65" s="109">
        <f>F63+F64</f>
        <v>199.924125</v>
      </c>
      <c r="G65" s="128">
        <f>ROUND(H65/F65,3)</f>
        <v>0.33</v>
      </c>
      <c r="H65" s="176">
        <f>SUM(H63:H64)</f>
        <v>65.974961250000007</v>
      </c>
      <c r="I65" s="56">
        <f>I63+I64</f>
        <v>1</v>
      </c>
      <c r="J65" s="125">
        <f>ROUND(($I63*J63)+($I64*J64),2)</f>
        <v>7.53</v>
      </c>
      <c r="K65" s="129">
        <f>ROUND(($I63*K63)+($I64*K64),0)</f>
        <v>9614</v>
      </c>
    </row>
    <row r="66" spans="2:11">
      <c r="G66" s="128"/>
      <c r="I66" s="56"/>
      <c r="J66" s="125"/>
      <c r="K66" s="46" t="s">
        <v>51</v>
      </c>
    </row>
    <row r="68" spans="2:11">
      <c r="C68" s="40" t="s">
        <v>104</v>
      </c>
      <c r="D68" s="40" t="s">
        <v>35</v>
      </c>
      <c r="E68" s="58" t="str">
        <f>D46</f>
        <v xml:space="preserve">Plant Costs  - 2017 IRP - Table 6.1 &amp; 6.2 </v>
      </c>
      <c r="F68" s="130"/>
      <c r="G68" s="130"/>
      <c r="H68" s="130"/>
      <c r="I68" s="130"/>
      <c r="J68" s="130"/>
      <c r="K68" s="131"/>
    </row>
    <row r="69" spans="2:11">
      <c r="C69" s="109">
        <v>199.924125</v>
      </c>
      <c r="E69" s="109" t="s">
        <v>77</v>
      </c>
      <c r="H69" s="132"/>
    </row>
    <row r="70" spans="2:11">
      <c r="B70" s="109" t="s">
        <v>102</v>
      </c>
      <c r="C70" s="124">
        <v>701.59905041057641</v>
      </c>
      <c r="D70" s="124"/>
      <c r="E70" s="109" t="s">
        <v>78</v>
      </c>
    </row>
    <row r="71" spans="2:11">
      <c r="B71" s="109" t="s">
        <v>102</v>
      </c>
      <c r="C71" s="125">
        <v>16.0158293408495</v>
      </c>
      <c r="D71" s="125"/>
      <c r="E71" s="109" t="s">
        <v>79</v>
      </c>
    </row>
    <row r="72" spans="2:11">
      <c r="B72" s="109" t="s">
        <v>102</v>
      </c>
      <c r="C72" s="48">
        <v>14.641410564000001</v>
      </c>
      <c r="D72" s="48"/>
      <c r="E72" s="109" t="s">
        <v>75</v>
      </c>
    </row>
    <row r="73" spans="2:11">
      <c r="B73" s="109" t="s">
        <v>102</v>
      </c>
      <c r="C73" s="125">
        <f>C71+C72</f>
        <v>30.657239904849501</v>
      </c>
      <c r="D73" s="125"/>
      <c r="E73" s="109" t="s">
        <v>80</v>
      </c>
    </row>
    <row r="74" spans="2:11">
      <c r="B74" s="109" t="s">
        <v>102</v>
      </c>
      <c r="C74" s="125">
        <v>7.5299874286936257</v>
      </c>
      <c r="D74" s="125"/>
      <c r="E74" s="109" t="s">
        <v>81</v>
      </c>
    </row>
    <row r="75" spans="2:11">
      <c r="C75" s="129">
        <v>9614</v>
      </c>
      <c r="D75" s="129"/>
      <c r="E75" s="109" t="s">
        <v>53</v>
      </c>
    </row>
    <row r="76" spans="2:11">
      <c r="C76" s="150">
        <v>7.3726311796429175E-2</v>
      </c>
      <c r="D76" s="150"/>
      <c r="E76" s="109" t="s">
        <v>54</v>
      </c>
    </row>
    <row r="77" spans="2:11">
      <c r="C77" s="133">
        <v>0.33</v>
      </c>
      <c r="D77" s="133"/>
      <c r="E77" s="109" t="s">
        <v>55</v>
      </c>
    </row>
    <row r="78" spans="2:11">
      <c r="D78" s="56">
        <f>ROUND(H65/F65,3)</f>
        <v>0.33</v>
      </c>
      <c r="E78" s="109" t="s">
        <v>56</v>
      </c>
    </row>
    <row r="79" spans="2:11">
      <c r="D79" s="128"/>
      <c r="E79" s="65"/>
    </row>
    <row r="80" spans="2:11">
      <c r="C80" s="133"/>
      <c r="D80" s="133"/>
    </row>
    <row r="82" spans="3:15" ht="13.5" thickBot="1">
      <c r="C82" s="53" t="str">
        <f>"Company Official Inflation Forecast Dated "&amp;TEXT('Table 4'!G5,"mmmm dd, yyyy")</f>
        <v>Company Official Inflation Forecast Dated March 31, 2017</v>
      </c>
      <c r="D82" s="54"/>
      <c r="E82" s="54"/>
      <c r="F82" s="54"/>
      <c r="G82" s="54"/>
      <c r="H82" s="54"/>
      <c r="I82" s="54"/>
      <c r="J82" s="55"/>
      <c r="K82" s="122"/>
    </row>
    <row r="83" spans="3:15">
      <c r="C83" s="134">
        <v>2017</v>
      </c>
      <c r="D83" s="56">
        <v>2.2092462442320437E-2</v>
      </c>
      <c r="F83" s="134">
        <f>C91+1</f>
        <v>2026</v>
      </c>
      <c r="G83" s="56">
        <v>2.2944058791238842E-2</v>
      </c>
      <c r="I83" s="134">
        <f>F91+1</f>
        <v>2035</v>
      </c>
      <c r="J83" s="56">
        <v>2.4174683944208519E-2</v>
      </c>
    </row>
    <row r="84" spans="3:15">
      <c r="C84" s="134">
        <f t="shared" ref="C84:C91" si="47">C83+1</f>
        <v>2018</v>
      </c>
      <c r="D84" s="56">
        <v>2.1684070430924685E-2</v>
      </c>
      <c r="F84" s="134">
        <f t="shared" ref="F84:F91" si="48">F83+1</f>
        <v>2027</v>
      </c>
      <c r="G84" s="56">
        <v>2.3164081218836952E-2</v>
      </c>
      <c r="I84" s="134">
        <f t="shared" ref="I84:I91" si="49">I83+1</f>
        <v>2036</v>
      </c>
      <c r="J84" s="56">
        <v>2.4311492116604327E-2</v>
      </c>
    </row>
    <row r="85" spans="3:15">
      <c r="C85" s="134">
        <f t="shared" si="47"/>
        <v>2019</v>
      </c>
      <c r="D85" s="56">
        <v>2.0023445288848141E-2</v>
      </c>
      <c r="F85" s="134">
        <f t="shared" si="48"/>
        <v>2028</v>
      </c>
      <c r="G85" s="56">
        <v>2.3269517424980624E-2</v>
      </c>
      <c r="I85" s="134">
        <f t="shared" si="49"/>
        <v>2037</v>
      </c>
      <c r="J85" s="56">
        <v>2.4277391473133791E-2</v>
      </c>
    </row>
    <row r="86" spans="3:15">
      <c r="C86" s="134">
        <f t="shared" si="47"/>
        <v>2020</v>
      </c>
      <c r="D86" s="56">
        <v>2.1423649370385656E-2</v>
      </c>
      <c r="F86" s="134">
        <f t="shared" si="48"/>
        <v>2029</v>
      </c>
      <c r="G86" s="56">
        <v>2.3660062349176059E-2</v>
      </c>
      <c r="I86" s="134">
        <f t="shared" si="49"/>
        <v>2038</v>
      </c>
      <c r="J86" s="56">
        <v>2.4418737348747444E-2</v>
      </c>
    </row>
    <row r="87" spans="3:15">
      <c r="C87" s="134">
        <f t="shared" si="47"/>
        <v>2021</v>
      </c>
      <c r="D87" s="56">
        <v>2.2444603435442634E-2</v>
      </c>
      <c r="F87" s="134">
        <f t="shared" si="48"/>
        <v>2030</v>
      </c>
      <c r="G87" s="56">
        <v>2.3797996946838929E-2</v>
      </c>
      <c r="I87" s="134">
        <f t="shared" si="49"/>
        <v>2039</v>
      </c>
      <c r="J87" s="56">
        <v>2.4490791911648602E-2</v>
      </c>
    </row>
    <row r="88" spans="3:15">
      <c r="C88" s="134">
        <f t="shared" si="47"/>
        <v>2022</v>
      </c>
      <c r="D88" s="56">
        <v>2.2559296067847567E-2</v>
      </c>
      <c r="F88" s="134">
        <f t="shared" si="48"/>
        <v>2031</v>
      </c>
      <c r="G88" s="56">
        <v>2.4014000123530499E-2</v>
      </c>
      <c r="I88" s="134">
        <f t="shared" si="49"/>
        <v>2040</v>
      </c>
      <c r="J88" s="56">
        <v>2.442458536688985E-2</v>
      </c>
    </row>
    <row r="89" spans="3:15" s="111" customFormat="1">
      <c r="C89" s="134">
        <f t="shared" si="47"/>
        <v>2023</v>
      </c>
      <c r="D89" s="56">
        <v>2.3031082544693549E-2</v>
      </c>
      <c r="F89" s="134">
        <f t="shared" si="48"/>
        <v>2032</v>
      </c>
      <c r="G89" s="56">
        <v>2.4075090077113837E-2</v>
      </c>
      <c r="I89" s="134">
        <f t="shared" si="49"/>
        <v>2041</v>
      </c>
      <c r="J89" s="56">
        <v>2.4530694634797623E-2</v>
      </c>
      <c r="N89" s="109"/>
      <c r="O89" s="109"/>
    </row>
    <row r="90" spans="3:15" s="111" customFormat="1">
      <c r="C90" s="134">
        <f t="shared" si="47"/>
        <v>2024</v>
      </c>
      <c r="D90" s="56">
        <v>2.3134274986934988E-2</v>
      </c>
      <c r="F90" s="134">
        <f t="shared" si="48"/>
        <v>2033</v>
      </c>
      <c r="G90" s="56">
        <v>2.4191075903759129E-2</v>
      </c>
      <c r="I90" s="134">
        <f t="shared" si="49"/>
        <v>2042</v>
      </c>
      <c r="J90" s="56">
        <v>2.4630996146588036E-2</v>
      </c>
      <c r="N90" s="109"/>
      <c r="O90" s="109"/>
    </row>
    <row r="91" spans="3:15" s="111" customFormat="1">
      <c r="C91" s="134">
        <f t="shared" si="47"/>
        <v>2025</v>
      </c>
      <c r="D91" s="56">
        <v>2.3159080336675242E-2</v>
      </c>
      <c r="F91" s="134">
        <f t="shared" si="48"/>
        <v>2034</v>
      </c>
      <c r="G91" s="56">
        <v>2.4219456505286896E-2</v>
      </c>
      <c r="I91" s="134">
        <f t="shared" si="49"/>
        <v>2043</v>
      </c>
      <c r="J91" s="56">
        <v>2.4704209858992465E-2</v>
      </c>
      <c r="N91" s="109"/>
      <c r="O91" s="109"/>
    </row>
    <row r="92" spans="3:15" s="111" customFormat="1">
      <c r="N92" s="109"/>
      <c r="O92" s="109"/>
    </row>
    <row r="93" spans="3:15" s="111" customFormat="1">
      <c r="N93" s="109"/>
      <c r="O93" s="109"/>
    </row>
    <row r="94" spans="3:15">
      <c r="D94" s="141"/>
    </row>
    <row r="95" spans="3:15">
      <c r="D95" s="141"/>
    </row>
  </sheetData>
  <phoneticPr fontId="6" type="noConversion"/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3" sqref="B3"/>
    </sheetView>
  </sheetViews>
  <sheetFormatPr defaultColWidth="9.33203125" defaultRowHeight="12.75"/>
  <cols>
    <col min="1" max="1" width="2.83203125" style="109" customWidth="1"/>
    <col min="2" max="2" width="10.83203125" style="109" customWidth="1"/>
    <col min="3" max="3" width="26.1640625" style="109" customWidth="1"/>
    <col min="4" max="4" width="12.33203125" style="109" customWidth="1"/>
    <col min="5" max="5" width="9.1640625" style="109" customWidth="1"/>
    <col min="6" max="6" width="10.5" style="109" customWidth="1"/>
    <col min="7" max="7" width="10.5" style="109" bestFit="1" customWidth="1"/>
    <col min="8" max="8" width="11.6640625" style="109" bestFit="1" customWidth="1"/>
    <col min="9" max="9" width="11.1640625" style="109" customWidth="1"/>
    <col min="10" max="10" width="12" style="109" bestFit="1" customWidth="1"/>
    <col min="11" max="11" width="12" style="109" customWidth="1"/>
    <col min="12" max="13" width="9.33203125" style="109"/>
    <col min="14" max="15" width="9.33203125" style="109" customWidth="1"/>
    <col min="16" max="16384" width="9.33203125" style="109"/>
  </cols>
  <sheetData>
    <row r="1" spans="2:14" ht="15.75" hidden="1">
      <c r="B1" s="1" t="s">
        <v>52</v>
      </c>
      <c r="C1" s="108"/>
      <c r="D1" s="108"/>
      <c r="E1" s="108"/>
      <c r="F1" s="108"/>
      <c r="G1" s="108"/>
      <c r="H1" s="108"/>
      <c r="I1" s="108"/>
      <c r="J1" s="108"/>
      <c r="K1" s="108"/>
    </row>
    <row r="2" spans="2:14" ht="15.75">
      <c r="B2" s="1"/>
      <c r="C2" s="108"/>
      <c r="D2" s="108"/>
      <c r="E2" s="108"/>
      <c r="F2" s="108"/>
      <c r="G2" s="108"/>
      <c r="H2" s="108"/>
      <c r="I2" s="108"/>
      <c r="J2" s="108"/>
      <c r="K2" s="108"/>
    </row>
    <row r="3" spans="2:14" ht="15.75">
      <c r="B3" s="1" t="s">
        <v>85</v>
      </c>
      <c r="C3" s="108"/>
      <c r="D3" s="108"/>
      <c r="E3" s="108"/>
      <c r="F3" s="108"/>
      <c r="G3" s="108"/>
      <c r="H3" s="108"/>
      <c r="I3" s="108"/>
      <c r="J3" s="108"/>
      <c r="K3" s="108"/>
    </row>
    <row r="4" spans="2:14" ht="15.75">
      <c r="B4" s="1" t="s">
        <v>92</v>
      </c>
      <c r="C4" s="108"/>
      <c r="D4" s="108"/>
      <c r="E4" s="108"/>
      <c r="F4" s="108"/>
      <c r="G4" s="108"/>
      <c r="H4" s="108"/>
      <c r="I4" s="108"/>
      <c r="J4" s="108"/>
      <c r="K4" s="108"/>
    </row>
    <row r="5" spans="2:14" ht="15.75">
      <c r="B5" s="1" t="str">
        <f>C54</f>
        <v>Willamette Valley - 436 MW - CCCT Dry "G/H", 1x1 - West Side Resource (1,500')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4" ht="15.75">
      <c r="B6" s="1"/>
      <c r="C6" s="108"/>
      <c r="D6" s="108"/>
      <c r="E6" s="108"/>
      <c r="F6" s="108"/>
      <c r="G6" s="108"/>
      <c r="H6" s="108"/>
      <c r="I6" s="108"/>
      <c r="K6" s="16"/>
    </row>
    <row r="7" spans="2:14">
      <c r="B7" s="110"/>
      <c r="C7" s="110"/>
      <c r="D7" s="110"/>
      <c r="E7" s="110"/>
      <c r="F7" s="110"/>
      <c r="G7" s="110"/>
      <c r="H7" s="110"/>
      <c r="I7" s="108"/>
      <c r="J7" s="111"/>
      <c r="K7" s="111"/>
      <c r="L7" s="111"/>
      <c r="M7" s="111"/>
      <c r="N7" s="111"/>
    </row>
    <row r="8" spans="2:14" ht="51.75" customHeight="1">
      <c r="B8" s="17" t="s">
        <v>0</v>
      </c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14</v>
      </c>
      <c r="H8" s="18" t="s">
        <v>15</v>
      </c>
      <c r="I8" s="19" t="s">
        <v>26</v>
      </c>
      <c r="J8" s="19" t="s">
        <v>72</v>
      </c>
      <c r="K8" s="18" t="s">
        <v>73</v>
      </c>
      <c r="L8" s="111"/>
    </row>
    <row r="9" spans="2:14" ht="18.75" customHeight="1">
      <c r="B9" s="20"/>
      <c r="C9" s="21" t="s">
        <v>8</v>
      </c>
      <c r="D9" s="22" t="s">
        <v>9</v>
      </c>
      <c r="E9" s="22" t="s">
        <v>9</v>
      </c>
      <c r="F9" s="21" t="s">
        <v>39</v>
      </c>
      <c r="G9" s="22" t="s">
        <v>9</v>
      </c>
      <c r="H9" s="22" t="s">
        <v>9</v>
      </c>
      <c r="I9" s="22" t="s">
        <v>27</v>
      </c>
      <c r="J9" s="21" t="s">
        <v>39</v>
      </c>
      <c r="K9" s="21" t="s">
        <v>39</v>
      </c>
      <c r="L9" s="111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59" t="str">
        <f>C54</f>
        <v>Willamette Valley - 436 MW - CCCT Dry "G/H", 1x1 - West Side Resource (1,500')</v>
      </c>
      <c r="C12" s="111"/>
      <c r="E12" s="111"/>
      <c r="F12" s="111"/>
      <c r="G12" s="111"/>
      <c r="H12" s="111"/>
      <c r="I12" s="110"/>
      <c r="J12" s="110"/>
      <c r="K12" s="110"/>
      <c r="L12" s="111"/>
    </row>
    <row r="13" spans="2:14" ht="4.5" customHeight="1">
      <c r="B13" s="112"/>
      <c r="C13" s="113"/>
      <c r="D13" s="114"/>
      <c r="E13" s="115"/>
      <c r="F13" s="115"/>
      <c r="G13" s="116"/>
      <c r="H13" s="116"/>
      <c r="I13" s="116"/>
      <c r="J13" s="116"/>
      <c r="K13" s="116"/>
    </row>
    <row r="14" spans="2:14">
      <c r="B14" s="112">
        <v>2016</v>
      </c>
      <c r="C14" s="113">
        <f>$H$60</f>
        <v>1363</v>
      </c>
      <c r="D14" s="114">
        <f>ROUND(C14*$C$76,2)</f>
        <v>98.9</v>
      </c>
      <c r="E14" s="115">
        <f>$I$60</f>
        <v>43.7</v>
      </c>
      <c r="F14" s="115">
        <f>$J$65</f>
        <v>2.02</v>
      </c>
      <c r="G14" s="116">
        <f t="shared" ref="G14:G24" si="0">ROUND(F14*(8.76*$G$65)+E14,2)</f>
        <v>56.14</v>
      </c>
      <c r="H14" s="116">
        <f t="shared" ref="H14:H24" si="1">ROUND(D14+G14,2)</f>
        <v>155.04</v>
      </c>
      <c r="I14" s="116"/>
      <c r="J14" s="116"/>
      <c r="K14" s="116"/>
    </row>
    <row r="15" spans="2:14">
      <c r="B15" s="112">
        <f t="shared" ref="B15:B40" si="2">B14+1</f>
        <v>2017</v>
      </c>
      <c r="C15" s="117"/>
      <c r="D15" s="114">
        <f>ROUND(D14*(1+$D83),2)</f>
        <v>101.08</v>
      </c>
      <c r="E15" s="114">
        <f t="shared" ref="D15:F17" si="3">ROUND(E14*(1+$D83),2)</f>
        <v>44.67</v>
      </c>
      <c r="F15" s="114">
        <f t="shared" si="3"/>
        <v>2.06</v>
      </c>
      <c r="G15" s="118">
        <f t="shared" si="0"/>
        <v>57.36</v>
      </c>
      <c r="H15" s="118">
        <f t="shared" si="1"/>
        <v>158.44</v>
      </c>
      <c r="I15" s="116"/>
      <c r="J15" s="116"/>
      <c r="K15" s="116"/>
    </row>
    <row r="16" spans="2:14">
      <c r="B16" s="112">
        <f t="shared" si="2"/>
        <v>2018</v>
      </c>
      <c r="C16" s="117"/>
      <c r="D16" s="114">
        <f t="shared" si="3"/>
        <v>103.27</v>
      </c>
      <c r="E16" s="114">
        <f t="shared" si="3"/>
        <v>45.64</v>
      </c>
      <c r="F16" s="114">
        <f t="shared" si="3"/>
        <v>2.1</v>
      </c>
      <c r="G16" s="116">
        <f t="shared" si="0"/>
        <v>58.57</v>
      </c>
      <c r="H16" s="116">
        <f t="shared" si="1"/>
        <v>161.84</v>
      </c>
      <c r="I16" s="116"/>
      <c r="J16" s="116"/>
      <c r="K16" s="116"/>
    </row>
    <row r="17" spans="2:13">
      <c r="B17" s="112">
        <f t="shared" si="2"/>
        <v>2019</v>
      </c>
      <c r="C17" s="117"/>
      <c r="D17" s="114">
        <f t="shared" si="3"/>
        <v>105.34</v>
      </c>
      <c r="E17" s="114">
        <f t="shared" si="3"/>
        <v>46.55</v>
      </c>
      <c r="F17" s="114">
        <f t="shared" si="3"/>
        <v>2.14</v>
      </c>
      <c r="G17" s="116">
        <f t="shared" si="0"/>
        <v>59.73</v>
      </c>
      <c r="H17" s="116">
        <f t="shared" si="1"/>
        <v>165.07</v>
      </c>
      <c r="I17" s="116"/>
      <c r="J17" s="116"/>
      <c r="K17" s="116"/>
    </row>
    <row r="18" spans="2:13">
      <c r="B18" s="112">
        <f t="shared" si="2"/>
        <v>2020</v>
      </c>
      <c r="C18" s="117"/>
      <c r="D18" s="114">
        <f t="shared" ref="D18:F18" si="4">ROUND(D17*(1+$D86),2)</f>
        <v>107.6</v>
      </c>
      <c r="E18" s="114">
        <f t="shared" si="4"/>
        <v>47.55</v>
      </c>
      <c r="F18" s="114">
        <f t="shared" si="4"/>
        <v>2.19</v>
      </c>
      <c r="G18" s="116">
        <f t="shared" ref="G18:G23" si="5">ROUND(F18*(8.76*$G$65)+E18,2)</f>
        <v>61.04</v>
      </c>
      <c r="H18" s="116">
        <f t="shared" ref="H18:H23" si="6">ROUND(D18+G18,2)</f>
        <v>168.64</v>
      </c>
      <c r="I18" s="116"/>
      <c r="J18" s="116"/>
      <c r="K18" s="116"/>
    </row>
    <row r="19" spans="2:13">
      <c r="B19" s="112">
        <f t="shared" si="2"/>
        <v>2021</v>
      </c>
      <c r="C19" s="117"/>
      <c r="D19" s="114">
        <f t="shared" ref="D19:F19" si="7">ROUND(D18*(1+$D87),2)</f>
        <v>110.02</v>
      </c>
      <c r="E19" s="114">
        <f t="shared" si="7"/>
        <v>48.62</v>
      </c>
      <c r="F19" s="114">
        <f t="shared" si="7"/>
        <v>2.2400000000000002</v>
      </c>
      <c r="G19" s="116">
        <f t="shared" si="5"/>
        <v>62.41</v>
      </c>
      <c r="H19" s="116">
        <f t="shared" si="6"/>
        <v>172.43</v>
      </c>
      <c r="I19" s="116"/>
      <c r="J19" s="116"/>
      <c r="K19" s="116"/>
    </row>
    <row r="20" spans="2:13">
      <c r="B20" s="112">
        <f t="shared" si="2"/>
        <v>2022</v>
      </c>
      <c r="C20" s="117"/>
      <c r="D20" s="114">
        <f t="shared" ref="D20:F20" si="8">ROUND(D19*(1+$D88),2)</f>
        <v>112.5</v>
      </c>
      <c r="E20" s="114">
        <f t="shared" si="8"/>
        <v>49.72</v>
      </c>
      <c r="F20" s="114">
        <f t="shared" si="8"/>
        <v>2.29</v>
      </c>
      <c r="G20" s="116">
        <f t="shared" si="5"/>
        <v>63.82</v>
      </c>
      <c r="H20" s="116">
        <f t="shared" si="6"/>
        <v>176.32</v>
      </c>
      <c r="I20" s="116"/>
      <c r="J20" s="116"/>
      <c r="K20" s="116"/>
    </row>
    <row r="21" spans="2:13">
      <c r="B21" s="112">
        <f t="shared" si="2"/>
        <v>2023</v>
      </c>
      <c r="C21" s="117"/>
      <c r="D21" s="114">
        <f t="shared" ref="D21:F21" si="9">ROUND(D20*(1+$D89),2)</f>
        <v>115.09</v>
      </c>
      <c r="E21" s="114">
        <f t="shared" si="9"/>
        <v>50.87</v>
      </c>
      <c r="F21" s="114">
        <f t="shared" si="9"/>
        <v>2.34</v>
      </c>
      <c r="G21" s="116">
        <f t="shared" si="5"/>
        <v>65.28</v>
      </c>
      <c r="H21" s="116">
        <f t="shared" si="6"/>
        <v>180.37</v>
      </c>
      <c r="I21" s="116"/>
      <c r="J21" s="116"/>
      <c r="K21" s="116"/>
    </row>
    <row r="22" spans="2:13">
      <c r="B22" s="112">
        <f t="shared" si="2"/>
        <v>2024</v>
      </c>
      <c r="C22" s="117"/>
      <c r="D22" s="114">
        <f t="shared" ref="D22:F22" si="10">ROUND(D21*(1+$D90),2)</f>
        <v>117.75</v>
      </c>
      <c r="E22" s="114">
        <f t="shared" si="10"/>
        <v>52.05</v>
      </c>
      <c r="F22" s="114">
        <f t="shared" si="10"/>
        <v>2.39</v>
      </c>
      <c r="G22" s="116">
        <f t="shared" si="5"/>
        <v>66.77</v>
      </c>
      <c r="H22" s="116">
        <f t="shared" si="6"/>
        <v>184.52</v>
      </c>
      <c r="I22" s="116"/>
      <c r="J22" s="116"/>
      <c r="K22" s="116"/>
    </row>
    <row r="23" spans="2:13">
      <c r="B23" s="112">
        <f t="shared" si="2"/>
        <v>2025</v>
      </c>
      <c r="C23" s="117"/>
      <c r="D23" s="114">
        <f t="shared" ref="D23:F23" si="11">ROUND(D22*(1+$D91),2)</f>
        <v>120.48</v>
      </c>
      <c r="E23" s="114">
        <f t="shared" si="11"/>
        <v>53.26</v>
      </c>
      <c r="F23" s="114">
        <f t="shared" si="11"/>
        <v>2.4500000000000002</v>
      </c>
      <c r="G23" s="116">
        <f t="shared" si="5"/>
        <v>68.349999999999994</v>
      </c>
      <c r="H23" s="116">
        <f t="shared" si="6"/>
        <v>188.83</v>
      </c>
      <c r="I23" s="116"/>
      <c r="J23" s="116"/>
      <c r="K23" s="116"/>
    </row>
    <row r="24" spans="2:13">
      <c r="B24" s="112">
        <f t="shared" si="2"/>
        <v>2026</v>
      </c>
      <c r="C24" s="117"/>
      <c r="D24" s="118">
        <f>ROUND(D23*(1+$G83),2)</f>
        <v>123.24</v>
      </c>
      <c r="E24" s="118">
        <f>ROUND(E23*(1+$G83),2)</f>
        <v>54.48</v>
      </c>
      <c r="F24" s="118">
        <f>ROUND(F23*(1+$G83),2)</f>
        <v>2.5099999999999998</v>
      </c>
      <c r="G24" s="116">
        <f t="shared" si="0"/>
        <v>69.94</v>
      </c>
      <c r="H24" s="116">
        <f t="shared" si="1"/>
        <v>193.18</v>
      </c>
      <c r="I24" s="116"/>
      <c r="J24" s="116"/>
      <c r="K24" s="116"/>
    </row>
    <row r="25" spans="2:13">
      <c r="B25" s="112">
        <f t="shared" si="2"/>
        <v>2027</v>
      </c>
      <c r="C25" s="117"/>
      <c r="D25" s="118">
        <f t="shared" ref="D25:F25" si="12">ROUND(D24*(1+$G84),2)</f>
        <v>126.09</v>
      </c>
      <c r="E25" s="118">
        <f t="shared" si="12"/>
        <v>55.74</v>
      </c>
      <c r="F25" s="118">
        <f t="shared" si="12"/>
        <v>2.57</v>
      </c>
      <c r="G25" s="116">
        <f t="shared" ref="G25:G30" si="13">ROUND(F25*(8.76*$G$65)+E25,2)</f>
        <v>71.569999999999993</v>
      </c>
      <c r="H25" s="116">
        <f t="shared" ref="H25:H30" si="14">ROUND(D25+G25,2)</f>
        <v>197.66</v>
      </c>
      <c r="I25" s="116"/>
      <c r="J25" s="116"/>
      <c r="K25" s="116"/>
    </row>
    <row r="26" spans="2:13">
      <c r="B26" s="112">
        <f t="shared" si="2"/>
        <v>2028</v>
      </c>
      <c r="C26" s="117"/>
      <c r="D26" s="118">
        <f t="shared" ref="D26:F26" si="15">ROUND(D25*(1+$G85),2)</f>
        <v>129.02000000000001</v>
      </c>
      <c r="E26" s="118">
        <f t="shared" si="15"/>
        <v>57.04</v>
      </c>
      <c r="F26" s="118">
        <f t="shared" si="15"/>
        <v>2.63</v>
      </c>
      <c r="G26" s="116">
        <f t="shared" si="13"/>
        <v>73.239999999999995</v>
      </c>
      <c r="H26" s="116">
        <f t="shared" si="14"/>
        <v>202.26</v>
      </c>
      <c r="I26" s="116"/>
      <c r="J26" s="116"/>
      <c r="K26" s="116"/>
    </row>
    <row r="27" spans="2:13">
      <c r="B27" s="112">
        <f t="shared" si="2"/>
        <v>2029</v>
      </c>
      <c r="C27" s="117"/>
      <c r="D27" s="118">
        <f t="shared" ref="D27:F27" si="16">ROUND(D26*(1+$G86),2)</f>
        <v>132.07</v>
      </c>
      <c r="E27" s="118">
        <f t="shared" si="16"/>
        <v>58.39</v>
      </c>
      <c r="F27" s="118">
        <f t="shared" si="16"/>
        <v>2.69</v>
      </c>
      <c r="G27" s="116">
        <f t="shared" si="13"/>
        <v>74.959999999999994</v>
      </c>
      <c r="H27" s="116">
        <f t="shared" si="14"/>
        <v>207.03</v>
      </c>
      <c r="I27" s="116"/>
      <c r="J27" s="116"/>
      <c r="K27" s="116"/>
    </row>
    <row r="28" spans="2:13">
      <c r="B28" s="112">
        <f t="shared" si="2"/>
        <v>2030</v>
      </c>
      <c r="C28" s="117"/>
      <c r="D28" s="118">
        <f t="shared" ref="D28:D29" si="17">ROUND(D27*(1+$G87),2)</f>
        <v>135.21</v>
      </c>
      <c r="E28" s="118">
        <f t="shared" ref="E28:E29" si="18">ROUND(E27*(1+$G87),2)</f>
        <v>59.78</v>
      </c>
      <c r="F28" s="118">
        <f t="shared" ref="F28:F29" si="19">ROUND(F27*(1+$G87),2)</f>
        <v>2.75</v>
      </c>
      <c r="G28" s="116">
        <f t="shared" ref="G28:G29" si="20">ROUND(F28*(8.76*$G$65)+E28,2)</f>
        <v>76.72</v>
      </c>
      <c r="H28" s="116">
        <f t="shared" ref="H28:H29" si="21">ROUND(D28+G28,2)</f>
        <v>211.93</v>
      </c>
      <c r="I28" s="116"/>
      <c r="J28" s="116"/>
      <c r="K28" s="116"/>
    </row>
    <row r="29" spans="2:13" ht="13.5" thickBot="1">
      <c r="B29" s="193">
        <f t="shared" si="2"/>
        <v>2031</v>
      </c>
      <c r="C29" s="194"/>
      <c r="D29" s="172">
        <f t="shared" si="17"/>
        <v>138.46</v>
      </c>
      <c r="E29" s="172">
        <f t="shared" si="18"/>
        <v>61.22</v>
      </c>
      <c r="F29" s="172">
        <f t="shared" si="19"/>
        <v>2.82</v>
      </c>
      <c r="G29" s="143">
        <f t="shared" si="20"/>
        <v>78.59</v>
      </c>
      <c r="H29" s="143">
        <f t="shared" si="21"/>
        <v>217.05</v>
      </c>
      <c r="I29" s="143"/>
      <c r="J29" s="143"/>
      <c r="K29" s="143"/>
    </row>
    <row r="30" spans="2:13" s="153" customFormat="1">
      <c r="B30" s="156">
        <f t="shared" si="2"/>
        <v>2032</v>
      </c>
      <c r="C30" s="157"/>
      <c r="D30" s="118">
        <f t="shared" ref="D30:F30" si="22">ROUND(D29*(1+$G89),2)</f>
        <v>141.79</v>
      </c>
      <c r="E30" s="118">
        <f t="shared" si="22"/>
        <v>62.69</v>
      </c>
      <c r="F30" s="118">
        <f t="shared" si="22"/>
        <v>2.89</v>
      </c>
      <c r="G30" s="116">
        <f t="shared" si="13"/>
        <v>80.489999999999995</v>
      </c>
      <c r="H30" s="116">
        <f t="shared" si="14"/>
        <v>222.28</v>
      </c>
      <c r="I30" s="116">
        <f>VLOOKUP(B30,'Table 4'!$B$13:$D$43,3,FALSE)</f>
        <v>5.38</v>
      </c>
      <c r="J30" s="116">
        <f t="shared" ref="J30:J32" si="23">ROUND($K$65*I30/1000,2)</f>
        <v>34.51</v>
      </c>
      <c r="K30" s="116">
        <f t="shared" ref="K30:K32" si="24">ROUND(H30*1000/8760/$G$65+J30,2)</f>
        <v>70.599999999999994</v>
      </c>
      <c r="M30" s="109"/>
    </row>
    <row r="31" spans="2:13" s="153" customFormat="1">
      <c r="B31" s="156">
        <f t="shared" si="2"/>
        <v>2033</v>
      </c>
      <c r="C31" s="157"/>
      <c r="D31" s="118">
        <f t="shared" ref="D31:D32" si="25">ROUND(D30*(1+$G90),2)</f>
        <v>145.22</v>
      </c>
      <c r="E31" s="118">
        <f t="shared" ref="E31:E32" si="26">ROUND(E30*(1+$G90),2)</f>
        <v>64.209999999999994</v>
      </c>
      <c r="F31" s="118">
        <f t="shared" ref="F31:F32" si="27">ROUND(F30*(1+$G90),2)</f>
        <v>2.96</v>
      </c>
      <c r="G31" s="116">
        <f t="shared" ref="G31:G32" si="28">ROUND(F31*(8.76*$G$65)+E31,2)</f>
        <v>82.44</v>
      </c>
      <c r="H31" s="116">
        <f t="shared" ref="H31:H32" si="29">ROUND(D31+G31,2)</f>
        <v>227.66</v>
      </c>
      <c r="I31" s="116">
        <f>VLOOKUP(B31,'Table 4'!$B$13:$D$43,3,FALSE)</f>
        <v>5.76</v>
      </c>
      <c r="J31" s="116">
        <f t="shared" si="23"/>
        <v>36.950000000000003</v>
      </c>
      <c r="K31" s="116">
        <f t="shared" si="24"/>
        <v>73.92</v>
      </c>
      <c r="M31" s="109"/>
    </row>
    <row r="32" spans="2:13" s="153" customFormat="1">
      <c r="B32" s="112">
        <f t="shared" si="2"/>
        <v>2034</v>
      </c>
      <c r="C32" s="117"/>
      <c r="D32" s="116">
        <f t="shared" si="25"/>
        <v>148.74</v>
      </c>
      <c r="E32" s="114">
        <f t="shared" si="26"/>
        <v>65.77</v>
      </c>
      <c r="F32" s="114">
        <f t="shared" si="27"/>
        <v>3.03</v>
      </c>
      <c r="G32" s="116">
        <f t="shared" si="28"/>
        <v>84.43</v>
      </c>
      <c r="H32" s="116">
        <f t="shared" si="29"/>
        <v>233.17</v>
      </c>
      <c r="I32" s="116">
        <f>VLOOKUP(B32,'Table 4'!$B$13:$D$43,3,FALSE)</f>
        <v>6.02</v>
      </c>
      <c r="J32" s="116">
        <f t="shared" si="23"/>
        <v>38.619999999999997</v>
      </c>
      <c r="K32" s="116">
        <f t="shared" si="24"/>
        <v>76.48</v>
      </c>
      <c r="M32" s="109"/>
    </row>
    <row r="33" spans="2:15">
      <c r="B33" s="112">
        <f t="shared" si="2"/>
        <v>2035</v>
      </c>
      <c r="C33" s="117"/>
      <c r="D33" s="116">
        <f>ROUND(D32*(1+$J83),2)</f>
        <v>152.34</v>
      </c>
      <c r="E33" s="114">
        <f>ROUND(E32*(1+$J83),2)</f>
        <v>67.36</v>
      </c>
      <c r="F33" s="114">
        <f>ROUND(F32*(1+$J83),2)</f>
        <v>3.1</v>
      </c>
      <c r="G33" s="116">
        <f t="shared" ref="G33" si="30">ROUND(F33*(8.76*$G$65)+E33,2)</f>
        <v>86.45</v>
      </c>
      <c r="H33" s="116">
        <f t="shared" ref="H33" si="31">ROUND(D33+G33,2)</f>
        <v>238.79</v>
      </c>
      <c r="I33" s="116">
        <f>VLOOKUP(B33,'Table 4'!$B$13:$D$43,3,FALSE)</f>
        <v>6.29</v>
      </c>
      <c r="J33" s="116">
        <f t="shared" ref="J33:J35" si="32">ROUND($K$65*I33/1000,2)</f>
        <v>40.35</v>
      </c>
      <c r="K33" s="116">
        <f t="shared" ref="K33:K35" si="33">ROUND(H33*1000/8760/$G$65+J33,2)</f>
        <v>79.13</v>
      </c>
    </row>
    <row r="34" spans="2:15">
      <c r="B34" s="112">
        <f t="shared" si="2"/>
        <v>2036</v>
      </c>
      <c r="C34" s="117"/>
      <c r="D34" s="116">
        <f t="shared" ref="D34:F34" si="34">ROUND(D33*(1+$J84),2)</f>
        <v>156.04</v>
      </c>
      <c r="E34" s="114">
        <f t="shared" si="34"/>
        <v>69</v>
      </c>
      <c r="F34" s="114">
        <f t="shared" si="34"/>
        <v>3.18</v>
      </c>
      <c r="G34" s="116">
        <f t="shared" ref="G34:G39" si="35">ROUND(F34*(8.76*$G$65)+E34,2)</f>
        <v>88.58</v>
      </c>
      <c r="H34" s="116">
        <f t="shared" ref="H34:H39" si="36">ROUND(D34+G34,2)</f>
        <v>244.62</v>
      </c>
      <c r="I34" s="116">
        <f>VLOOKUP(B34,'Table 4'!$B$13:$D$43,3,FALSE)</f>
        <v>6.8</v>
      </c>
      <c r="J34" s="116">
        <f t="shared" si="32"/>
        <v>43.62</v>
      </c>
      <c r="K34" s="116">
        <f t="shared" si="33"/>
        <v>83.34</v>
      </c>
    </row>
    <row r="35" spans="2:15">
      <c r="B35" s="112">
        <f t="shared" si="2"/>
        <v>2037</v>
      </c>
      <c r="C35" s="117"/>
      <c r="D35" s="116">
        <f t="shared" ref="D35:F35" si="37">ROUND(D34*(1+$J85),2)</f>
        <v>159.83000000000001</v>
      </c>
      <c r="E35" s="114">
        <f t="shared" si="37"/>
        <v>70.680000000000007</v>
      </c>
      <c r="F35" s="114">
        <f t="shared" si="37"/>
        <v>3.26</v>
      </c>
      <c r="G35" s="116">
        <f t="shared" si="35"/>
        <v>90.76</v>
      </c>
      <c r="H35" s="116">
        <f t="shared" si="36"/>
        <v>250.59</v>
      </c>
      <c r="I35" s="116">
        <f>VLOOKUP(B35,'Table 4'!$B$13:$D$43,3,FALSE)</f>
        <v>7.05</v>
      </c>
      <c r="J35" s="116">
        <f t="shared" si="32"/>
        <v>45.23</v>
      </c>
      <c r="K35" s="116">
        <f t="shared" si="33"/>
        <v>85.92</v>
      </c>
    </row>
    <row r="36" spans="2:15">
      <c r="B36" s="112">
        <f t="shared" si="2"/>
        <v>2038</v>
      </c>
      <c r="C36" s="117"/>
      <c r="D36" s="116">
        <f t="shared" ref="D36:F36" si="38">ROUND(D35*(1+$J86),2)</f>
        <v>163.72999999999999</v>
      </c>
      <c r="E36" s="114">
        <f t="shared" si="38"/>
        <v>72.41</v>
      </c>
      <c r="F36" s="114">
        <f t="shared" si="38"/>
        <v>3.34</v>
      </c>
      <c r="G36" s="116">
        <f t="shared" si="35"/>
        <v>92.98</v>
      </c>
      <c r="H36" s="116">
        <f t="shared" si="36"/>
        <v>256.70999999999998</v>
      </c>
      <c r="I36" s="116">
        <f>VLOOKUP(B36,'Table 4'!$B$13:$D$43,3,FALSE)</f>
        <v>7.46</v>
      </c>
      <c r="J36" s="116">
        <f t="shared" ref="J36:J39" si="39">ROUND($K$65*I36/1000,2)</f>
        <v>47.86</v>
      </c>
      <c r="K36" s="116">
        <f t="shared" ref="K36:K39" si="40">ROUND(H36*1000/8760/$G$65+J36,2)</f>
        <v>89.55</v>
      </c>
    </row>
    <row r="37" spans="2:15">
      <c r="B37" s="112">
        <f t="shared" si="2"/>
        <v>2039</v>
      </c>
      <c r="C37" s="117"/>
      <c r="D37" s="116">
        <f t="shared" ref="D37:F37" si="41">ROUND(D36*(1+$J87),2)</f>
        <v>167.74</v>
      </c>
      <c r="E37" s="114">
        <f t="shared" si="41"/>
        <v>74.180000000000007</v>
      </c>
      <c r="F37" s="114">
        <f t="shared" si="41"/>
        <v>3.42</v>
      </c>
      <c r="G37" s="116">
        <f t="shared" si="35"/>
        <v>95.24</v>
      </c>
      <c r="H37" s="116">
        <f t="shared" si="36"/>
        <v>262.98</v>
      </c>
      <c r="I37" s="116">
        <f>VLOOKUP(B37,'Table 4'!$B$13:$D$43,3,FALSE)</f>
        <v>7.75</v>
      </c>
      <c r="J37" s="116">
        <f t="shared" si="39"/>
        <v>49.72</v>
      </c>
      <c r="K37" s="116">
        <f t="shared" si="40"/>
        <v>92.42</v>
      </c>
    </row>
    <row r="38" spans="2:15">
      <c r="B38" s="112">
        <f t="shared" si="2"/>
        <v>2040</v>
      </c>
      <c r="C38" s="117"/>
      <c r="D38" s="116">
        <f t="shared" ref="D38:F38" si="42">ROUND(D37*(1+$J88),2)</f>
        <v>171.84</v>
      </c>
      <c r="E38" s="114">
        <f t="shared" si="42"/>
        <v>75.989999999999995</v>
      </c>
      <c r="F38" s="114">
        <f t="shared" si="42"/>
        <v>3.5</v>
      </c>
      <c r="G38" s="116">
        <f t="shared" si="35"/>
        <v>97.54</v>
      </c>
      <c r="H38" s="116">
        <f t="shared" si="36"/>
        <v>269.38</v>
      </c>
      <c r="I38" s="116">
        <f>VLOOKUP(B38,'Table 4'!$B$13:$D$43,3,FALSE)</f>
        <v>8.0299999999999994</v>
      </c>
      <c r="J38" s="116">
        <f t="shared" si="39"/>
        <v>51.51</v>
      </c>
      <c r="K38" s="116">
        <f t="shared" si="40"/>
        <v>95.25</v>
      </c>
    </row>
    <row r="39" spans="2:15">
      <c r="B39" s="112">
        <f t="shared" si="2"/>
        <v>2041</v>
      </c>
      <c r="C39" s="117"/>
      <c r="D39" s="116">
        <f t="shared" ref="D39:F40" si="43">ROUND(D38*(1+$J89),2)</f>
        <v>176.06</v>
      </c>
      <c r="E39" s="114">
        <f t="shared" si="43"/>
        <v>77.849999999999994</v>
      </c>
      <c r="F39" s="114">
        <f t="shared" si="43"/>
        <v>3.59</v>
      </c>
      <c r="G39" s="116">
        <f t="shared" si="35"/>
        <v>99.96</v>
      </c>
      <c r="H39" s="116">
        <f t="shared" si="36"/>
        <v>276.02</v>
      </c>
      <c r="I39" s="116">
        <f>VLOOKUP(B39,'Table 4'!$B$13:$D$43,3,FALSE)</f>
        <v>8.24</v>
      </c>
      <c r="J39" s="116">
        <f t="shared" si="39"/>
        <v>52.86</v>
      </c>
      <c r="K39" s="116">
        <f t="shared" si="40"/>
        <v>97.68</v>
      </c>
    </row>
    <row r="40" spans="2:15">
      <c r="B40" s="112">
        <f t="shared" si="2"/>
        <v>2042</v>
      </c>
      <c r="C40" s="117"/>
      <c r="D40" s="116">
        <f t="shared" si="43"/>
        <v>180.4</v>
      </c>
      <c r="E40" s="114">
        <f t="shared" si="43"/>
        <v>79.77</v>
      </c>
      <c r="F40" s="114">
        <f t="shared" si="43"/>
        <v>3.68</v>
      </c>
      <c r="G40" s="116">
        <f t="shared" ref="G40" si="44">ROUND(F40*(8.76*$G$65)+E40,2)</f>
        <v>102.43</v>
      </c>
      <c r="H40" s="116">
        <f t="shared" ref="H40" si="45">ROUND(D40+G40,2)</f>
        <v>282.83</v>
      </c>
      <c r="I40" s="116">
        <f>VLOOKUP(B40,'Table 4'!$B$13:$D$43,3,FALSE)</f>
        <v>8.4499999999999993</v>
      </c>
      <c r="J40" s="116">
        <f t="shared" ref="J40" si="46">ROUND($K$65*I40/1000,2)</f>
        <v>54.21</v>
      </c>
      <c r="K40" s="116">
        <f t="shared" ref="K40" si="47">ROUND(H40*1000/8760/$G$65+J40,2)</f>
        <v>100.14</v>
      </c>
    </row>
    <row r="41" spans="2:15">
      <c r="B41" s="112"/>
      <c r="C41" s="117"/>
      <c r="D41" s="116"/>
      <c r="E41" s="114"/>
      <c r="F41" s="114"/>
      <c r="G41" s="116"/>
      <c r="H41" s="116"/>
      <c r="I41" s="116"/>
      <c r="J41" s="116"/>
      <c r="K41" s="116"/>
    </row>
    <row r="42" spans="2:15">
      <c r="B42" s="112"/>
      <c r="C42" s="117"/>
      <c r="D42" s="116"/>
      <c r="E42" s="114"/>
      <c r="F42" s="114"/>
      <c r="G42" s="116"/>
      <c r="H42" s="116"/>
      <c r="I42" s="116"/>
      <c r="J42" s="116"/>
      <c r="K42" s="116"/>
    </row>
    <row r="43" spans="2:15">
      <c r="M43" s="112"/>
      <c r="O43" s="119"/>
    </row>
    <row r="44" spans="2:15" ht="14.25">
      <c r="B44" s="5" t="s">
        <v>31</v>
      </c>
      <c r="C44" s="23"/>
      <c r="D44" s="23"/>
      <c r="E44" s="23"/>
      <c r="F44" s="23"/>
      <c r="G44" s="23"/>
      <c r="H44" s="23"/>
      <c r="I44" s="23"/>
      <c r="J44" s="23"/>
      <c r="K44" s="23"/>
      <c r="M44" s="112"/>
      <c r="N44" s="119"/>
      <c r="O44" s="119"/>
    </row>
    <row r="46" spans="2:15">
      <c r="B46" s="109" t="s">
        <v>16</v>
      </c>
      <c r="D46" s="120" t="s">
        <v>101</v>
      </c>
    </row>
    <row r="47" spans="2:15">
      <c r="C47" s="121" t="str">
        <f>D10</f>
        <v>(b)</v>
      </c>
      <c r="D47" s="116" t="str">
        <f>"= "&amp;C10&amp;" x "&amp;C76</f>
        <v>= (a) x 0.0725628795024555</v>
      </c>
    </row>
    <row r="48" spans="2:15">
      <c r="C48" s="121" t="str">
        <f>G10</f>
        <v>(e)</v>
      </c>
      <c r="D48" s="116" t="str">
        <f>"= "&amp;$F$10&amp;" x  (8.76 x "&amp;TEXT(G65,"0.0%")&amp;") + "&amp;$E$10</f>
        <v>= (d) x  (8.76 x 70.3%) + (c)</v>
      </c>
    </row>
    <row r="49" spans="3:15">
      <c r="C49" s="121" t="str">
        <f>H10</f>
        <v>(f)</v>
      </c>
      <c r="D49" s="116" t="str">
        <f>"= "&amp;D10&amp;" + "&amp;G10</f>
        <v>= (b) + (e)</v>
      </c>
    </row>
    <row r="50" spans="3:15">
      <c r="C50" s="121" t="str">
        <f>I10</f>
        <v>(g)</v>
      </c>
      <c r="D50" s="152" t="str">
        <f>'Table 4'!B3&amp;" - "&amp;'Table 4'!B4</f>
        <v>Table 4 - Burnertip Natural Gas Price Forecast</v>
      </c>
    </row>
    <row r="51" spans="3:15">
      <c r="C51" s="121" t="str">
        <f>J10</f>
        <v>(h)</v>
      </c>
      <c r="D51" s="116" t="str">
        <f>"= "&amp;TEXT(K65,"?,0")&amp;" MMBtu/MWH x "&amp;I9</f>
        <v>= 6,415 MMBtu/MWH x $/MMBtu</v>
      </c>
    </row>
    <row r="52" spans="3:15">
      <c r="C52" s="121" t="str">
        <f>K10</f>
        <v>(i)</v>
      </c>
      <c r="D52" s="116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7" t="s">
        <v>93</v>
      </c>
      <c r="D54" s="54"/>
      <c r="E54" s="54"/>
      <c r="F54" s="54"/>
      <c r="G54" s="54"/>
      <c r="H54" s="54"/>
      <c r="I54" s="54"/>
      <c r="J54" s="55"/>
      <c r="K54" s="122"/>
    </row>
    <row r="55" spans="3:15" ht="5.25" customHeight="1"/>
    <row r="56" spans="3:15" ht="5.25" customHeight="1"/>
    <row r="57" spans="3:15">
      <c r="C57" s="41" t="s">
        <v>40</v>
      </c>
      <c r="D57" s="31"/>
      <c r="E57" s="41"/>
      <c r="F57" s="40" t="s">
        <v>41</v>
      </c>
      <c r="G57" s="40" t="s">
        <v>42</v>
      </c>
      <c r="H57" s="40" t="s">
        <v>43</v>
      </c>
      <c r="I57" s="40" t="s">
        <v>44</v>
      </c>
    </row>
    <row r="58" spans="3:15">
      <c r="C58" s="153" t="s">
        <v>94</v>
      </c>
      <c r="F58" s="123">
        <f>C69</f>
        <v>385.35346874999999</v>
      </c>
      <c r="G58" s="56">
        <f>F58/F60</f>
        <v>0.88311475045887722</v>
      </c>
      <c r="H58" s="137">
        <f>C70</f>
        <v>1484.338135058779</v>
      </c>
      <c r="I58" s="139">
        <f>C73</f>
        <v>44.501635407885907</v>
      </c>
      <c r="O58" s="201"/>
    </row>
    <row r="59" spans="3:15">
      <c r="C59" s="153" t="s">
        <v>95</v>
      </c>
      <c r="F59" s="47">
        <f>D69</f>
        <v>51.003718749999997</v>
      </c>
      <c r="G59" s="43">
        <f>1-G58</f>
        <v>0.11688524954112278</v>
      </c>
      <c r="H59" s="138">
        <f>D70</f>
        <v>443.00439708045104</v>
      </c>
      <c r="I59" s="140">
        <f>D73</f>
        <v>37.670659567999998</v>
      </c>
    </row>
    <row r="60" spans="3:15">
      <c r="C60" s="153" t="s">
        <v>45</v>
      </c>
      <c r="F60" s="123">
        <f>F58+F59</f>
        <v>436.35718750000001</v>
      </c>
      <c r="G60" s="56">
        <f>G58+G59</f>
        <v>1</v>
      </c>
      <c r="H60" s="137">
        <f>ROUND(((F58*H58)+(F59*H59))/F60,0)</f>
        <v>1363</v>
      </c>
      <c r="I60" s="139">
        <f>ROUND(((F58*I58)+(F59*I59))/F60,2)</f>
        <v>43.7</v>
      </c>
    </row>
    <row r="61" spans="3:15">
      <c r="C61" s="153"/>
      <c r="F61" s="123"/>
      <c r="G61" s="56"/>
      <c r="H61" s="124"/>
      <c r="I61" s="125"/>
    </row>
    <row r="62" spans="3:15">
      <c r="C62" s="154" t="s">
        <v>40</v>
      </c>
      <c r="D62" s="31"/>
      <c r="E62" s="41"/>
      <c r="F62" s="40" t="s">
        <v>41</v>
      </c>
      <c r="G62" s="40" t="s">
        <v>46</v>
      </c>
      <c r="H62" s="40" t="s">
        <v>47</v>
      </c>
      <c r="I62" s="40" t="s">
        <v>42</v>
      </c>
      <c r="J62" s="40" t="s">
        <v>48</v>
      </c>
      <c r="K62" s="40" t="s">
        <v>49</v>
      </c>
    </row>
    <row r="63" spans="3:15">
      <c r="C63" s="155" t="str">
        <f>C58</f>
        <v>CCCT Dry "G/H", 1x1 - Turbine</v>
      </c>
      <c r="D63" s="126"/>
      <c r="E63" s="126"/>
      <c r="F63" s="109">
        <f>C69</f>
        <v>385.35346874999999</v>
      </c>
      <c r="G63" s="56">
        <f>C77</f>
        <v>0.78</v>
      </c>
      <c r="H63" s="176">
        <f>G63*F63</f>
        <v>300.57570562500001</v>
      </c>
      <c r="I63" s="56">
        <f>H63/H65</f>
        <v>0.98004394182130306</v>
      </c>
      <c r="J63" s="125">
        <f>C74</f>
        <v>2.0592662948867351</v>
      </c>
      <c r="K63" s="127">
        <f>C75</f>
        <v>6362</v>
      </c>
    </row>
    <row r="64" spans="3:15">
      <c r="C64" s="155" t="str">
        <f>C59</f>
        <v>CCCT Dry "G/H", 1x1 - Duct Firing</v>
      </c>
      <c r="D64" s="126"/>
      <c r="E64" s="126"/>
      <c r="F64" s="42">
        <f>D69</f>
        <v>51.003718749999997</v>
      </c>
      <c r="G64" s="43">
        <f>D77</f>
        <v>0.12</v>
      </c>
      <c r="H64" s="177">
        <f>G64*F64</f>
        <v>6.1204462499999996</v>
      </c>
      <c r="I64" s="43">
        <f>1-I63</f>
        <v>1.9956058178696945E-2</v>
      </c>
      <c r="J64" s="44">
        <f>D74</f>
        <v>0.15</v>
      </c>
      <c r="K64" s="45">
        <f>D75</f>
        <v>9012</v>
      </c>
    </row>
    <row r="65" spans="2:12">
      <c r="C65" s="153" t="s">
        <v>50</v>
      </c>
      <c r="F65" s="109">
        <f>F63+F64</f>
        <v>436.35718750000001</v>
      </c>
      <c r="G65" s="128">
        <f>ROUND(H65/F65,3)</f>
        <v>0.70299999999999996</v>
      </c>
      <c r="H65" s="176">
        <f>SUM(H63:H64)</f>
        <v>306.696151875</v>
      </c>
      <c r="I65" s="56">
        <f>I63+I64</f>
        <v>1</v>
      </c>
      <c r="J65" s="125">
        <f>ROUND(($I63*J63)+($I64*J64),2)</f>
        <v>2.02</v>
      </c>
      <c r="K65" s="129">
        <f>ROUND(($I63*K63)+($I64*K64),0)</f>
        <v>6415</v>
      </c>
    </row>
    <row r="66" spans="2:12">
      <c r="G66" s="128"/>
      <c r="I66" s="56"/>
      <c r="J66" s="125"/>
      <c r="K66" s="46" t="s">
        <v>51</v>
      </c>
    </row>
    <row r="68" spans="2:12">
      <c r="C68" s="40" t="s">
        <v>34</v>
      </c>
      <c r="D68" s="40" t="s">
        <v>35</v>
      </c>
      <c r="E68" s="58" t="str">
        <f>D46</f>
        <v xml:space="preserve">Plant Costs  - 2017 IRP - Table 6.1 &amp; 6.2 </v>
      </c>
      <c r="F68" s="130"/>
      <c r="G68" s="130"/>
      <c r="H68" s="130"/>
      <c r="I68" s="130"/>
      <c r="J68" s="130"/>
      <c r="K68" s="131"/>
    </row>
    <row r="69" spans="2:12">
      <c r="C69" s="109">
        <v>385.35346874999999</v>
      </c>
      <c r="D69" s="109">
        <v>51.003718749999997</v>
      </c>
      <c r="E69" s="109" t="s">
        <v>77</v>
      </c>
      <c r="H69" s="132"/>
    </row>
    <row r="70" spans="2:12">
      <c r="B70" s="109" t="s">
        <v>102</v>
      </c>
      <c r="C70" s="124">
        <v>1484.338135058779</v>
      </c>
      <c r="D70" s="124">
        <v>443.00439708045104</v>
      </c>
      <c r="E70" s="109" t="s">
        <v>78</v>
      </c>
      <c r="L70" s="66"/>
    </row>
    <row r="71" spans="2:12">
      <c r="B71" s="109" t="s">
        <v>102</v>
      </c>
      <c r="C71" s="125">
        <v>21.713180439885903</v>
      </c>
      <c r="D71" s="125">
        <v>5.39</v>
      </c>
      <c r="E71" s="109" t="s">
        <v>79</v>
      </c>
      <c r="L71" s="66"/>
    </row>
    <row r="72" spans="2:12">
      <c r="B72" s="109" t="s">
        <v>102</v>
      </c>
      <c r="C72" s="48">
        <v>22.788454968000003</v>
      </c>
      <c r="D72" s="48">
        <v>32.280659567999997</v>
      </c>
      <c r="E72" s="109" t="s">
        <v>75</v>
      </c>
      <c r="L72" s="66"/>
    </row>
    <row r="73" spans="2:12">
      <c r="B73" s="109" t="s">
        <v>102</v>
      </c>
      <c r="C73" s="125">
        <f>C71+C72</f>
        <v>44.501635407885907</v>
      </c>
      <c r="D73" s="125">
        <f>D71+D72</f>
        <v>37.670659567999998</v>
      </c>
      <c r="E73" s="109" t="s">
        <v>80</v>
      </c>
    </row>
    <row r="74" spans="2:12">
      <c r="C74" s="125">
        <v>2.0592662948867351</v>
      </c>
      <c r="D74" s="125">
        <v>0.15</v>
      </c>
      <c r="E74" s="109" t="s">
        <v>81</v>
      </c>
    </row>
    <row r="75" spans="2:12">
      <c r="C75" s="129">
        <v>6362</v>
      </c>
      <c r="D75" s="129">
        <v>9012</v>
      </c>
      <c r="E75" s="109" t="s">
        <v>53</v>
      </c>
    </row>
    <row r="76" spans="2:12">
      <c r="C76" s="150">
        <v>7.2562879502455491E-2</v>
      </c>
      <c r="D76" s="150">
        <v>7.2562879502455491E-2</v>
      </c>
      <c r="E76" s="109" t="s">
        <v>54</v>
      </c>
    </row>
    <row r="77" spans="2:12">
      <c r="C77" s="133">
        <v>0.78</v>
      </c>
      <c r="D77" s="133">
        <v>0.12</v>
      </c>
      <c r="E77" s="109" t="s">
        <v>55</v>
      </c>
    </row>
    <row r="78" spans="2:12">
      <c r="D78" s="56">
        <f>ROUND(H65/F65,3)</f>
        <v>0.70299999999999996</v>
      </c>
      <c r="E78" s="109" t="s">
        <v>56</v>
      </c>
    </row>
    <row r="79" spans="2:12">
      <c r="D79" s="128"/>
      <c r="E79" s="65"/>
    </row>
    <row r="80" spans="2:12">
      <c r="C80" s="133"/>
      <c r="D80" s="133"/>
    </row>
    <row r="82" spans="3:15" ht="13.5" thickBot="1">
      <c r="C82" s="53" t="str">
        <f>"Company Official Inflation Forecast Dated "&amp;TEXT('Table 4'!G5,"mmmm dd, yyyy")</f>
        <v>Company Official Inflation Forecast Dated March 31, 2017</v>
      </c>
      <c r="D82" s="54"/>
      <c r="E82" s="54"/>
      <c r="F82" s="54"/>
      <c r="G82" s="54"/>
      <c r="H82" s="54"/>
      <c r="I82" s="54"/>
      <c r="J82" s="55"/>
      <c r="K82" s="122"/>
    </row>
    <row r="83" spans="3:15">
      <c r="C83" s="134">
        <v>2017</v>
      </c>
      <c r="D83" s="56">
        <v>2.2092462442320437E-2</v>
      </c>
      <c r="F83" s="134">
        <f>C91+1</f>
        <v>2026</v>
      </c>
      <c r="G83" s="56">
        <v>2.2944058791238842E-2</v>
      </c>
      <c r="I83" s="134">
        <f>F91+1</f>
        <v>2035</v>
      </c>
      <c r="J83" s="56">
        <v>2.4174683944208519E-2</v>
      </c>
    </row>
    <row r="84" spans="3:15">
      <c r="C84" s="134">
        <f t="shared" ref="C84:C91" si="48">C83+1</f>
        <v>2018</v>
      </c>
      <c r="D84" s="56">
        <v>2.1684070430924685E-2</v>
      </c>
      <c r="F84" s="134">
        <f t="shared" ref="F84:F91" si="49">F83+1</f>
        <v>2027</v>
      </c>
      <c r="G84" s="56">
        <v>2.3164081218836952E-2</v>
      </c>
      <c r="I84" s="134">
        <f t="shared" ref="I84:I91" si="50">I83+1</f>
        <v>2036</v>
      </c>
      <c r="J84" s="56">
        <v>2.4311492116604327E-2</v>
      </c>
    </row>
    <row r="85" spans="3:15">
      <c r="C85" s="134">
        <f t="shared" si="48"/>
        <v>2019</v>
      </c>
      <c r="D85" s="56">
        <v>2.0023445288848141E-2</v>
      </c>
      <c r="F85" s="134">
        <f t="shared" si="49"/>
        <v>2028</v>
      </c>
      <c r="G85" s="56">
        <v>2.3269517424980624E-2</v>
      </c>
      <c r="I85" s="134">
        <f t="shared" si="50"/>
        <v>2037</v>
      </c>
      <c r="J85" s="56">
        <v>2.4277391473133791E-2</v>
      </c>
    </row>
    <row r="86" spans="3:15">
      <c r="C86" s="134">
        <f t="shared" si="48"/>
        <v>2020</v>
      </c>
      <c r="D86" s="56">
        <v>2.1423649370385656E-2</v>
      </c>
      <c r="F86" s="134">
        <f t="shared" si="49"/>
        <v>2029</v>
      </c>
      <c r="G86" s="56">
        <v>2.3660062349176059E-2</v>
      </c>
      <c r="I86" s="134">
        <f t="shared" si="50"/>
        <v>2038</v>
      </c>
      <c r="J86" s="56">
        <v>2.4418737348747444E-2</v>
      </c>
    </row>
    <row r="87" spans="3:15">
      <c r="C87" s="134">
        <f t="shared" si="48"/>
        <v>2021</v>
      </c>
      <c r="D87" s="56">
        <v>2.2444603435442634E-2</v>
      </c>
      <c r="F87" s="134">
        <f t="shared" si="49"/>
        <v>2030</v>
      </c>
      <c r="G87" s="56">
        <v>2.3797996946838929E-2</v>
      </c>
      <c r="I87" s="134">
        <f t="shared" si="50"/>
        <v>2039</v>
      </c>
      <c r="J87" s="56">
        <v>2.4490791911648602E-2</v>
      </c>
    </row>
    <row r="88" spans="3:15">
      <c r="C88" s="134">
        <f t="shared" si="48"/>
        <v>2022</v>
      </c>
      <c r="D88" s="56">
        <v>2.2559296067847567E-2</v>
      </c>
      <c r="F88" s="134">
        <f t="shared" si="49"/>
        <v>2031</v>
      </c>
      <c r="G88" s="56">
        <v>2.4014000123530499E-2</v>
      </c>
      <c r="I88" s="134">
        <f t="shared" si="50"/>
        <v>2040</v>
      </c>
      <c r="J88" s="56">
        <v>2.442458536688985E-2</v>
      </c>
    </row>
    <row r="89" spans="3:15" s="111" customFormat="1">
      <c r="C89" s="134">
        <f t="shared" si="48"/>
        <v>2023</v>
      </c>
      <c r="D89" s="56">
        <v>2.3031082544693549E-2</v>
      </c>
      <c r="F89" s="134">
        <f t="shared" si="49"/>
        <v>2032</v>
      </c>
      <c r="G89" s="56">
        <v>2.4075090077113837E-2</v>
      </c>
      <c r="I89" s="134">
        <f t="shared" si="50"/>
        <v>2041</v>
      </c>
      <c r="J89" s="56">
        <v>2.4530694634797623E-2</v>
      </c>
      <c r="N89" s="109"/>
      <c r="O89" s="109"/>
    </row>
    <row r="90" spans="3:15" s="111" customFormat="1">
      <c r="C90" s="134">
        <f t="shared" si="48"/>
        <v>2024</v>
      </c>
      <c r="D90" s="56">
        <v>2.3134274986934988E-2</v>
      </c>
      <c r="F90" s="134">
        <f t="shared" si="49"/>
        <v>2033</v>
      </c>
      <c r="G90" s="56">
        <v>2.4191075903759129E-2</v>
      </c>
      <c r="I90" s="134">
        <f t="shared" si="50"/>
        <v>2042</v>
      </c>
      <c r="J90" s="56">
        <v>2.4630996146588036E-2</v>
      </c>
      <c r="N90" s="109"/>
      <c r="O90" s="109"/>
    </row>
    <row r="91" spans="3:15" s="111" customFormat="1">
      <c r="C91" s="134">
        <f t="shared" si="48"/>
        <v>2025</v>
      </c>
      <c r="D91" s="56">
        <v>2.3159080336675242E-2</v>
      </c>
      <c r="F91" s="134">
        <f t="shared" si="49"/>
        <v>2034</v>
      </c>
      <c r="G91" s="56">
        <v>2.4219456505286896E-2</v>
      </c>
      <c r="I91" s="134">
        <f t="shared" si="50"/>
        <v>2043</v>
      </c>
      <c r="J91" s="56">
        <v>2.4704209858992465E-2</v>
      </c>
      <c r="N91" s="109"/>
      <c r="O91" s="109"/>
    </row>
    <row r="92" spans="3:15" s="111" customFormat="1">
      <c r="N92" s="109"/>
      <c r="O92" s="109"/>
    </row>
    <row r="93" spans="3:15" s="111" customFormat="1">
      <c r="N93" s="109"/>
      <c r="O93" s="109"/>
    </row>
    <row r="94" spans="3:15">
      <c r="D94" s="141"/>
    </row>
    <row r="95" spans="3:15">
      <c r="D95" s="141"/>
    </row>
  </sheetData>
  <printOptions horizontalCentered="1"/>
  <pageMargins left="0.25" right="0.25" top="0.75" bottom="0.75" header="0.3" footer="0.3"/>
  <pageSetup scale="8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B11" sqref="B11"/>
    </sheetView>
  </sheetViews>
  <sheetFormatPr defaultColWidth="9.33203125" defaultRowHeight="12.75"/>
  <cols>
    <col min="1" max="1" width="2.83203125" style="109" customWidth="1"/>
    <col min="2" max="2" width="10.83203125" style="109" customWidth="1"/>
    <col min="3" max="3" width="14.1640625" style="109" customWidth="1"/>
    <col min="4" max="4" width="12.33203125" style="109" customWidth="1"/>
    <col min="5" max="5" width="11.1640625" style="109" customWidth="1"/>
    <col min="6" max="6" width="10.5" style="109" customWidth="1"/>
    <col min="7" max="7" width="10.5" style="109" bestFit="1" customWidth="1"/>
    <col min="8" max="8" width="11.6640625" style="109" bestFit="1" customWidth="1"/>
    <col min="9" max="9" width="11.1640625" style="109" customWidth="1"/>
    <col min="10" max="10" width="12" style="109" bestFit="1" customWidth="1"/>
    <col min="11" max="11" width="12" style="109" customWidth="1"/>
    <col min="12" max="13" width="9.33203125" style="109"/>
    <col min="14" max="15" width="9.33203125" style="109" customWidth="1"/>
    <col min="16" max="16384" width="9.33203125" style="109"/>
  </cols>
  <sheetData>
    <row r="1" spans="2:14" ht="15.75" hidden="1">
      <c r="B1" s="1" t="s">
        <v>52</v>
      </c>
      <c r="C1" s="108"/>
      <c r="D1" s="108"/>
      <c r="E1" s="108"/>
      <c r="F1" s="108"/>
      <c r="G1" s="108"/>
      <c r="H1" s="108"/>
      <c r="I1" s="108"/>
      <c r="J1" s="108"/>
      <c r="K1" s="108"/>
    </row>
    <row r="2" spans="2:14" ht="5.25" hidden="1" customHeight="1">
      <c r="B2" s="1"/>
      <c r="C2" s="108"/>
      <c r="D2" s="108"/>
      <c r="E2" s="108"/>
      <c r="F2" s="108"/>
      <c r="G2" s="108"/>
      <c r="H2" s="108"/>
      <c r="I2" s="108"/>
      <c r="J2" s="108"/>
      <c r="K2" s="108"/>
    </row>
    <row r="3" spans="2:14" ht="15.75">
      <c r="B3" s="1" t="s">
        <v>85</v>
      </c>
      <c r="C3" s="108"/>
      <c r="D3" s="108"/>
      <c r="E3" s="108"/>
      <c r="F3" s="108"/>
      <c r="G3" s="108"/>
      <c r="H3" s="108"/>
      <c r="I3" s="108"/>
      <c r="J3" s="108"/>
      <c r="K3" s="108"/>
    </row>
    <row r="4" spans="2:14" ht="15.75">
      <c r="B4" s="1" t="s">
        <v>92</v>
      </c>
      <c r="C4" s="108"/>
      <c r="D4" s="108"/>
      <c r="E4" s="108"/>
      <c r="F4" s="108"/>
      <c r="G4" s="108"/>
      <c r="H4" s="108"/>
      <c r="I4" s="108"/>
      <c r="J4" s="108"/>
      <c r="K4" s="108"/>
    </row>
    <row r="5" spans="2:14" ht="15.75">
      <c r="B5" s="1" t="str">
        <f>C54</f>
        <v>WYNE  DJohns - 477 MW - CCCT Dry "J/HA.02", 1x1 - East Side Resource (5,050')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4" ht="15.75">
      <c r="B6" s="1"/>
      <c r="C6" s="108"/>
      <c r="D6" s="108"/>
      <c r="E6" s="108"/>
      <c r="F6" s="108"/>
      <c r="G6" s="108"/>
      <c r="H6" s="108"/>
      <c r="I6" s="108"/>
      <c r="K6" s="16"/>
    </row>
    <row r="7" spans="2:14">
      <c r="B7" s="110"/>
      <c r="C7" s="110"/>
      <c r="D7" s="110"/>
      <c r="E7" s="110"/>
      <c r="F7" s="110"/>
      <c r="G7" s="110"/>
      <c r="H7" s="110"/>
      <c r="I7" s="108"/>
      <c r="J7" s="111"/>
      <c r="K7" s="111"/>
      <c r="L7" s="111"/>
      <c r="M7" s="111"/>
      <c r="N7" s="111"/>
    </row>
    <row r="8" spans="2:14" ht="51.75" customHeight="1">
      <c r="B8" s="17" t="s">
        <v>0</v>
      </c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14</v>
      </c>
      <c r="H8" s="18" t="s">
        <v>15</v>
      </c>
      <c r="I8" s="19" t="s">
        <v>26</v>
      </c>
      <c r="J8" s="19" t="s">
        <v>72</v>
      </c>
      <c r="K8" s="18" t="s">
        <v>73</v>
      </c>
      <c r="L8" s="111"/>
    </row>
    <row r="9" spans="2:14" ht="18.75" customHeight="1">
      <c r="B9" s="20"/>
      <c r="C9" s="21" t="s">
        <v>8</v>
      </c>
      <c r="D9" s="22" t="s">
        <v>9</v>
      </c>
      <c r="E9" s="22" t="s">
        <v>9</v>
      </c>
      <c r="F9" s="21" t="s">
        <v>39</v>
      </c>
      <c r="G9" s="22" t="s">
        <v>9</v>
      </c>
      <c r="H9" s="22" t="s">
        <v>9</v>
      </c>
      <c r="I9" s="22" t="s">
        <v>27</v>
      </c>
      <c r="J9" s="21" t="s">
        <v>39</v>
      </c>
      <c r="K9" s="21" t="s">
        <v>39</v>
      </c>
      <c r="L9" s="111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59" t="str">
        <f>C54</f>
        <v>WYNE  DJohns - 477 MW - CCCT Dry "J/HA.02", 1x1 - East Side Resource (5,050')</v>
      </c>
      <c r="C12" s="111"/>
      <c r="E12" s="111"/>
      <c r="F12" s="111"/>
      <c r="G12" s="111"/>
      <c r="H12" s="111"/>
      <c r="I12" s="110"/>
      <c r="J12" s="110"/>
      <c r="K12" s="110"/>
      <c r="L12" s="111"/>
    </row>
    <row r="13" spans="2:14" ht="4.5" customHeight="1">
      <c r="B13" s="112"/>
      <c r="C13" s="113"/>
      <c r="D13" s="114"/>
      <c r="E13" s="115"/>
      <c r="F13" s="115"/>
      <c r="G13" s="116"/>
      <c r="H13" s="116"/>
      <c r="I13" s="116"/>
      <c r="J13" s="116"/>
      <c r="K13" s="116"/>
    </row>
    <row r="14" spans="2:14">
      <c r="B14" s="112">
        <v>2016</v>
      </c>
      <c r="C14" s="113">
        <f>$H$60</f>
        <v>1203</v>
      </c>
      <c r="D14" s="114">
        <f>ROUND(C14*$C$76,2)</f>
        <v>87.29</v>
      </c>
      <c r="E14" s="115">
        <f>$I$60</f>
        <v>57.97</v>
      </c>
      <c r="F14" s="115">
        <f>$J$65</f>
        <v>2.2200000000000002</v>
      </c>
      <c r="G14" s="116">
        <f t="shared" ref="G14:G24" si="0">ROUND(F14*(8.76*$G$65)+E14,2)</f>
        <v>71.45</v>
      </c>
      <c r="H14" s="116">
        <f t="shared" ref="H14:H24" si="1">ROUND(D14+G14,2)</f>
        <v>158.74</v>
      </c>
      <c r="I14" s="116"/>
      <c r="J14" s="116"/>
      <c r="K14" s="116"/>
    </row>
    <row r="15" spans="2:14">
      <c r="B15" s="112">
        <f t="shared" ref="B15:B40" si="2">B14+1</f>
        <v>2017</v>
      </c>
      <c r="C15" s="117"/>
      <c r="D15" s="114">
        <f t="shared" ref="D15:F17" si="3">ROUND(D14*(1+$D83),2)</f>
        <v>89.22</v>
      </c>
      <c r="E15" s="114">
        <f t="shared" si="3"/>
        <v>59.25</v>
      </c>
      <c r="F15" s="114">
        <f t="shared" si="3"/>
        <v>2.27</v>
      </c>
      <c r="G15" s="118">
        <f t="shared" si="0"/>
        <v>73.03</v>
      </c>
      <c r="H15" s="118">
        <f t="shared" si="1"/>
        <v>162.25</v>
      </c>
      <c r="I15" s="116"/>
      <c r="J15" s="116"/>
      <c r="K15" s="116"/>
      <c r="M15" s="56"/>
    </row>
    <row r="16" spans="2:14">
      <c r="B16" s="112">
        <f t="shared" si="2"/>
        <v>2018</v>
      </c>
      <c r="C16" s="117"/>
      <c r="D16" s="114">
        <f t="shared" si="3"/>
        <v>91.15</v>
      </c>
      <c r="E16" s="114">
        <f t="shared" si="3"/>
        <v>60.53</v>
      </c>
      <c r="F16" s="114">
        <f t="shared" si="3"/>
        <v>2.3199999999999998</v>
      </c>
      <c r="G16" s="116">
        <f t="shared" si="0"/>
        <v>74.61</v>
      </c>
      <c r="H16" s="116">
        <f t="shared" si="1"/>
        <v>165.76</v>
      </c>
      <c r="I16" s="116"/>
      <c r="J16" s="116"/>
      <c r="K16" s="116"/>
      <c r="M16" s="56"/>
    </row>
    <row r="17" spans="2:13">
      <c r="B17" s="112">
        <f t="shared" si="2"/>
        <v>2019</v>
      </c>
      <c r="C17" s="117"/>
      <c r="D17" s="114">
        <f t="shared" si="3"/>
        <v>92.98</v>
      </c>
      <c r="E17" s="114">
        <f t="shared" si="3"/>
        <v>61.74</v>
      </c>
      <c r="F17" s="114">
        <f t="shared" si="3"/>
        <v>2.37</v>
      </c>
      <c r="G17" s="116">
        <f t="shared" si="0"/>
        <v>76.13</v>
      </c>
      <c r="H17" s="116">
        <f t="shared" si="1"/>
        <v>169.11</v>
      </c>
      <c r="I17" s="116"/>
      <c r="J17" s="116"/>
      <c r="K17" s="116"/>
      <c r="M17" s="56"/>
    </row>
    <row r="18" spans="2:13">
      <c r="B18" s="112">
        <f t="shared" si="2"/>
        <v>2020</v>
      </c>
      <c r="C18" s="117"/>
      <c r="D18" s="114">
        <f t="shared" ref="D18:F18" si="4">ROUND(D17*(1+$D86),2)</f>
        <v>94.97</v>
      </c>
      <c r="E18" s="114">
        <f t="shared" si="4"/>
        <v>63.06</v>
      </c>
      <c r="F18" s="114">
        <f t="shared" si="4"/>
        <v>2.42</v>
      </c>
      <c r="G18" s="116">
        <f t="shared" ref="G18:G23" si="5">ROUND(F18*(8.76*$G$65)+E18,2)</f>
        <v>77.75</v>
      </c>
      <c r="H18" s="116">
        <f t="shared" ref="H18:H23" si="6">ROUND(D18+G18,2)</f>
        <v>172.72</v>
      </c>
      <c r="I18" s="116"/>
      <c r="J18" s="116"/>
      <c r="K18" s="116"/>
      <c r="M18" s="56"/>
    </row>
    <row r="19" spans="2:13">
      <c r="B19" s="112">
        <f t="shared" si="2"/>
        <v>2021</v>
      </c>
      <c r="C19" s="117"/>
      <c r="D19" s="114">
        <f t="shared" ref="D19:F19" si="7">ROUND(D18*(1+$D87),2)</f>
        <v>97.1</v>
      </c>
      <c r="E19" s="114">
        <f t="shared" si="7"/>
        <v>64.48</v>
      </c>
      <c r="F19" s="114">
        <f t="shared" si="7"/>
        <v>2.4700000000000002</v>
      </c>
      <c r="G19" s="116">
        <f t="shared" si="5"/>
        <v>79.47</v>
      </c>
      <c r="H19" s="116">
        <f t="shared" si="6"/>
        <v>176.57</v>
      </c>
      <c r="I19" s="116"/>
      <c r="J19" s="116"/>
      <c r="K19" s="116"/>
      <c r="M19" s="56"/>
    </row>
    <row r="20" spans="2:13">
      <c r="B20" s="112">
        <f t="shared" si="2"/>
        <v>2022</v>
      </c>
      <c r="C20" s="117"/>
      <c r="D20" s="114">
        <f t="shared" ref="D20:F20" si="8">ROUND(D19*(1+$D88),2)</f>
        <v>99.29</v>
      </c>
      <c r="E20" s="114">
        <f t="shared" si="8"/>
        <v>65.930000000000007</v>
      </c>
      <c r="F20" s="114">
        <f t="shared" si="8"/>
        <v>2.5299999999999998</v>
      </c>
      <c r="G20" s="116">
        <f t="shared" si="5"/>
        <v>81.290000000000006</v>
      </c>
      <c r="H20" s="116">
        <f t="shared" si="6"/>
        <v>180.58</v>
      </c>
      <c r="I20" s="116"/>
      <c r="J20" s="116"/>
      <c r="K20" s="116"/>
      <c r="M20" s="56"/>
    </row>
    <row r="21" spans="2:13">
      <c r="B21" s="112">
        <f t="shared" si="2"/>
        <v>2023</v>
      </c>
      <c r="C21" s="117"/>
      <c r="D21" s="114">
        <f t="shared" ref="D21:F21" si="9">ROUND(D20*(1+$D89),2)</f>
        <v>101.58</v>
      </c>
      <c r="E21" s="114">
        <f t="shared" si="9"/>
        <v>67.45</v>
      </c>
      <c r="F21" s="114">
        <f t="shared" si="9"/>
        <v>2.59</v>
      </c>
      <c r="G21" s="116">
        <f t="shared" si="5"/>
        <v>83.17</v>
      </c>
      <c r="H21" s="116">
        <f t="shared" si="6"/>
        <v>184.75</v>
      </c>
      <c r="I21" s="116"/>
      <c r="J21" s="116"/>
      <c r="K21" s="116"/>
      <c r="M21" s="56"/>
    </row>
    <row r="22" spans="2:13">
      <c r="B22" s="112">
        <f t="shared" si="2"/>
        <v>2024</v>
      </c>
      <c r="C22" s="117"/>
      <c r="D22" s="114">
        <f t="shared" ref="D22:F22" si="10">ROUND(D21*(1+$D90),2)</f>
        <v>103.93</v>
      </c>
      <c r="E22" s="114">
        <f t="shared" si="10"/>
        <v>69.010000000000005</v>
      </c>
      <c r="F22" s="114">
        <f t="shared" si="10"/>
        <v>2.65</v>
      </c>
      <c r="G22" s="116">
        <f t="shared" si="5"/>
        <v>85.1</v>
      </c>
      <c r="H22" s="116">
        <f t="shared" si="6"/>
        <v>189.03</v>
      </c>
      <c r="I22" s="116"/>
      <c r="J22" s="116"/>
      <c r="K22" s="116"/>
      <c r="M22" s="56"/>
    </row>
    <row r="23" spans="2:13">
      <c r="B23" s="112">
        <f t="shared" si="2"/>
        <v>2025</v>
      </c>
      <c r="C23" s="117"/>
      <c r="D23" s="114">
        <f t="shared" ref="D23:F23" si="11">ROUND(D22*(1+$D91),2)</f>
        <v>106.34</v>
      </c>
      <c r="E23" s="114">
        <f t="shared" si="11"/>
        <v>70.61</v>
      </c>
      <c r="F23" s="114">
        <f t="shared" si="11"/>
        <v>2.71</v>
      </c>
      <c r="G23" s="116">
        <f t="shared" si="5"/>
        <v>87.06</v>
      </c>
      <c r="H23" s="116">
        <f t="shared" si="6"/>
        <v>193.4</v>
      </c>
      <c r="I23" s="116"/>
      <c r="J23" s="116"/>
      <c r="K23" s="116"/>
      <c r="M23" s="56"/>
    </row>
    <row r="24" spans="2:13">
      <c r="B24" s="112">
        <f t="shared" si="2"/>
        <v>2026</v>
      </c>
      <c r="C24" s="117"/>
      <c r="D24" s="118">
        <f>ROUND(D23*(1+$G83),2)</f>
        <v>108.78</v>
      </c>
      <c r="E24" s="118">
        <f>ROUND(E23*(1+$G83),2)</f>
        <v>72.23</v>
      </c>
      <c r="F24" s="118">
        <f>ROUND(F23*(1+$G83),2)</f>
        <v>2.77</v>
      </c>
      <c r="G24" s="116">
        <f t="shared" si="0"/>
        <v>89.05</v>
      </c>
      <c r="H24" s="116">
        <f t="shared" si="1"/>
        <v>197.83</v>
      </c>
      <c r="I24" s="116"/>
      <c r="J24" s="116"/>
      <c r="K24" s="116"/>
      <c r="M24" s="56"/>
    </row>
    <row r="25" spans="2:13" ht="12" customHeight="1">
      <c r="B25" s="112">
        <f t="shared" si="2"/>
        <v>2027</v>
      </c>
      <c r="C25" s="117"/>
      <c r="D25" s="118">
        <f t="shared" ref="D25:F25" si="12">ROUND(D24*(1+$G84),2)</f>
        <v>111.3</v>
      </c>
      <c r="E25" s="118">
        <f t="shared" si="12"/>
        <v>73.900000000000006</v>
      </c>
      <c r="F25" s="118">
        <f t="shared" si="12"/>
        <v>2.83</v>
      </c>
      <c r="G25" s="116">
        <f t="shared" ref="G25:G30" si="13">ROUND(F25*(8.76*$G$65)+E25,2)</f>
        <v>91.08</v>
      </c>
      <c r="H25" s="116">
        <f t="shared" ref="H25:H30" si="14">ROUND(D25+G25,2)</f>
        <v>202.38</v>
      </c>
      <c r="I25" s="116"/>
      <c r="J25" s="116"/>
      <c r="K25" s="116"/>
      <c r="M25" s="56"/>
    </row>
    <row r="26" spans="2:13">
      <c r="B26" s="112">
        <f t="shared" si="2"/>
        <v>2028</v>
      </c>
      <c r="C26" s="117"/>
      <c r="D26" s="118">
        <f t="shared" ref="D26:F26" si="15">ROUND(D25*(1+$G85),2)</f>
        <v>113.89</v>
      </c>
      <c r="E26" s="118">
        <f t="shared" si="15"/>
        <v>75.62</v>
      </c>
      <c r="F26" s="118">
        <f t="shared" si="15"/>
        <v>2.9</v>
      </c>
      <c r="G26" s="116">
        <f t="shared" si="13"/>
        <v>93.22</v>
      </c>
      <c r="H26" s="116">
        <f t="shared" si="14"/>
        <v>207.11</v>
      </c>
      <c r="I26" s="116"/>
      <c r="J26" s="116"/>
      <c r="K26" s="116"/>
      <c r="M26" s="56"/>
    </row>
    <row r="27" spans="2:13">
      <c r="B27" s="112">
        <f t="shared" si="2"/>
        <v>2029</v>
      </c>
      <c r="C27" s="117"/>
      <c r="D27" s="118">
        <f t="shared" ref="D27:F27" si="16">ROUND(D26*(1+$G86),2)</f>
        <v>116.58</v>
      </c>
      <c r="E27" s="118">
        <f t="shared" si="16"/>
        <v>77.41</v>
      </c>
      <c r="F27" s="118">
        <f t="shared" si="16"/>
        <v>2.97</v>
      </c>
      <c r="G27" s="116">
        <f t="shared" si="13"/>
        <v>95.44</v>
      </c>
      <c r="H27" s="116">
        <f t="shared" si="14"/>
        <v>212.02</v>
      </c>
      <c r="I27" s="116"/>
      <c r="J27" s="116"/>
      <c r="K27" s="116"/>
      <c r="M27" s="56"/>
    </row>
    <row r="28" spans="2:13">
      <c r="B28" s="112">
        <f t="shared" si="2"/>
        <v>2030</v>
      </c>
      <c r="C28" s="117"/>
      <c r="D28" s="118">
        <f t="shared" ref="D28:D29" si="17">ROUND(D27*(1+$G87),2)</f>
        <v>119.35</v>
      </c>
      <c r="E28" s="118">
        <f t="shared" ref="E28:E29" si="18">ROUND(E27*(1+$G87),2)</f>
        <v>79.25</v>
      </c>
      <c r="F28" s="118">
        <f t="shared" ref="F28:F29" si="19">ROUND(F27*(1+$G87),2)</f>
        <v>3.04</v>
      </c>
      <c r="G28" s="116">
        <f t="shared" ref="G28:G29" si="20">ROUND(F28*(8.76*$G$65)+E28,2)</f>
        <v>97.7</v>
      </c>
      <c r="H28" s="116">
        <f t="shared" ref="H28:H29" si="21">ROUND(D28+G28,2)</f>
        <v>217.05</v>
      </c>
      <c r="I28" s="116"/>
      <c r="J28" s="116"/>
      <c r="K28" s="116"/>
      <c r="M28" s="56"/>
    </row>
    <row r="29" spans="2:13">
      <c r="B29" s="156">
        <f t="shared" si="2"/>
        <v>2031</v>
      </c>
      <c r="C29" s="157"/>
      <c r="D29" s="151">
        <f t="shared" si="17"/>
        <v>122.22</v>
      </c>
      <c r="E29" s="151">
        <f t="shared" si="18"/>
        <v>81.150000000000006</v>
      </c>
      <c r="F29" s="151">
        <f t="shared" si="19"/>
        <v>3.11</v>
      </c>
      <c r="G29" s="151">
        <f t="shared" si="20"/>
        <v>100.03</v>
      </c>
      <c r="H29" s="151">
        <f t="shared" si="21"/>
        <v>222.25</v>
      </c>
      <c r="I29" s="116"/>
      <c r="J29" s="116"/>
      <c r="K29" s="116"/>
      <c r="M29" s="56"/>
    </row>
    <row r="30" spans="2:13" s="153" customFormat="1">
      <c r="B30" s="156">
        <f t="shared" si="2"/>
        <v>2032</v>
      </c>
      <c r="C30" s="157"/>
      <c r="D30" s="204">
        <f t="shared" ref="D30:F30" si="22">ROUND(D29*(1+$G89),2)</f>
        <v>125.16</v>
      </c>
      <c r="E30" s="204">
        <f t="shared" si="22"/>
        <v>83.1</v>
      </c>
      <c r="F30" s="204">
        <f t="shared" si="22"/>
        <v>3.18</v>
      </c>
      <c r="G30" s="204">
        <f t="shared" si="13"/>
        <v>102.4</v>
      </c>
      <c r="H30" s="204">
        <f t="shared" si="14"/>
        <v>227.56</v>
      </c>
      <c r="I30" s="203"/>
      <c r="J30" s="203"/>
      <c r="K30" s="203"/>
      <c r="M30" s="56"/>
    </row>
    <row r="31" spans="2:13" s="153" customFormat="1">
      <c r="B31" s="156">
        <f t="shared" si="2"/>
        <v>2033</v>
      </c>
      <c r="C31" s="157"/>
      <c r="D31" s="151">
        <f t="shared" ref="D31:D32" si="23">ROUND(D30*(1+$G90),2)</f>
        <v>128.19</v>
      </c>
      <c r="E31" s="151">
        <f t="shared" ref="E31:E32" si="24">ROUND(E30*(1+$G90),2)</f>
        <v>85.11</v>
      </c>
      <c r="F31" s="151">
        <f t="shared" ref="F31:F32" si="25">ROUND(F30*(1+$G90),2)</f>
        <v>3.26</v>
      </c>
      <c r="G31" s="151">
        <f t="shared" ref="G31:G33" si="26">ROUND(F31*(8.76*$G$65)+E31,2)</f>
        <v>104.9</v>
      </c>
      <c r="H31" s="151">
        <f t="shared" ref="H31:H33" si="27">ROUND(D31+G31,2)</f>
        <v>233.09</v>
      </c>
      <c r="I31" s="116">
        <f>VLOOKUP(B31,'Table 4'!$B$13:$E$43,4,FALSE)</f>
        <v>5.62</v>
      </c>
      <c r="J31" s="116">
        <f t="shared" ref="J31:J40" si="28">ROUND($K$65*I31/1000,2)</f>
        <v>35.92</v>
      </c>
      <c r="K31" s="116">
        <f t="shared" ref="K31:K40" si="29">ROUND(H31*1000/8760/$G$65+J31,2)</f>
        <v>74.319999999999993</v>
      </c>
      <c r="M31" s="56"/>
    </row>
    <row r="32" spans="2:13" s="153" customFormat="1">
      <c r="B32" s="156">
        <f t="shared" si="2"/>
        <v>2034</v>
      </c>
      <c r="C32" s="157"/>
      <c r="D32" s="151">
        <f t="shared" si="23"/>
        <v>131.29</v>
      </c>
      <c r="E32" s="151">
        <f t="shared" si="24"/>
        <v>87.17</v>
      </c>
      <c r="F32" s="151">
        <f t="shared" si="25"/>
        <v>3.34</v>
      </c>
      <c r="G32" s="151">
        <f t="shared" si="26"/>
        <v>107.45</v>
      </c>
      <c r="H32" s="151">
        <f t="shared" si="27"/>
        <v>238.74</v>
      </c>
      <c r="I32" s="116">
        <f>VLOOKUP(B32,'Table 4'!$B$13:$E$43,4,FALSE)</f>
        <v>5.9</v>
      </c>
      <c r="J32" s="116">
        <f t="shared" si="28"/>
        <v>37.71</v>
      </c>
      <c r="K32" s="116">
        <f t="shared" si="29"/>
        <v>77.040000000000006</v>
      </c>
      <c r="M32" s="56"/>
    </row>
    <row r="33" spans="2:15">
      <c r="B33" s="112">
        <f t="shared" si="2"/>
        <v>2035</v>
      </c>
      <c r="C33" s="117"/>
      <c r="D33" s="116">
        <f>ROUND(D32*(1+$J83),2)</f>
        <v>134.46</v>
      </c>
      <c r="E33" s="114">
        <f>ROUND(E32*(1+$J83),2)</f>
        <v>89.28</v>
      </c>
      <c r="F33" s="114">
        <f>ROUND(F32*(1+$J83),2)</f>
        <v>3.42</v>
      </c>
      <c r="G33" s="116">
        <f t="shared" si="26"/>
        <v>110.04</v>
      </c>
      <c r="H33" s="116">
        <f t="shared" si="27"/>
        <v>244.5</v>
      </c>
      <c r="I33" s="116">
        <f>VLOOKUP(B33,'Table 4'!$B$13:$E$43,4,FALSE)</f>
        <v>6.23</v>
      </c>
      <c r="J33" s="116">
        <f t="shared" si="28"/>
        <v>39.82</v>
      </c>
      <c r="K33" s="116">
        <f t="shared" si="29"/>
        <v>80.099999999999994</v>
      </c>
      <c r="M33" s="56"/>
    </row>
    <row r="34" spans="2:15">
      <c r="B34" s="112">
        <f t="shared" si="2"/>
        <v>2036</v>
      </c>
      <c r="C34" s="117"/>
      <c r="D34" s="116">
        <f t="shared" ref="D34:F34" si="30">ROUND(D33*(1+$J84),2)</f>
        <v>137.72999999999999</v>
      </c>
      <c r="E34" s="114">
        <f t="shared" si="30"/>
        <v>91.45</v>
      </c>
      <c r="F34" s="114">
        <f t="shared" si="30"/>
        <v>3.5</v>
      </c>
      <c r="G34" s="116">
        <f t="shared" ref="G34:G40" si="31">ROUND(F34*(8.76*$G$65)+E34,2)</f>
        <v>112.7</v>
      </c>
      <c r="H34" s="116">
        <f t="shared" ref="H34:H40" si="32">ROUND(D34+G34,2)</f>
        <v>250.43</v>
      </c>
      <c r="I34" s="116">
        <f>VLOOKUP(B34,'Table 4'!$B$13:$E$43,4,FALSE)</f>
        <v>6.7</v>
      </c>
      <c r="J34" s="116">
        <f t="shared" si="28"/>
        <v>42.83</v>
      </c>
      <c r="K34" s="116">
        <f t="shared" si="29"/>
        <v>84.08</v>
      </c>
      <c r="M34" s="56"/>
    </row>
    <row r="35" spans="2:15">
      <c r="B35" s="112">
        <f t="shared" si="2"/>
        <v>2037</v>
      </c>
      <c r="C35" s="117"/>
      <c r="D35" s="116">
        <f t="shared" ref="D35:F35" si="33">ROUND(D34*(1+$J85),2)</f>
        <v>141.07</v>
      </c>
      <c r="E35" s="114">
        <f t="shared" si="33"/>
        <v>93.67</v>
      </c>
      <c r="F35" s="114">
        <f t="shared" si="33"/>
        <v>3.58</v>
      </c>
      <c r="G35" s="116">
        <f t="shared" si="31"/>
        <v>115.4</v>
      </c>
      <c r="H35" s="116">
        <f t="shared" si="32"/>
        <v>256.47000000000003</v>
      </c>
      <c r="I35" s="116">
        <f>VLOOKUP(B35,'Table 4'!$B$13:$E$43,4,FALSE)</f>
        <v>6.9</v>
      </c>
      <c r="J35" s="116">
        <f t="shared" si="28"/>
        <v>44.1</v>
      </c>
      <c r="K35" s="116">
        <f t="shared" si="29"/>
        <v>86.35</v>
      </c>
      <c r="M35" s="56"/>
    </row>
    <row r="36" spans="2:15">
      <c r="B36" s="112">
        <f t="shared" si="2"/>
        <v>2038</v>
      </c>
      <c r="C36" s="117"/>
      <c r="D36" s="116">
        <f t="shared" ref="D36:F36" si="34">ROUND(D35*(1+$J86),2)</f>
        <v>144.51</v>
      </c>
      <c r="E36" s="114">
        <f t="shared" si="34"/>
        <v>95.96</v>
      </c>
      <c r="F36" s="114">
        <f t="shared" si="34"/>
        <v>3.67</v>
      </c>
      <c r="G36" s="116">
        <f t="shared" si="31"/>
        <v>118.24</v>
      </c>
      <c r="H36" s="116">
        <f t="shared" si="32"/>
        <v>262.75</v>
      </c>
      <c r="I36" s="116">
        <f>VLOOKUP(B36,'Table 4'!$B$13:$E$43,4,FALSE)</f>
        <v>7.28</v>
      </c>
      <c r="J36" s="116">
        <f t="shared" si="28"/>
        <v>46.53</v>
      </c>
      <c r="K36" s="116">
        <f t="shared" si="29"/>
        <v>89.81</v>
      </c>
      <c r="M36" s="56"/>
    </row>
    <row r="37" spans="2:15">
      <c r="B37" s="112">
        <f t="shared" si="2"/>
        <v>2039</v>
      </c>
      <c r="C37" s="117"/>
      <c r="D37" s="116">
        <f t="shared" ref="D37:F37" si="35">ROUND(D36*(1+$J87),2)</f>
        <v>148.05000000000001</v>
      </c>
      <c r="E37" s="114">
        <f t="shared" si="35"/>
        <v>98.31</v>
      </c>
      <c r="F37" s="114">
        <f t="shared" si="35"/>
        <v>3.76</v>
      </c>
      <c r="G37" s="116">
        <f t="shared" si="31"/>
        <v>121.14</v>
      </c>
      <c r="H37" s="116">
        <f t="shared" si="32"/>
        <v>269.19</v>
      </c>
      <c r="I37" s="116">
        <f>VLOOKUP(B37,'Table 4'!$B$13:$E$43,4,FALSE)</f>
        <v>7.54</v>
      </c>
      <c r="J37" s="116">
        <f t="shared" si="28"/>
        <v>48.2</v>
      </c>
      <c r="K37" s="116">
        <f t="shared" si="29"/>
        <v>92.54</v>
      </c>
      <c r="M37" s="56"/>
    </row>
    <row r="38" spans="2:15">
      <c r="B38" s="112">
        <f t="shared" si="2"/>
        <v>2040</v>
      </c>
      <c r="C38" s="117"/>
      <c r="D38" s="116">
        <f t="shared" ref="D38:F38" si="36">ROUND(D37*(1+$J88),2)</f>
        <v>151.66999999999999</v>
      </c>
      <c r="E38" s="114">
        <f t="shared" si="36"/>
        <v>100.71</v>
      </c>
      <c r="F38" s="114">
        <f t="shared" si="36"/>
        <v>3.85</v>
      </c>
      <c r="G38" s="116">
        <f t="shared" si="31"/>
        <v>124.08</v>
      </c>
      <c r="H38" s="116">
        <f t="shared" si="32"/>
        <v>275.75</v>
      </c>
      <c r="I38" s="116">
        <f>VLOOKUP(B38,'Table 4'!$B$13:$E$43,4,FALSE)</f>
        <v>7.82</v>
      </c>
      <c r="J38" s="116">
        <f t="shared" si="28"/>
        <v>49.99</v>
      </c>
      <c r="K38" s="116">
        <f t="shared" si="29"/>
        <v>95.41</v>
      </c>
      <c r="M38" s="56"/>
    </row>
    <row r="39" spans="2:15">
      <c r="B39" s="112">
        <f t="shared" si="2"/>
        <v>2041</v>
      </c>
      <c r="C39" s="117"/>
      <c r="D39" s="116">
        <f t="shared" ref="D39:F39" si="37">ROUND(D38*(1+$J89),2)</f>
        <v>155.38999999999999</v>
      </c>
      <c r="E39" s="114">
        <f t="shared" si="37"/>
        <v>103.18</v>
      </c>
      <c r="F39" s="114">
        <f t="shared" si="37"/>
        <v>3.94</v>
      </c>
      <c r="G39" s="116">
        <f t="shared" si="31"/>
        <v>127.1</v>
      </c>
      <c r="H39" s="116">
        <f t="shared" si="32"/>
        <v>282.49</v>
      </c>
      <c r="I39" s="116">
        <f>VLOOKUP(B39,'Table 4'!$B$13:$E$43,4,FALSE)</f>
        <v>8.0299999999999994</v>
      </c>
      <c r="J39" s="116">
        <f t="shared" si="28"/>
        <v>51.33</v>
      </c>
      <c r="K39" s="116">
        <f t="shared" si="29"/>
        <v>97.86</v>
      </c>
      <c r="M39" s="56"/>
    </row>
    <row r="40" spans="2:15">
      <c r="B40" s="112">
        <f t="shared" si="2"/>
        <v>2042</v>
      </c>
      <c r="C40" s="117"/>
      <c r="D40" s="116">
        <f t="shared" ref="D40:F40" si="38">ROUND(D39*(1+$J90),2)</f>
        <v>159.22</v>
      </c>
      <c r="E40" s="114">
        <f t="shared" si="38"/>
        <v>105.72</v>
      </c>
      <c r="F40" s="114">
        <f t="shared" si="38"/>
        <v>4.04</v>
      </c>
      <c r="G40" s="116">
        <f t="shared" si="31"/>
        <v>130.25</v>
      </c>
      <c r="H40" s="116">
        <f t="shared" si="32"/>
        <v>289.47000000000003</v>
      </c>
      <c r="I40" s="116">
        <f>VLOOKUP(B40,'Table 4'!$B$13:$E$43,4,FALSE)</f>
        <v>8.24</v>
      </c>
      <c r="J40" s="116">
        <f t="shared" si="28"/>
        <v>52.67</v>
      </c>
      <c r="K40" s="116">
        <f t="shared" si="29"/>
        <v>100.35</v>
      </c>
      <c r="M40" s="56"/>
    </row>
    <row r="41" spans="2:15">
      <c r="B41" s="112"/>
      <c r="C41" s="117"/>
      <c r="D41" s="116"/>
      <c r="E41" s="114"/>
      <c r="F41" s="114"/>
      <c r="G41" s="116"/>
      <c r="H41" s="116"/>
      <c r="I41" s="116"/>
      <c r="J41" s="116"/>
      <c r="K41" s="116"/>
    </row>
    <row r="42" spans="2:15">
      <c r="B42" s="112"/>
      <c r="C42" s="117"/>
      <c r="D42" s="116"/>
      <c r="E42" s="114"/>
      <c r="F42" s="114"/>
      <c r="G42" s="116"/>
      <c r="H42" s="116"/>
      <c r="I42" s="116"/>
      <c r="J42" s="116"/>
      <c r="K42" s="116"/>
    </row>
    <row r="43" spans="2:15">
      <c r="M43" s="112"/>
      <c r="O43" s="119"/>
    </row>
    <row r="44" spans="2:15" ht="14.25">
      <c r="B44" s="5" t="s">
        <v>31</v>
      </c>
      <c r="C44" s="23"/>
      <c r="D44" s="23"/>
      <c r="E44" s="23"/>
      <c r="F44" s="23"/>
      <c r="G44" s="23"/>
      <c r="H44" s="23"/>
      <c r="I44" s="23"/>
      <c r="J44" s="23"/>
      <c r="K44" s="23"/>
      <c r="M44" s="112"/>
      <c r="N44" s="119"/>
      <c r="O44" s="119"/>
    </row>
    <row r="46" spans="2:15">
      <c r="B46" s="109" t="s">
        <v>16</v>
      </c>
      <c r="D46" s="120" t="s">
        <v>186</v>
      </c>
    </row>
    <row r="47" spans="2:15">
      <c r="C47" s="121" t="str">
        <f>D10</f>
        <v>(b)</v>
      </c>
      <c r="D47" s="116" t="str">
        <f>"= "&amp;C10&amp;" x "&amp;C76</f>
        <v>= (a) x 0.0725628795024555</v>
      </c>
    </row>
    <row r="48" spans="2:15">
      <c r="C48" s="121" t="str">
        <f>G10</f>
        <v>(e)</v>
      </c>
      <c r="D48" s="116" t="str">
        <f>"= "&amp;$F$10&amp;" x  (8.76 x "&amp;TEXT(G65,"0.0%")&amp;") + "&amp;$E$10</f>
        <v>= (d) x  (8.76 x 69.3%) + (c)</v>
      </c>
    </row>
    <row r="49" spans="3:11">
      <c r="C49" s="121" t="str">
        <f>H10</f>
        <v>(f)</v>
      </c>
      <c r="D49" s="116" t="str">
        <f>"= "&amp;D10&amp;" + "&amp;G10</f>
        <v>= (b) + (e)</v>
      </c>
    </row>
    <row r="50" spans="3:11">
      <c r="C50" s="121" t="str">
        <f>I10</f>
        <v>(g)</v>
      </c>
      <c r="D50" s="152" t="str">
        <f>'Table 4'!B3&amp;" - "&amp;'Table 4'!B4</f>
        <v>Table 4 - Burnertip Natural Gas Price Forecast</v>
      </c>
    </row>
    <row r="51" spans="3:11">
      <c r="C51" s="121" t="str">
        <f>J10</f>
        <v>(h)</v>
      </c>
      <c r="D51" s="116" t="str">
        <f>"= "&amp;TEXT(K65,"?,0")&amp;" MMBtu/MWH x "&amp;I9</f>
        <v>= 6,392 MMBtu/MWH x $/MMBtu</v>
      </c>
    </row>
    <row r="52" spans="3:11">
      <c r="C52" s="121" t="str">
        <f>K10</f>
        <v>(i)</v>
      </c>
      <c r="D52" s="116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7" t="s">
        <v>106</v>
      </c>
      <c r="D54" s="54"/>
      <c r="E54" s="54"/>
      <c r="F54" s="54"/>
      <c r="G54" s="54"/>
      <c r="H54" s="54"/>
      <c r="I54" s="54"/>
      <c r="J54" s="55"/>
      <c r="K54" s="122"/>
    </row>
    <row r="55" spans="3:11" ht="5.25" customHeight="1"/>
    <row r="56" spans="3:11" ht="5.25" customHeight="1"/>
    <row r="57" spans="3:11">
      <c r="C57" s="41" t="s">
        <v>40</v>
      </c>
      <c r="D57" s="31"/>
      <c r="E57" s="41"/>
      <c r="F57" s="40" t="s">
        <v>41</v>
      </c>
      <c r="G57" s="40" t="s">
        <v>42</v>
      </c>
      <c r="H57" s="40" t="s">
        <v>43</v>
      </c>
      <c r="I57" s="40" t="s">
        <v>44</v>
      </c>
    </row>
    <row r="58" spans="3:11">
      <c r="C58" s="153" t="s">
        <v>82</v>
      </c>
      <c r="F58" s="123">
        <f>C69</f>
        <v>413.5678125</v>
      </c>
      <c r="G58" s="56">
        <f>F58/F60</f>
        <v>0.86778904695639725</v>
      </c>
      <c r="H58" s="137">
        <f>C70</f>
        <v>1334.2100235755099</v>
      </c>
      <c r="I58" s="139">
        <f>C73</f>
        <v>57.933984723786267</v>
      </c>
    </row>
    <row r="59" spans="3:11">
      <c r="C59" s="153" t="s">
        <v>83</v>
      </c>
      <c r="F59" s="47">
        <f>D69</f>
        <v>63.008625000000002</v>
      </c>
      <c r="G59" s="43">
        <f>1-G58</f>
        <v>0.13221095304360275</v>
      </c>
      <c r="H59" s="138">
        <f>D70</f>
        <v>341.60689307865113</v>
      </c>
      <c r="I59" s="140">
        <f>D73</f>
        <v>58.211939462399997</v>
      </c>
    </row>
    <row r="60" spans="3:11">
      <c r="C60" s="153" t="s">
        <v>45</v>
      </c>
      <c r="F60" s="123">
        <f>F58+F59</f>
        <v>476.5764375</v>
      </c>
      <c r="G60" s="56">
        <f>G58+G59</f>
        <v>1</v>
      </c>
      <c r="H60" s="137">
        <f>ROUND(((F58*H58)+(F59*H59))/F60,0)</f>
        <v>1203</v>
      </c>
      <c r="I60" s="139">
        <f>ROUND(((F58*I58)+(F59*I59))/F60,2)</f>
        <v>57.97</v>
      </c>
    </row>
    <row r="61" spans="3:11">
      <c r="C61" s="153"/>
      <c r="F61" s="123"/>
      <c r="G61" s="56"/>
      <c r="H61" s="124"/>
      <c r="I61" s="125"/>
    </row>
    <row r="62" spans="3:11">
      <c r="C62" s="154" t="s">
        <v>40</v>
      </c>
      <c r="D62" s="31"/>
      <c r="E62" s="41"/>
      <c r="F62" s="40" t="s">
        <v>41</v>
      </c>
      <c r="G62" s="40" t="s">
        <v>46</v>
      </c>
      <c r="H62" s="40" t="s">
        <v>47</v>
      </c>
      <c r="I62" s="40" t="s">
        <v>42</v>
      </c>
      <c r="J62" s="40" t="s">
        <v>48</v>
      </c>
      <c r="K62" s="40" t="s">
        <v>49</v>
      </c>
    </row>
    <row r="63" spans="3:11">
      <c r="C63" s="155" t="str">
        <f>C58</f>
        <v>CCCT Dry "J" - Turbine</v>
      </c>
      <c r="D63" s="126"/>
      <c r="E63" s="126"/>
      <c r="F63" s="109">
        <f>C69</f>
        <v>413.5678125</v>
      </c>
      <c r="G63" s="56">
        <f>C77</f>
        <v>0.78</v>
      </c>
      <c r="H63" s="176">
        <f>G63*F63</f>
        <v>322.58289375000004</v>
      </c>
      <c r="I63" s="56">
        <f>H63/H65</f>
        <v>0.97709776148654981</v>
      </c>
      <c r="J63" s="125">
        <f>C74</f>
        <v>2.2696214540418311</v>
      </c>
      <c r="K63" s="127">
        <f>C75</f>
        <v>6326</v>
      </c>
    </row>
    <row r="64" spans="3:11">
      <c r="C64" s="155" t="str">
        <f>C59</f>
        <v>CCCT Dry "J" - Duct Firing</v>
      </c>
      <c r="D64" s="126"/>
      <c r="E64" s="126"/>
      <c r="F64" s="42">
        <f>D69</f>
        <v>63.008625000000002</v>
      </c>
      <c r="G64" s="43">
        <f>D77</f>
        <v>0.12</v>
      </c>
      <c r="H64" s="177">
        <f>G64*F64</f>
        <v>7.5610350000000004</v>
      </c>
      <c r="I64" s="43">
        <f>1-I63</f>
        <v>2.290223851345019E-2</v>
      </c>
      <c r="J64" s="44">
        <f>D74</f>
        <v>0.16</v>
      </c>
      <c r="K64" s="45">
        <f>D75</f>
        <v>9211</v>
      </c>
    </row>
    <row r="65" spans="3:11">
      <c r="C65" s="153" t="s">
        <v>50</v>
      </c>
      <c r="F65" s="109">
        <f>F63+F64</f>
        <v>476.5764375</v>
      </c>
      <c r="G65" s="128">
        <f>ROUND(H65/F65,3)</f>
        <v>0.69299999999999995</v>
      </c>
      <c r="H65" s="176">
        <f>SUM(H63:H64)</f>
        <v>330.14392875000004</v>
      </c>
      <c r="I65" s="56">
        <f>I63+I64</f>
        <v>1</v>
      </c>
      <c r="J65" s="125">
        <f>ROUND(($I63*J63)+($I64*J64),2)</f>
        <v>2.2200000000000002</v>
      </c>
      <c r="K65" s="129">
        <f>ROUND(($I63*K63)+($I64*K64),0)</f>
        <v>6392</v>
      </c>
    </row>
    <row r="66" spans="3:11">
      <c r="G66" s="128"/>
      <c r="I66" s="56"/>
      <c r="J66" s="125"/>
      <c r="K66" s="46" t="s">
        <v>51</v>
      </c>
    </row>
    <row r="68" spans="3:11">
      <c r="C68" s="40" t="s">
        <v>34</v>
      </c>
      <c r="D68" s="40" t="s">
        <v>35</v>
      </c>
      <c r="E68" s="58" t="str">
        <f>D46</f>
        <v>Plant Costs  - 2017 IRP - Table 6.1 &amp; 6.2 - Page 92</v>
      </c>
      <c r="F68" s="130"/>
      <c r="G68" s="130"/>
      <c r="H68" s="130"/>
      <c r="I68" s="130"/>
      <c r="J68" s="130"/>
      <c r="K68" s="131"/>
    </row>
    <row r="69" spans="3:11">
      <c r="C69" s="109">
        <v>413.5678125</v>
      </c>
      <c r="D69" s="109">
        <v>63.008625000000002</v>
      </c>
      <c r="E69" s="109" t="s">
        <v>77</v>
      </c>
      <c r="H69" s="132"/>
    </row>
    <row r="70" spans="3:11">
      <c r="C70" s="124">
        <v>1334.2100235755099</v>
      </c>
      <c r="D70" s="124">
        <v>341.60689307865113</v>
      </c>
      <c r="E70" s="109" t="s">
        <v>78</v>
      </c>
    </row>
    <row r="71" spans="3:11">
      <c r="C71" s="125">
        <v>21.292537645386268</v>
      </c>
      <c r="D71" s="125">
        <v>4.8600000000000003</v>
      </c>
      <c r="E71" s="109" t="s">
        <v>79</v>
      </c>
    </row>
    <row r="72" spans="3:11">
      <c r="C72" s="48">
        <v>36.641447078399999</v>
      </c>
      <c r="D72" s="48">
        <v>53.351939462399997</v>
      </c>
      <c r="E72" s="109" t="s">
        <v>75</v>
      </c>
    </row>
    <row r="73" spans="3:11">
      <c r="C73" s="125">
        <f>C71+C72</f>
        <v>57.933984723786267</v>
      </c>
      <c r="D73" s="125">
        <f>D71+D72</f>
        <v>58.211939462399997</v>
      </c>
      <c r="E73" s="109" t="s">
        <v>80</v>
      </c>
    </row>
    <row r="74" spans="3:11">
      <c r="C74" s="125">
        <v>2.2696214540418311</v>
      </c>
      <c r="D74" s="125">
        <v>0.16</v>
      </c>
      <c r="E74" s="109" t="s">
        <v>81</v>
      </c>
    </row>
    <row r="75" spans="3:11">
      <c r="C75" s="129">
        <v>6326</v>
      </c>
      <c r="D75" s="129">
        <v>9211</v>
      </c>
      <c r="E75" s="109" t="s">
        <v>53</v>
      </c>
    </row>
    <row r="76" spans="3:11">
      <c r="C76" s="150">
        <v>7.2562879502455491E-2</v>
      </c>
      <c r="D76" s="150">
        <v>7.2562879502455491E-2</v>
      </c>
      <c r="E76" s="109" t="s">
        <v>54</v>
      </c>
    </row>
    <row r="77" spans="3:11">
      <c r="C77" s="133">
        <v>0.78</v>
      </c>
      <c r="D77" s="133">
        <v>0.12</v>
      </c>
      <c r="E77" s="109" t="s">
        <v>55</v>
      </c>
    </row>
    <row r="78" spans="3:11">
      <c r="D78" s="56">
        <f>ROUND(H65/F65,3)</f>
        <v>0.69299999999999995</v>
      </c>
      <c r="E78" s="109" t="s">
        <v>56</v>
      </c>
    </row>
    <row r="79" spans="3:11">
      <c r="D79" s="128"/>
      <c r="E79" s="65"/>
    </row>
    <row r="80" spans="3:11">
      <c r="C80" s="133"/>
      <c r="D80" s="133"/>
    </row>
    <row r="82" spans="3:15" ht="13.5" thickBot="1">
      <c r="C82" s="53" t="str">
        <f>"Company Official Inflation Forecast Dated "&amp;TEXT('Table 4'!G5,"mmmm dd, yyyy")</f>
        <v>Company Official Inflation Forecast Dated March 31, 2017</v>
      </c>
      <c r="D82" s="54"/>
      <c r="E82" s="54"/>
      <c r="F82" s="54"/>
      <c r="G82" s="54"/>
      <c r="H82" s="54"/>
      <c r="I82" s="54"/>
      <c r="J82" s="55"/>
      <c r="K82" s="122"/>
    </row>
    <row r="83" spans="3:15">
      <c r="C83" s="134">
        <v>2017</v>
      </c>
      <c r="D83" s="56">
        <v>2.2092462442320437E-2</v>
      </c>
      <c r="F83" s="134">
        <f>C91+1</f>
        <v>2026</v>
      </c>
      <c r="G83" s="56">
        <v>2.2944058791238842E-2</v>
      </c>
      <c r="I83" s="134">
        <f>F91+1</f>
        <v>2035</v>
      </c>
      <c r="J83" s="56">
        <v>2.4174683944208519E-2</v>
      </c>
    </row>
    <row r="84" spans="3:15">
      <c r="C84" s="134">
        <f t="shared" ref="C84:C91" si="39">C83+1</f>
        <v>2018</v>
      </c>
      <c r="D84" s="56">
        <v>2.1684070430924685E-2</v>
      </c>
      <c r="F84" s="134">
        <f t="shared" ref="F84:F91" si="40">F83+1</f>
        <v>2027</v>
      </c>
      <c r="G84" s="56">
        <v>2.3164081218836952E-2</v>
      </c>
      <c r="I84" s="134">
        <f t="shared" ref="I84:I91" si="41">I83+1</f>
        <v>2036</v>
      </c>
      <c r="J84" s="56">
        <v>2.4311492116604327E-2</v>
      </c>
    </row>
    <row r="85" spans="3:15">
      <c r="C85" s="134">
        <f t="shared" si="39"/>
        <v>2019</v>
      </c>
      <c r="D85" s="56">
        <v>2.0023445288848141E-2</v>
      </c>
      <c r="F85" s="134">
        <f t="shared" si="40"/>
        <v>2028</v>
      </c>
      <c r="G85" s="56">
        <v>2.3269517424980624E-2</v>
      </c>
      <c r="I85" s="134">
        <f t="shared" si="41"/>
        <v>2037</v>
      </c>
      <c r="J85" s="56">
        <v>2.4277391473133791E-2</v>
      </c>
    </row>
    <row r="86" spans="3:15">
      <c r="C86" s="134">
        <f t="shared" si="39"/>
        <v>2020</v>
      </c>
      <c r="D86" s="56">
        <v>2.1423649370385656E-2</v>
      </c>
      <c r="F86" s="134">
        <f t="shared" si="40"/>
        <v>2029</v>
      </c>
      <c r="G86" s="56">
        <v>2.3660062349176059E-2</v>
      </c>
      <c r="I86" s="134">
        <f t="shared" si="41"/>
        <v>2038</v>
      </c>
      <c r="J86" s="56">
        <v>2.4418737348747444E-2</v>
      </c>
    </row>
    <row r="87" spans="3:15">
      <c r="C87" s="134">
        <f t="shared" si="39"/>
        <v>2021</v>
      </c>
      <c r="D87" s="56">
        <v>2.2444603435442634E-2</v>
      </c>
      <c r="F87" s="134">
        <f t="shared" si="40"/>
        <v>2030</v>
      </c>
      <c r="G87" s="56">
        <v>2.3797996946838929E-2</v>
      </c>
      <c r="I87" s="134">
        <f t="shared" si="41"/>
        <v>2039</v>
      </c>
      <c r="J87" s="56">
        <v>2.4490791911648602E-2</v>
      </c>
    </row>
    <row r="88" spans="3:15">
      <c r="C88" s="134">
        <f t="shared" si="39"/>
        <v>2022</v>
      </c>
      <c r="D88" s="56">
        <v>2.2559296067847567E-2</v>
      </c>
      <c r="F88" s="134">
        <f t="shared" si="40"/>
        <v>2031</v>
      </c>
      <c r="G88" s="56">
        <v>2.4014000123530499E-2</v>
      </c>
      <c r="I88" s="134">
        <f t="shared" si="41"/>
        <v>2040</v>
      </c>
      <c r="J88" s="56">
        <v>2.442458536688985E-2</v>
      </c>
    </row>
    <row r="89" spans="3:15" s="111" customFormat="1">
      <c r="C89" s="134">
        <f t="shared" si="39"/>
        <v>2023</v>
      </c>
      <c r="D89" s="56">
        <v>2.3031082544693549E-2</v>
      </c>
      <c r="F89" s="134">
        <f t="shared" si="40"/>
        <v>2032</v>
      </c>
      <c r="G89" s="56">
        <v>2.4075090077113837E-2</v>
      </c>
      <c r="I89" s="134">
        <f t="shared" si="41"/>
        <v>2041</v>
      </c>
      <c r="J89" s="56">
        <v>2.4530694634797623E-2</v>
      </c>
      <c r="N89" s="109"/>
      <c r="O89" s="109"/>
    </row>
    <row r="90" spans="3:15" s="111" customFormat="1">
      <c r="C90" s="134">
        <f t="shared" si="39"/>
        <v>2024</v>
      </c>
      <c r="D90" s="56">
        <v>2.3134274986934988E-2</v>
      </c>
      <c r="F90" s="134">
        <f t="shared" si="40"/>
        <v>2033</v>
      </c>
      <c r="G90" s="56">
        <v>2.4191075903759129E-2</v>
      </c>
      <c r="I90" s="134">
        <f t="shared" si="41"/>
        <v>2042</v>
      </c>
      <c r="J90" s="56">
        <v>2.4630996146588036E-2</v>
      </c>
      <c r="N90" s="109"/>
      <c r="O90" s="109"/>
    </row>
    <row r="91" spans="3:15" s="111" customFormat="1">
      <c r="C91" s="134">
        <f t="shared" si="39"/>
        <v>2025</v>
      </c>
      <c r="D91" s="56">
        <v>2.3159080336675242E-2</v>
      </c>
      <c r="F91" s="134">
        <f t="shared" si="40"/>
        <v>2034</v>
      </c>
      <c r="G91" s="56">
        <v>2.4219456505286896E-2</v>
      </c>
      <c r="I91" s="134">
        <f t="shared" si="41"/>
        <v>2043</v>
      </c>
      <c r="J91" s="56">
        <v>2.4704209858992465E-2</v>
      </c>
      <c r="N91" s="109"/>
      <c r="O91" s="109"/>
    </row>
    <row r="92" spans="3:15" s="111" customFormat="1">
      <c r="N92" s="109"/>
      <c r="O92" s="109"/>
    </row>
    <row r="93" spans="3:15" s="111" customFormat="1">
      <c r="N93" s="109"/>
      <c r="O93" s="109"/>
    </row>
    <row r="94" spans="3:15">
      <c r="D94" s="141"/>
    </row>
    <row r="95" spans="3:15">
      <c r="D95" s="141"/>
    </row>
  </sheetData>
  <printOptions horizontalCentered="1"/>
  <pageMargins left="0.25" right="0.25" top="0.75" bottom="0.75" header="0.3" footer="0.3"/>
  <pageSetup scale="94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11" sqref="B11"/>
    </sheetView>
  </sheetViews>
  <sheetFormatPr defaultColWidth="9.33203125" defaultRowHeight="12.75"/>
  <cols>
    <col min="1" max="1" width="2.83203125" style="109" customWidth="1"/>
    <col min="2" max="2" width="10.83203125" style="109" customWidth="1"/>
    <col min="3" max="3" width="14.1640625" style="109" customWidth="1"/>
    <col min="4" max="4" width="12.33203125" style="109" customWidth="1"/>
    <col min="5" max="5" width="11.1640625" style="109" customWidth="1"/>
    <col min="6" max="6" width="10.5" style="109" customWidth="1"/>
    <col min="7" max="7" width="10.5" style="109" bestFit="1" customWidth="1"/>
    <col min="8" max="8" width="11.6640625" style="109" bestFit="1" customWidth="1"/>
    <col min="9" max="9" width="11.1640625" style="109" customWidth="1"/>
    <col min="10" max="10" width="12" style="109" bestFit="1" customWidth="1"/>
    <col min="11" max="11" width="12" style="109" customWidth="1"/>
    <col min="12" max="13" width="9.33203125" style="109"/>
    <col min="14" max="15" width="9.33203125" style="109" customWidth="1"/>
    <col min="16" max="16384" width="9.33203125" style="109"/>
  </cols>
  <sheetData>
    <row r="1" spans="2:14" ht="15.75" hidden="1">
      <c r="B1" s="1" t="s">
        <v>52</v>
      </c>
      <c r="C1" s="108"/>
      <c r="D1" s="108"/>
      <c r="E1" s="108"/>
      <c r="F1" s="108"/>
      <c r="G1" s="108"/>
      <c r="H1" s="108"/>
      <c r="I1" s="108"/>
      <c r="J1" s="108"/>
      <c r="K1" s="108"/>
    </row>
    <row r="2" spans="2:14" ht="15.75">
      <c r="B2" s="1"/>
      <c r="C2" s="108"/>
      <c r="D2" s="108"/>
      <c r="E2" s="108"/>
      <c r="F2" s="108"/>
      <c r="G2" s="108"/>
      <c r="H2" s="108"/>
      <c r="I2" s="108"/>
      <c r="J2" s="108"/>
      <c r="K2" s="108"/>
    </row>
    <row r="3" spans="2:14" ht="15.75">
      <c r="B3" s="1" t="s">
        <v>85</v>
      </c>
      <c r="C3" s="108"/>
      <c r="D3" s="108"/>
      <c r="E3" s="108"/>
      <c r="F3" s="108"/>
      <c r="G3" s="108"/>
      <c r="H3" s="108"/>
      <c r="I3" s="108"/>
      <c r="J3" s="108"/>
      <c r="K3" s="108"/>
    </row>
    <row r="4" spans="2:14" ht="15.75">
      <c r="B4" s="1" t="s">
        <v>92</v>
      </c>
      <c r="C4" s="108"/>
      <c r="D4" s="108"/>
      <c r="E4" s="108"/>
      <c r="F4" s="108"/>
      <c r="G4" s="108"/>
      <c r="H4" s="108"/>
      <c r="I4" s="108"/>
      <c r="J4" s="108"/>
      <c r="K4" s="108"/>
    </row>
    <row r="5" spans="2:14" ht="15.75">
      <c r="B5" s="1" t="str">
        <f>C54</f>
        <v>WYNE DJohns- 200 MW - SCCT Frame "F" x1 - East Side Resource (5,050')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4" ht="15.75">
      <c r="B6" s="1"/>
      <c r="C6" s="108"/>
      <c r="D6" s="108"/>
      <c r="E6" s="108"/>
      <c r="F6" s="108"/>
      <c r="G6" s="108"/>
      <c r="H6" s="108"/>
      <c r="I6" s="108"/>
      <c r="K6" s="16"/>
    </row>
    <row r="7" spans="2:14">
      <c r="B7" s="110"/>
      <c r="C7" s="110"/>
      <c r="D7" s="110"/>
      <c r="E7" s="110"/>
      <c r="F7" s="110"/>
      <c r="G7" s="110"/>
      <c r="H7" s="110"/>
      <c r="I7" s="108"/>
      <c r="J7" s="111"/>
      <c r="K7" s="111"/>
      <c r="L7" s="111"/>
      <c r="M7" s="111"/>
      <c r="N7" s="111"/>
    </row>
    <row r="8" spans="2:14" ht="51.75" customHeight="1">
      <c r="B8" s="17" t="s">
        <v>0</v>
      </c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14</v>
      </c>
      <c r="H8" s="18" t="s">
        <v>15</v>
      </c>
      <c r="I8" s="19" t="s">
        <v>26</v>
      </c>
      <c r="J8" s="19" t="s">
        <v>72</v>
      </c>
      <c r="K8" s="18" t="s">
        <v>73</v>
      </c>
      <c r="L8" s="111"/>
    </row>
    <row r="9" spans="2:14" ht="18.75" customHeight="1">
      <c r="B9" s="20"/>
      <c r="C9" s="21" t="s">
        <v>8</v>
      </c>
      <c r="D9" s="22" t="s">
        <v>9</v>
      </c>
      <c r="E9" s="22" t="s">
        <v>9</v>
      </c>
      <c r="F9" s="21" t="s">
        <v>39</v>
      </c>
      <c r="G9" s="22" t="s">
        <v>9</v>
      </c>
      <c r="H9" s="22" t="s">
        <v>9</v>
      </c>
      <c r="I9" s="22" t="s">
        <v>27</v>
      </c>
      <c r="J9" s="21" t="s">
        <v>39</v>
      </c>
      <c r="K9" s="21" t="s">
        <v>39</v>
      </c>
      <c r="L9" s="111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59" t="str">
        <f>C54</f>
        <v>WYNE DJohns- 200 MW - SCCT Frame "F" x1 - East Side Resource (5,050')</v>
      </c>
      <c r="C12" s="111"/>
      <c r="E12" s="111"/>
      <c r="F12" s="111"/>
      <c r="G12" s="111"/>
      <c r="H12" s="111"/>
      <c r="I12" s="110"/>
      <c r="J12" s="110"/>
      <c r="K12" s="110"/>
      <c r="L12" s="111"/>
    </row>
    <row r="13" spans="2:14" ht="4.5" customHeight="1">
      <c r="B13" s="112"/>
      <c r="C13" s="113"/>
      <c r="D13" s="114"/>
      <c r="E13" s="115"/>
      <c r="F13" s="115"/>
      <c r="G13" s="116"/>
      <c r="H13" s="116"/>
      <c r="I13" s="116"/>
      <c r="J13" s="116"/>
      <c r="K13" s="116"/>
    </row>
    <row r="14" spans="2:14">
      <c r="B14" s="112">
        <v>2016</v>
      </c>
      <c r="C14" s="113">
        <f>$H$60</f>
        <v>589</v>
      </c>
      <c r="D14" s="114">
        <f>ROUND(C14*$C$76,2)</f>
        <v>43.42</v>
      </c>
      <c r="E14" s="115">
        <f>$I$60</f>
        <v>71.7</v>
      </c>
      <c r="F14" s="115">
        <f>$J$65</f>
        <v>7.53</v>
      </c>
      <c r="G14" s="116">
        <f t="shared" ref="G14:G40" si="0">ROUND(F14*(8.76*$G$65)+E14,2)</f>
        <v>93.47</v>
      </c>
      <c r="H14" s="116">
        <f t="shared" ref="H14:H40" si="1">ROUND(D14+G14,2)</f>
        <v>136.88999999999999</v>
      </c>
      <c r="I14" s="116"/>
      <c r="J14" s="116"/>
      <c r="K14" s="116"/>
    </row>
    <row r="15" spans="2:14">
      <c r="B15" s="112">
        <f t="shared" ref="B15:B40" si="2">B14+1</f>
        <v>2017</v>
      </c>
      <c r="C15" s="117"/>
      <c r="D15" s="114">
        <f t="shared" ref="D15:F23" si="3">ROUND(D14*(1+$D83),2)</f>
        <v>44.38</v>
      </c>
      <c r="E15" s="114">
        <f t="shared" si="3"/>
        <v>73.28</v>
      </c>
      <c r="F15" s="114">
        <f t="shared" si="3"/>
        <v>7.7</v>
      </c>
      <c r="G15" s="118">
        <f t="shared" si="0"/>
        <v>95.54</v>
      </c>
      <c r="H15" s="118">
        <f t="shared" si="1"/>
        <v>139.91999999999999</v>
      </c>
      <c r="I15" s="116"/>
      <c r="J15" s="116"/>
      <c r="K15" s="116"/>
      <c r="M15" s="56"/>
    </row>
    <row r="16" spans="2:14">
      <c r="B16" s="112">
        <f t="shared" si="2"/>
        <v>2018</v>
      </c>
      <c r="C16" s="117"/>
      <c r="D16" s="114">
        <f t="shared" si="3"/>
        <v>45.34</v>
      </c>
      <c r="E16" s="114">
        <f t="shared" si="3"/>
        <v>74.87</v>
      </c>
      <c r="F16" s="114">
        <f t="shared" si="3"/>
        <v>7.87</v>
      </c>
      <c r="G16" s="116">
        <f t="shared" si="0"/>
        <v>97.62</v>
      </c>
      <c r="H16" s="116">
        <f t="shared" si="1"/>
        <v>142.96</v>
      </c>
      <c r="I16" s="116"/>
      <c r="J16" s="116"/>
      <c r="K16" s="116"/>
      <c r="M16" s="56"/>
    </row>
    <row r="17" spans="2:13">
      <c r="B17" s="112">
        <f t="shared" si="2"/>
        <v>2019</v>
      </c>
      <c r="C17" s="117"/>
      <c r="D17" s="114">
        <f t="shared" si="3"/>
        <v>46.25</v>
      </c>
      <c r="E17" s="114">
        <f t="shared" si="3"/>
        <v>76.37</v>
      </c>
      <c r="F17" s="114">
        <f t="shared" si="3"/>
        <v>8.0299999999999994</v>
      </c>
      <c r="G17" s="116">
        <f t="shared" si="0"/>
        <v>99.58</v>
      </c>
      <c r="H17" s="116">
        <f t="shared" si="1"/>
        <v>145.83000000000001</v>
      </c>
      <c r="I17" s="116"/>
      <c r="J17" s="116"/>
      <c r="K17" s="116"/>
      <c r="M17" s="56"/>
    </row>
    <row r="18" spans="2:13">
      <c r="B18" s="112">
        <f t="shared" si="2"/>
        <v>2020</v>
      </c>
      <c r="C18" s="117"/>
      <c r="D18" s="114">
        <f t="shared" si="3"/>
        <v>47.24</v>
      </c>
      <c r="E18" s="114">
        <f t="shared" si="3"/>
        <v>78.010000000000005</v>
      </c>
      <c r="F18" s="114">
        <f t="shared" si="3"/>
        <v>8.1999999999999993</v>
      </c>
      <c r="G18" s="116">
        <f t="shared" si="0"/>
        <v>101.71</v>
      </c>
      <c r="H18" s="116">
        <f t="shared" si="1"/>
        <v>148.94999999999999</v>
      </c>
      <c r="I18" s="116"/>
      <c r="J18" s="116"/>
      <c r="K18" s="116"/>
      <c r="M18" s="56"/>
    </row>
    <row r="19" spans="2:13">
      <c r="B19" s="112">
        <f t="shared" si="2"/>
        <v>2021</v>
      </c>
      <c r="C19" s="117"/>
      <c r="D19" s="114">
        <f t="shared" si="3"/>
        <v>48.3</v>
      </c>
      <c r="E19" s="114">
        <f t="shared" si="3"/>
        <v>79.760000000000005</v>
      </c>
      <c r="F19" s="114">
        <f t="shared" si="3"/>
        <v>8.3800000000000008</v>
      </c>
      <c r="G19" s="116">
        <f t="shared" si="0"/>
        <v>103.98</v>
      </c>
      <c r="H19" s="116">
        <f t="shared" si="1"/>
        <v>152.28</v>
      </c>
      <c r="I19" s="116"/>
      <c r="J19" s="116"/>
      <c r="K19" s="116"/>
      <c r="M19" s="56"/>
    </row>
    <row r="20" spans="2:13">
      <c r="B20" s="112">
        <f t="shared" si="2"/>
        <v>2022</v>
      </c>
      <c r="C20" s="117"/>
      <c r="D20" s="114">
        <f t="shared" si="3"/>
        <v>49.39</v>
      </c>
      <c r="E20" s="114">
        <f t="shared" si="3"/>
        <v>81.56</v>
      </c>
      <c r="F20" s="114">
        <f t="shared" si="3"/>
        <v>8.57</v>
      </c>
      <c r="G20" s="116">
        <f t="shared" si="0"/>
        <v>106.33</v>
      </c>
      <c r="H20" s="116">
        <f t="shared" si="1"/>
        <v>155.72</v>
      </c>
      <c r="I20" s="116"/>
      <c r="J20" s="116"/>
      <c r="K20" s="116"/>
      <c r="M20" s="56"/>
    </row>
    <row r="21" spans="2:13">
      <c r="B21" s="112">
        <f t="shared" si="2"/>
        <v>2023</v>
      </c>
      <c r="C21" s="117"/>
      <c r="D21" s="114">
        <f t="shared" si="3"/>
        <v>50.53</v>
      </c>
      <c r="E21" s="114">
        <f t="shared" si="3"/>
        <v>83.44</v>
      </c>
      <c r="F21" s="114">
        <f t="shared" si="3"/>
        <v>8.77</v>
      </c>
      <c r="G21" s="116">
        <f t="shared" si="0"/>
        <v>108.79</v>
      </c>
      <c r="H21" s="116">
        <f t="shared" si="1"/>
        <v>159.32</v>
      </c>
      <c r="I21" s="116"/>
      <c r="J21" s="116"/>
      <c r="K21" s="116"/>
      <c r="M21" s="56"/>
    </row>
    <row r="22" spans="2:13">
      <c r="B22" s="112">
        <f t="shared" si="2"/>
        <v>2024</v>
      </c>
      <c r="C22" s="117"/>
      <c r="D22" s="114">
        <f t="shared" si="3"/>
        <v>51.7</v>
      </c>
      <c r="E22" s="114">
        <f t="shared" si="3"/>
        <v>85.37</v>
      </c>
      <c r="F22" s="114">
        <f t="shared" si="3"/>
        <v>8.9700000000000006</v>
      </c>
      <c r="G22" s="116">
        <f t="shared" si="0"/>
        <v>111.3</v>
      </c>
      <c r="H22" s="116">
        <f t="shared" si="1"/>
        <v>163</v>
      </c>
      <c r="I22" s="116"/>
      <c r="J22" s="116"/>
      <c r="K22" s="116"/>
      <c r="M22" s="56"/>
    </row>
    <row r="23" spans="2:13">
      <c r="B23" s="112">
        <f t="shared" si="2"/>
        <v>2025</v>
      </c>
      <c r="C23" s="117"/>
      <c r="D23" s="114">
        <f t="shared" si="3"/>
        <v>52.9</v>
      </c>
      <c r="E23" s="114">
        <f t="shared" si="3"/>
        <v>87.35</v>
      </c>
      <c r="F23" s="114">
        <f t="shared" si="3"/>
        <v>9.18</v>
      </c>
      <c r="G23" s="116">
        <f t="shared" si="0"/>
        <v>113.89</v>
      </c>
      <c r="H23" s="116">
        <f t="shared" si="1"/>
        <v>166.79</v>
      </c>
      <c r="I23" s="116"/>
      <c r="J23" s="116"/>
      <c r="K23" s="116"/>
      <c r="M23" s="56"/>
    </row>
    <row r="24" spans="2:13">
      <c r="B24" s="112">
        <f t="shared" si="2"/>
        <v>2026</v>
      </c>
      <c r="C24" s="117"/>
      <c r="D24" s="118">
        <f>ROUND(D23*(1+$G83),2)</f>
        <v>54.11</v>
      </c>
      <c r="E24" s="118">
        <f>ROUND(E23*(1+$G83),2)</f>
        <v>89.35</v>
      </c>
      <c r="F24" s="118">
        <f>ROUND(F23*(1+$G83),2)</f>
        <v>9.39</v>
      </c>
      <c r="G24" s="116">
        <f t="shared" si="0"/>
        <v>116.49</v>
      </c>
      <c r="H24" s="116">
        <f t="shared" si="1"/>
        <v>170.6</v>
      </c>
      <c r="I24" s="116"/>
      <c r="J24" s="116"/>
      <c r="K24" s="116"/>
      <c r="M24" s="56"/>
    </row>
    <row r="25" spans="2:13">
      <c r="B25" s="112">
        <f t="shared" si="2"/>
        <v>2027</v>
      </c>
      <c r="C25" s="117"/>
      <c r="D25" s="118">
        <f t="shared" ref="D25:F32" si="4">ROUND(D24*(1+$G84),2)</f>
        <v>55.36</v>
      </c>
      <c r="E25" s="118">
        <f t="shared" si="4"/>
        <v>91.42</v>
      </c>
      <c r="F25" s="118">
        <f t="shared" si="4"/>
        <v>9.61</v>
      </c>
      <c r="G25" s="116">
        <f t="shared" si="0"/>
        <v>119.2</v>
      </c>
      <c r="H25" s="116">
        <f t="shared" si="1"/>
        <v>174.56</v>
      </c>
      <c r="I25" s="116"/>
      <c r="J25" s="116"/>
      <c r="K25" s="116"/>
      <c r="M25" s="56"/>
    </row>
    <row r="26" spans="2:13">
      <c r="B26" s="112">
        <f t="shared" si="2"/>
        <v>2028</v>
      </c>
      <c r="C26" s="117"/>
      <c r="D26" s="118">
        <f t="shared" si="4"/>
        <v>56.65</v>
      </c>
      <c r="E26" s="118">
        <f t="shared" si="4"/>
        <v>93.55</v>
      </c>
      <c r="F26" s="118">
        <f t="shared" si="4"/>
        <v>9.83</v>
      </c>
      <c r="G26" s="116">
        <f t="shared" si="0"/>
        <v>121.97</v>
      </c>
      <c r="H26" s="116">
        <f t="shared" si="1"/>
        <v>178.62</v>
      </c>
      <c r="I26" s="116"/>
      <c r="J26" s="116"/>
      <c r="K26" s="116"/>
      <c r="M26" s="56"/>
    </row>
    <row r="27" spans="2:13">
      <c r="B27" s="112">
        <f t="shared" si="2"/>
        <v>2029</v>
      </c>
      <c r="C27" s="117"/>
      <c r="D27" s="118">
        <f t="shared" si="4"/>
        <v>57.99</v>
      </c>
      <c r="E27" s="118">
        <f t="shared" si="4"/>
        <v>95.76</v>
      </c>
      <c r="F27" s="118">
        <f t="shared" si="4"/>
        <v>10.06</v>
      </c>
      <c r="G27" s="116">
        <f t="shared" si="0"/>
        <v>124.84</v>
      </c>
      <c r="H27" s="116">
        <f t="shared" si="1"/>
        <v>182.83</v>
      </c>
      <c r="I27" s="116"/>
      <c r="J27" s="116"/>
      <c r="K27" s="116"/>
      <c r="M27" s="56"/>
    </row>
    <row r="28" spans="2:13" s="153" customFormat="1">
      <c r="B28" s="156">
        <f t="shared" si="2"/>
        <v>2030</v>
      </c>
      <c r="C28" s="157"/>
      <c r="D28" s="151">
        <f t="shared" si="4"/>
        <v>59.37</v>
      </c>
      <c r="E28" s="151">
        <f t="shared" si="4"/>
        <v>98.04</v>
      </c>
      <c r="F28" s="151">
        <f t="shared" si="4"/>
        <v>10.3</v>
      </c>
      <c r="G28" s="151">
        <f t="shared" si="0"/>
        <v>127.82</v>
      </c>
      <c r="H28" s="151">
        <f t="shared" si="1"/>
        <v>187.19</v>
      </c>
      <c r="I28" s="116"/>
      <c r="J28" s="116"/>
      <c r="K28" s="116"/>
      <c r="M28" s="65"/>
    </row>
    <row r="29" spans="2:13" s="153" customFormat="1">
      <c r="B29" s="156">
        <f t="shared" si="2"/>
        <v>2031</v>
      </c>
      <c r="C29" s="157"/>
      <c r="D29" s="151">
        <f t="shared" si="4"/>
        <v>60.8</v>
      </c>
      <c r="E29" s="151">
        <f t="shared" si="4"/>
        <v>100.39</v>
      </c>
      <c r="F29" s="151">
        <f t="shared" si="4"/>
        <v>10.55</v>
      </c>
      <c r="G29" s="151">
        <f t="shared" si="0"/>
        <v>130.88999999999999</v>
      </c>
      <c r="H29" s="151">
        <f t="shared" si="1"/>
        <v>191.69</v>
      </c>
      <c r="I29" s="116"/>
      <c r="J29" s="116"/>
      <c r="K29" s="116"/>
      <c r="M29" s="65"/>
    </row>
    <row r="30" spans="2:13" s="153" customFormat="1">
      <c r="B30" s="156">
        <f t="shared" si="2"/>
        <v>2032</v>
      </c>
      <c r="C30" s="157"/>
      <c r="D30" s="204">
        <f t="shared" si="4"/>
        <v>62.26</v>
      </c>
      <c r="E30" s="204">
        <f t="shared" si="4"/>
        <v>102.81</v>
      </c>
      <c r="F30" s="204">
        <f t="shared" si="4"/>
        <v>10.8</v>
      </c>
      <c r="G30" s="204">
        <f t="shared" si="0"/>
        <v>134.03</v>
      </c>
      <c r="H30" s="204">
        <f t="shared" si="1"/>
        <v>196.29</v>
      </c>
      <c r="I30" s="203"/>
      <c r="J30" s="203"/>
      <c r="K30" s="203"/>
      <c r="M30" s="65"/>
    </row>
    <row r="31" spans="2:13" s="153" customFormat="1">
      <c r="B31" s="156">
        <f t="shared" si="2"/>
        <v>2033</v>
      </c>
      <c r="C31" s="157"/>
      <c r="D31" s="151">
        <f t="shared" si="4"/>
        <v>63.77</v>
      </c>
      <c r="E31" s="151">
        <f t="shared" si="4"/>
        <v>105.3</v>
      </c>
      <c r="F31" s="151">
        <f t="shared" si="4"/>
        <v>11.06</v>
      </c>
      <c r="G31" s="151">
        <f t="shared" si="0"/>
        <v>137.27000000000001</v>
      </c>
      <c r="H31" s="151">
        <f t="shared" si="1"/>
        <v>201.04</v>
      </c>
      <c r="I31" s="116">
        <f>VLOOKUP(B31,'Table 4'!$B$13:$E$43,4,FALSE)</f>
        <v>5.62</v>
      </c>
      <c r="J31" s="116">
        <f t="shared" ref="J31:J40" si="5">ROUND($K$65*I31/1000,2)</f>
        <v>54.03</v>
      </c>
      <c r="K31" s="116">
        <f t="shared" ref="K31:K40" si="6">ROUND(H31*1000/8760/$G$65+J31,2)</f>
        <v>123.57</v>
      </c>
      <c r="M31" s="65"/>
    </row>
    <row r="32" spans="2:13" s="153" customFormat="1">
      <c r="B32" s="156">
        <f t="shared" si="2"/>
        <v>2034</v>
      </c>
      <c r="C32" s="157"/>
      <c r="D32" s="151">
        <f t="shared" si="4"/>
        <v>65.31</v>
      </c>
      <c r="E32" s="151">
        <f t="shared" si="4"/>
        <v>107.85</v>
      </c>
      <c r="F32" s="151">
        <f t="shared" si="4"/>
        <v>11.33</v>
      </c>
      <c r="G32" s="151">
        <f t="shared" si="0"/>
        <v>140.6</v>
      </c>
      <c r="H32" s="151">
        <f t="shared" si="1"/>
        <v>205.91</v>
      </c>
      <c r="I32" s="116">
        <f>VLOOKUP(B32,'Table 4'!$B$13:$E$43,4,FALSE)</f>
        <v>5.9</v>
      </c>
      <c r="J32" s="116">
        <f t="shared" si="5"/>
        <v>56.72</v>
      </c>
      <c r="K32" s="116">
        <f t="shared" si="6"/>
        <v>127.95</v>
      </c>
      <c r="M32" s="65"/>
    </row>
    <row r="33" spans="2:15">
      <c r="B33" s="112">
        <f t="shared" si="2"/>
        <v>2035</v>
      </c>
      <c r="C33" s="117"/>
      <c r="D33" s="116">
        <f>ROUND(D32*(1+$J83),2)</f>
        <v>66.89</v>
      </c>
      <c r="E33" s="114">
        <f>ROUND(E32*(1+$J83),2)</f>
        <v>110.46</v>
      </c>
      <c r="F33" s="114">
        <f>ROUND(F32*(1+$J83),2)</f>
        <v>11.6</v>
      </c>
      <c r="G33" s="116">
        <f t="shared" si="0"/>
        <v>143.99</v>
      </c>
      <c r="H33" s="116">
        <f t="shared" si="1"/>
        <v>210.88</v>
      </c>
      <c r="I33" s="116">
        <f>VLOOKUP(B33,'Table 4'!$B$13:$E$43,4,FALSE)</f>
        <v>6.23</v>
      </c>
      <c r="J33" s="116">
        <f t="shared" si="5"/>
        <v>59.9</v>
      </c>
      <c r="K33" s="116">
        <f t="shared" si="6"/>
        <v>132.85</v>
      </c>
      <c r="M33" s="65"/>
    </row>
    <row r="34" spans="2:15">
      <c r="B34" s="112">
        <f t="shared" si="2"/>
        <v>2036</v>
      </c>
      <c r="C34" s="117"/>
      <c r="D34" s="116">
        <f t="shared" ref="D34:F40" si="7">ROUND(D33*(1+$J84),2)</f>
        <v>68.52</v>
      </c>
      <c r="E34" s="114">
        <f t="shared" si="7"/>
        <v>113.15</v>
      </c>
      <c r="F34" s="114">
        <f t="shared" si="7"/>
        <v>11.88</v>
      </c>
      <c r="G34" s="116">
        <f t="shared" si="0"/>
        <v>147.49</v>
      </c>
      <c r="H34" s="116">
        <f t="shared" si="1"/>
        <v>216.01</v>
      </c>
      <c r="I34" s="116">
        <f>VLOOKUP(B34,'Table 4'!$B$13:$E$43,4,FALSE)</f>
        <v>6.7</v>
      </c>
      <c r="J34" s="116">
        <f t="shared" si="5"/>
        <v>64.41</v>
      </c>
      <c r="K34" s="116">
        <f t="shared" si="6"/>
        <v>139.13</v>
      </c>
      <c r="M34" s="65"/>
    </row>
    <row r="35" spans="2:15">
      <c r="B35" s="112">
        <f t="shared" si="2"/>
        <v>2037</v>
      </c>
      <c r="C35" s="117"/>
      <c r="D35" s="116">
        <f t="shared" si="7"/>
        <v>70.180000000000007</v>
      </c>
      <c r="E35" s="114">
        <f t="shared" si="7"/>
        <v>115.9</v>
      </c>
      <c r="F35" s="114">
        <f t="shared" si="7"/>
        <v>12.17</v>
      </c>
      <c r="G35" s="116">
        <f t="shared" si="0"/>
        <v>151.08000000000001</v>
      </c>
      <c r="H35" s="116">
        <f t="shared" si="1"/>
        <v>221.26</v>
      </c>
      <c r="I35" s="116">
        <f>VLOOKUP(B35,'Table 4'!$B$13:$E$43,4,FALSE)</f>
        <v>6.9</v>
      </c>
      <c r="J35" s="116">
        <f t="shared" si="5"/>
        <v>66.34</v>
      </c>
      <c r="K35" s="116">
        <f t="shared" si="6"/>
        <v>142.88</v>
      </c>
      <c r="M35" s="65"/>
    </row>
    <row r="36" spans="2:15">
      <c r="B36" s="112">
        <f t="shared" si="2"/>
        <v>2038</v>
      </c>
      <c r="C36" s="117"/>
      <c r="D36" s="116">
        <f t="shared" si="7"/>
        <v>71.89</v>
      </c>
      <c r="E36" s="114">
        <f t="shared" si="7"/>
        <v>118.73</v>
      </c>
      <c r="F36" s="114">
        <f t="shared" si="7"/>
        <v>12.47</v>
      </c>
      <c r="G36" s="116">
        <f t="shared" si="0"/>
        <v>154.78</v>
      </c>
      <c r="H36" s="116">
        <f t="shared" si="1"/>
        <v>226.67</v>
      </c>
      <c r="I36" s="116">
        <f>VLOOKUP(B36,'Table 4'!$B$13:$E$43,4,FALSE)</f>
        <v>7.28</v>
      </c>
      <c r="J36" s="116">
        <f t="shared" si="5"/>
        <v>69.989999999999995</v>
      </c>
      <c r="K36" s="116">
        <f t="shared" si="6"/>
        <v>148.4</v>
      </c>
      <c r="M36" s="65"/>
    </row>
    <row r="37" spans="2:15">
      <c r="B37" s="112">
        <f t="shared" si="2"/>
        <v>2039</v>
      </c>
      <c r="C37" s="117"/>
      <c r="D37" s="116">
        <f t="shared" si="7"/>
        <v>73.650000000000006</v>
      </c>
      <c r="E37" s="114">
        <f t="shared" si="7"/>
        <v>121.64</v>
      </c>
      <c r="F37" s="114">
        <f t="shared" si="7"/>
        <v>12.78</v>
      </c>
      <c r="G37" s="116">
        <f t="shared" si="0"/>
        <v>158.58000000000001</v>
      </c>
      <c r="H37" s="116">
        <f t="shared" si="1"/>
        <v>232.23</v>
      </c>
      <c r="I37" s="116">
        <f>VLOOKUP(B37,'Table 4'!$B$13:$E$43,4,FALSE)</f>
        <v>7.54</v>
      </c>
      <c r="J37" s="116">
        <f t="shared" si="5"/>
        <v>72.489999999999995</v>
      </c>
      <c r="K37" s="116">
        <f t="shared" si="6"/>
        <v>152.82</v>
      </c>
      <c r="M37" s="65"/>
    </row>
    <row r="38" spans="2:15">
      <c r="B38" s="112">
        <f t="shared" si="2"/>
        <v>2040</v>
      </c>
      <c r="C38" s="117"/>
      <c r="D38" s="116">
        <f t="shared" si="7"/>
        <v>75.45</v>
      </c>
      <c r="E38" s="114">
        <f t="shared" si="7"/>
        <v>124.61</v>
      </c>
      <c r="F38" s="114">
        <f t="shared" si="7"/>
        <v>13.09</v>
      </c>
      <c r="G38" s="116">
        <f t="shared" si="0"/>
        <v>162.44999999999999</v>
      </c>
      <c r="H38" s="116">
        <f t="shared" si="1"/>
        <v>237.9</v>
      </c>
      <c r="I38" s="116">
        <f>VLOOKUP(B38,'Table 4'!$B$13:$E$43,4,FALSE)</f>
        <v>7.82</v>
      </c>
      <c r="J38" s="116">
        <f t="shared" si="5"/>
        <v>75.180000000000007</v>
      </c>
      <c r="K38" s="116">
        <f t="shared" si="6"/>
        <v>157.47999999999999</v>
      </c>
      <c r="M38" s="65"/>
    </row>
    <row r="39" spans="2:15">
      <c r="B39" s="112">
        <f t="shared" si="2"/>
        <v>2041</v>
      </c>
      <c r="C39" s="117"/>
      <c r="D39" s="116">
        <f t="shared" si="7"/>
        <v>77.3</v>
      </c>
      <c r="E39" s="114">
        <f t="shared" si="7"/>
        <v>127.67</v>
      </c>
      <c r="F39" s="114">
        <f t="shared" si="7"/>
        <v>13.41</v>
      </c>
      <c r="G39" s="116">
        <f t="shared" si="0"/>
        <v>166.44</v>
      </c>
      <c r="H39" s="116">
        <f t="shared" si="1"/>
        <v>243.74</v>
      </c>
      <c r="I39" s="116">
        <f>VLOOKUP(B39,'Table 4'!$B$13:$E$43,4,FALSE)</f>
        <v>8.0299999999999994</v>
      </c>
      <c r="J39" s="116">
        <f t="shared" si="5"/>
        <v>77.2</v>
      </c>
      <c r="K39" s="116">
        <f t="shared" si="6"/>
        <v>161.52000000000001</v>
      </c>
      <c r="M39" s="65"/>
    </row>
    <row r="40" spans="2:15">
      <c r="B40" s="112">
        <f t="shared" si="2"/>
        <v>2042</v>
      </c>
      <c r="C40" s="117"/>
      <c r="D40" s="116">
        <f t="shared" si="7"/>
        <v>79.2</v>
      </c>
      <c r="E40" s="114">
        <f t="shared" si="7"/>
        <v>130.81</v>
      </c>
      <c r="F40" s="114">
        <f t="shared" si="7"/>
        <v>13.74</v>
      </c>
      <c r="G40" s="116">
        <f t="shared" si="0"/>
        <v>170.53</v>
      </c>
      <c r="H40" s="116">
        <f t="shared" si="1"/>
        <v>249.73</v>
      </c>
      <c r="I40" s="116">
        <f>VLOOKUP(B40,'Table 4'!$B$13:$E$43,4,FALSE)</f>
        <v>8.24</v>
      </c>
      <c r="J40" s="116">
        <f t="shared" si="5"/>
        <v>79.22</v>
      </c>
      <c r="K40" s="116">
        <f t="shared" si="6"/>
        <v>165.61</v>
      </c>
      <c r="M40" s="65"/>
    </row>
    <row r="41" spans="2:15">
      <c r="B41" s="112"/>
      <c r="C41" s="117"/>
      <c r="D41" s="116"/>
      <c r="E41" s="114"/>
      <c r="F41" s="114"/>
      <c r="G41" s="116"/>
      <c r="H41" s="116"/>
      <c r="I41" s="116"/>
      <c r="J41" s="116"/>
      <c r="K41" s="116"/>
    </row>
    <row r="42" spans="2:15">
      <c r="B42" s="112"/>
      <c r="C42" s="117"/>
      <c r="D42" s="116"/>
      <c r="E42" s="114"/>
      <c r="F42" s="114"/>
      <c r="G42" s="116"/>
      <c r="H42" s="116"/>
      <c r="I42" s="116"/>
      <c r="J42" s="116"/>
      <c r="K42" s="116"/>
    </row>
    <row r="43" spans="2:15">
      <c r="M43" s="112"/>
      <c r="O43" s="119"/>
    </row>
    <row r="44" spans="2:15" ht="14.25">
      <c r="B44" s="5" t="s">
        <v>31</v>
      </c>
      <c r="C44" s="23"/>
      <c r="D44" s="23"/>
      <c r="E44" s="23"/>
      <c r="F44" s="23"/>
      <c r="G44" s="23"/>
      <c r="H44" s="23"/>
      <c r="I44" s="23"/>
      <c r="J44" s="23"/>
      <c r="K44" s="23"/>
      <c r="M44" s="112"/>
      <c r="N44" s="119"/>
      <c r="O44" s="119"/>
    </row>
    <row r="46" spans="2:15">
      <c r="B46" s="109" t="s">
        <v>16</v>
      </c>
      <c r="D46" s="120" t="str">
        <f>'Table 3 436MW (West M) 2030'!D46</f>
        <v xml:space="preserve">Plant Costs  - 2017 IRP - Table 6.1 &amp; 6.2 </v>
      </c>
    </row>
    <row r="47" spans="2:15">
      <c r="C47" s="121" t="str">
        <f>D10</f>
        <v>(b)</v>
      </c>
      <c r="D47" s="116" t="str">
        <f>"= "&amp;C10&amp;" x "&amp;C76</f>
        <v>= (a) x 0.0737263117964292</v>
      </c>
    </row>
    <row r="48" spans="2:15">
      <c r="C48" s="121" t="str">
        <f>G10</f>
        <v>(e)</v>
      </c>
      <c r="D48" s="116" t="str">
        <f>"= "&amp;$F$10&amp;" x  (8.76 x "&amp;TEXT(G65,"0.0%")&amp;") + "&amp;$E$10</f>
        <v>= (d) x  (8.76 x 33.0%) + (c)</v>
      </c>
    </row>
    <row r="49" spans="3:11">
      <c r="C49" s="121" t="str">
        <f>H10</f>
        <v>(f)</v>
      </c>
      <c r="D49" s="116" t="str">
        <f>"= "&amp;D10&amp;" + "&amp;G10</f>
        <v>= (b) + (e)</v>
      </c>
    </row>
    <row r="50" spans="3:11">
      <c r="C50" s="121" t="str">
        <f>I10</f>
        <v>(g)</v>
      </c>
      <c r="D50" s="152" t="str">
        <f>'Table 4'!B3&amp;" - "&amp;'Table 4'!B4</f>
        <v>Table 4 - Burnertip Natural Gas Price Forecast</v>
      </c>
    </row>
    <row r="51" spans="3:11">
      <c r="C51" s="121" t="str">
        <f>J10</f>
        <v>(h)</v>
      </c>
      <c r="D51" s="116" t="str">
        <f>"= "&amp;TEXT(K65,"?,0")&amp;" MMBtu/MWH x "&amp;I9</f>
        <v>= 9,614 MMBtu/MWH x $/MMBtu</v>
      </c>
    </row>
    <row r="52" spans="3:11">
      <c r="C52" s="121" t="str">
        <f>K10</f>
        <v>(i)</v>
      </c>
      <c r="D52" s="116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7" t="s">
        <v>107</v>
      </c>
      <c r="D54" s="54"/>
      <c r="E54" s="54"/>
      <c r="F54" s="54"/>
      <c r="G54" s="54"/>
      <c r="H54" s="54"/>
      <c r="I54" s="54"/>
      <c r="J54" s="55"/>
      <c r="K54" s="122"/>
    </row>
    <row r="55" spans="3:11" ht="5.25" customHeight="1"/>
    <row r="56" spans="3:11" ht="5.25" customHeight="1"/>
    <row r="57" spans="3:11">
      <c r="C57" s="41" t="s">
        <v>185</v>
      </c>
      <c r="D57" s="31"/>
      <c r="E57" s="41"/>
      <c r="F57" s="40" t="s">
        <v>41</v>
      </c>
      <c r="G57" s="40" t="s">
        <v>42</v>
      </c>
      <c r="H57" s="40" t="s">
        <v>43</v>
      </c>
      <c r="I57" s="40" t="s">
        <v>44</v>
      </c>
    </row>
    <row r="58" spans="3:11">
      <c r="C58" s="153" t="s">
        <v>105</v>
      </c>
      <c r="F58" s="123">
        <f>C69</f>
        <v>199.924125</v>
      </c>
      <c r="G58" s="56">
        <f>F58/F60</f>
        <v>1</v>
      </c>
      <c r="H58" s="137">
        <f>C70</f>
        <v>589.49609575732859</v>
      </c>
      <c r="I58" s="139">
        <f>C73</f>
        <v>71.702024758449483</v>
      </c>
    </row>
    <row r="59" spans="3:11">
      <c r="C59" s="153"/>
      <c r="F59" s="47">
        <f>D69</f>
        <v>0</v>
      </c>
      <c r="G59" s="43">
        <f>1-G58</f>
        <v>0</v>
      </c>
      <c r="H59" s="138">
        <f>D70</f>
        <v>0</v>
      </c>
      <c r="I59" s="140">
        <f>D73</f>
        <v>0</v>
      </c>
    </row>
    <row r="60" spans="3:11">
      <c r="C60" s="153" t="s">
        <v>45</v>
      </c>
      <c r="F60" s="123">
        <f>F58+F59</f>
        <v>199.924125</v>
      </c>
      <c r="G60" s="56">
        <f>G58+G59</f>
        <v>1</v>
      </c>
      <c r="H60" s="137">
        <f>ROUND(((F58*H58)+(F59*H59))/F60,0)</f>
        <v>589</v>
      </c>
      <c r="I60" s="139">
        <f>ROUND(((F58*I58)+(F59*I59))/F60,2)</f>
        <v>71.7</v>
      </c>
    </row>
    <row r="61" spans="3:11">
      <c r="C61" s="153"/>
      <c r="F61" s="123"/>
      <c r="G61" s="56"/>
      <c r="H61" s="124"/>
      <c r="I61" s="125"/>
    </row>
    <row r="62" spans="3:11">
      <c r="C62" s="154" t="s">
        <v>185</v>
      </c>
      <c r="D62" s="31"/>
      <c r="E62" s="41"/>
      <c r="F62" s="40" t="s">
        <v>41</v>
      </c>
      <c r="G62" s="40" t="s">
        <v>46</v>
      </c>
      <c r="H62" s="40" t="s">
        <v>47</v>
      </c>
      <c r="I62" s="40" t="s">
        <v>42</v>
      </c>
      <c r="J62" s="40" t="s">
        <v>48</v>
      </c>
      <c r="K62" s="40" t="s">
        <v>49</v>
      </c>
    </row>
    <row r="63" spans="3:11">
      <c r="C63" s="155" t="str">
        <f>C58</f>
        <v>SCCT Dry "F" - Turbine</v>
      </c>
      <c r="D63" s="126"/>
      <c r="E63" s="126"/>
      <c r="F63" s="109">
        <f>C69</f>
        <v>199.924125</v>
      </c>
      <c r="G63" s="56">
        <f>C77</f>
        <v>0.33</v>
      </c>
      <c r="H63" s="176">
        <f>G63*F63</f>
        <v>65.974961250000007</v>
      </c>
      <c r="I63" s="56">
        <f>H63/H65</f>
        <v>1</v>
      </c>
      <c r="J63" s="125">
        <f>C74</f>
        <v>7.5299874286936257</v>
      </c>
      <c r="K63" s="127">
        <f>C75</f>
        <v>9614</v>
      </c>
    </row>
    <row r="64" spans="3:11">
      <c r="C64" s="155">
        <f>C59</f>
        <v>0</v>
      </c>
      <c r="D64" s="126"/>
      <c r="E64" s="126"/>
      <c r="F64" s="42">
        <f>D69</f>
        <v>0</v>
      </c>
      <c r="G64" s="43">
        <f>D77</f>
        <v>0</v>
      </c>
      <c r="H64" s="177">
        <f>G64*F64</f>
        <v>0</v>
      </c>
      <c r="I64" s="43">
        <f>1-I63</f>
        <v>0</v>
      </c>
      <c r="J64" s="44">
        <f>D74</f>
        <v>0</v>
      </c>
      <c r="K64" s="45">
        <f>D75</f>
        <v>0</v>
      </c>
    </row>
    <row r="65" spans="2:11">
      <c r="C65" s="153" t="s">
        <v>50</v>
      </c>
      <c r="F65" s="109">
        <f>F63+F64</f>
        <v>199.924125</v>
      </c>
      <c r="G65" s="128">
        <f>ROUND(H65/F65,3)</f>
        <v>0.33</v>
      </c>
      <c r="H65" s="176">
        <f>SUM(H63:H64)</f>
        <v>65.974961250000007</v>
      </c>
      <c r="I65" s="56">
        <f>I63+I64</f>
        <v>1</v>
      </c>
      <c r="J65" s="125">
        <f>ROUND(($I63*J63)+($I64*J64),2)</f>
        <v>7.53</v>
      </c>
      <c r="K65" s="129">
        <f>ROUND(($I63*K63)+($I64*K64),0)</f>
        <v>9614</v>
      </c>
    </row>
    <row r="66" spans="2:11">
      <c r="G66" s="128"/>
      <c r="I66" s="56"/>
      <c r="J66" s="125"/>
      <c r="K66" s="46" t="s">
        <v>51</v>
      </c>
    </row>
    <row r="68" spans="2:11">
      <c r="C68" s="40" t="s">
        <v>104</v>
      </c>
      <c r="D68" s="40" t="s">
        <v>35</v>
      </c>
      <c r="E68" s="58" t="str">
        <f>D46</f>
        <v xml:space="preserve">Plant Costs  - 2017 IRP - Table 6.1 &amp; 6.2 </v>
      </c>
      <c r="F68" s="130"/>
      <c r="G68" s="130"/>
      <c r="H68" s="130"/>
      <c r="I68" s="130"/>
      <c r="J68" s="130"/>
      <c r="K68" s="131"/>
    </row>
    <row r="69" spans="2:11">
      <c r="C69" s="109">
        <v>199.924125</v>
      </c>
      <c r="E69" s="109" t="s">
        <v>77</v>
      </c>
      <c r="H69" s="132"/>
    </row>
    <row r="70" spans="2:11">
      <c r="B70" s="109" t="s">
        <v>102</v>
      </c>
      <c r="C70" s="124">
        <v>589.49609575732859</v>
      </c>
      <c r="D70" s="124"/>
      <c r="E70" s="109" t="s">
        <v>78</v>
      </c>
    </row>
    <row r="71" spans="2:11">
      <c r="B71" s="109" t="s">
        <v>102</v>
      </c>
      <c r="C71" s="125">
        <v>16.0158293408495</v>
      </c>
      <c r="D71" s="125"/>
      <c r="E71" s="109" t="s">
        <v>79</v>
      </c>
    </row>
    <row r="72" spans="2:11">
      <c r="B72" s="109" t="s">
        <v>102</v>
      </c>
      <c r="C72" s="48">
        <v>55.68619541759999</v>
      </c>
      <c r="D72" s="48"/>
      <c r="E72" s="109" t="s">
        <v>75</v>
      </c>
    </row>
    <row r="73" spans="2:11">
      <c r="B73" s="109" t="s">
        <v>102</v>
      </c>
      <c r="C73" s="125">
        <f>C71+C72</f>
        <v>71.702024758449483</v>
      </c>
      <c r="D73" s="125"/>
      <c r="E73" s="109" t="s">
        <v>80</v>
      </c>
    </row>
    <row r="74" spans="2:11">
      <c r="B74" s="109" t="s">
        <v>102</v>
      </c>
      <c r="C74" s="125">
        <v>7.5299874286936257</v>
      </c>
      <c r="D74" s="125"/>
      <c r="E74" s="109" t="s">
        <v>81</v>
      </c>
    </row>
    <row r="75" spans="2:11">
      <c r="C75" s="129">
        <v>9614</v>
      </c>
      <c r="D75" s="129"/>
      <c r="E75" s="109" t="s">
        <v>53</v>
      </c>
    </row>
    <row r="76" spans="2:11">
      <c r="C76" s="150">
        <v>7.3726311796429175E-2</v>
      </c>
      <c r="D76" s="150"/>
      <c r="E76" s="109" t="s">
        <v>54</v>
      </c>
    </row>
    <row r="77" spans="2:11">
      <c r="C77" s="133">
        <v>0.33</v>
      </c>
      <c r="D77" s="133"/>
      <c r="E77" s="109" t="s">
        <v>55</v>
      </c>
    </row>
    <row r="78" spans="2:11">
      <c r="D78" s="56">
        <f>ROUND(H65/F65,3)</f>
        <v>0.33</v>
      </c>
      <c r="E78" s="109" t="s">
        <v>56</v>
      </c>
    </row>
    <row r="79" spans="2:11">
      <c r="D79" s="128"/>
      <c r="E79" s="65"/>
    </row>
    <row r="80" spans="2:11">
      <c r="C80" s="133"/>
      <c r="D80" s="133"/>
    </row>
    <row r="82" spans="3:15" ht="13.5" thickBot="1">
      <c r="C82" s="53" t="str">
        <f>"Company Official Inflation Forecast Dated "&amp;TEXT('Table 4'!$G$5,"mmmm dd, yyyy")</f>
        <v>Company Official Inflation Forecast Dated March 31, 2017</v>
      </c>
      <c r="D82" s="54"/>
      <c r="E82" s="54"/>
      <c r="F82" s="54"/>
      <c r="G82" s="54"/>
      <c r="H82" s="54"/>
      <c r="I82" s="54"/>
      <c r="J82" s="55"/>
      <c r="K82" s="122"/>
    </row>
    <row r="83" spans="3:15">
      <c r="C83" s="134">
        <v>2017</v>
      </c>
      <c r="D83" s="56">
        <v>2.2092462442320437E-2</v>
      </c>
      <c r="F83" s="134">
        <f>C91+1</f>
        <v>2026</v>
      </c>
      <c r="G83" s="56">
        <v>2.2944058791238842E-2</v>
      </c>
      <c r="I83" s="134">
        <f>F91+1</f>
        <v>2035</v>
      </c>
      <c r="J83" s="56">
        <v>2.4174683944208519E-2</v>
      </c>
    </row>
    <row r="84" spans="3:15">
      <c r="C84" s="134">
        <f t="shared" ref="C84:C91" si="8">C83+1</f>
        <v>2018</v>
      </c>
      <c r="D84" s="56">
        <v>2.1684070430924685E-2</v>
      </c>
      <c r="F84" s="134">
        <f t="shared" ref="F84:F91" si="9">F83+1</f>
        <v>2027</v>
      </c>
      <c r="G84" s="56">
        <v>2.3164081218836952E-2</v>
      </c>
      <c r="I84" s="134">
        <f t="shared" ref="I84:I91" si="10">I83+1</f>
        <v>2036</v>
      </c>
      <c r="J84" s="56">
        <v>2.4311492116604327E-2</v>
      </c>
    </row>
    <row r="85" spans="3:15">
      <c r="C85" s="134">
        <f t="shared" si="8"/>
        <v>2019</v>
      </c>
      <c r="D85" s="56">
        <v>2.0023445288848141E-2</v>
      </c>
      <c r="F85" s="134">
        <f t="shared" si="9"/>
        <v>2028</v>
      </c>
      <c r="G85" s="56">
        <v>2.3269517424980624E-2</v>
      </c>
      <c r="I85" s="134">
        <f t="shared" si="10"/>
        <v>2037</v>
      </c>
      <c r="J85" s="56">
        <v>2.4277391473133791E-2</v>
      </c>
    </row>
    <row r="86" spans="3:15">
      <c r="C86" s="134">
        <f t="shared" si="8"/>
        <v>2020</v>
      </c>
      <c r="D86" s="56">
        <v>2.1423649370385656E-2</v>
      </c>
      <c r="F86" s="134">
        <f t="shared" si="9"/>
        <v>2029</v>
      </c>
      <c r="G86" s="56">
        <v>2.3660062349176059E-2</v>
      </c>
      <c r="I86" s="134">
        <f t="shared" si="10"/>
        <v>2038</v>
      </c>
      <c r="J86" s="56">
        <v>2.4418737348747444E-2</v>
      </c>
    </row>
    <row r="87" spans="3:15">
      <c r="C87" s="134">
        <f t="shared" si="8"/>
        <v>2021</v>
      </c>
      <c r="D87" s="56">
        <v>2.2444603435442634E-2</v>
      </c>
      <c r="F87" s="134">
        <f t="shared" si="9"/>
        <v>2030</v>
      </c>
      <c r="G87" s="56">
        <v>2.3797996946838929E-2</v>
      </c>
      <c r="I87" s="134">
        <f t="shared" si="10"/>
        <v>2039</v>
      </c>
      <c r="J87" s="56">
        <v>2.4490791911648602E-2</v>
      </c>
    </row>
    <row r="88" spans="3:15">
      <c r="C88" s="134">
        <f t="shared" si="8"/>
        <v>2022</v>
      </c>
      <c r="D88" s="56">
        <v>2.2559296067847567E-2</v>
      </c>
      <c r="F88" s="134">
        <f t="shared" si="9"/>
        <v>2031</v>
      </c>
      <c r="G88" s="56">
        <v>2.4014000123530499E-2</v>
      </c>
      <c r="I88" s="134">
        <f t="shared" si="10"/>
        <v>2040</v>
      </c>
      <c r="J88" s="56">
        <v>2.442458536688985E-2</v>
      </c>
    </row>
    <row r="89" spans="3:15" s="111" customFormat="1">
      <c r="C89" s="134">
        <f t="shared" si="8"/>
        <v>2023</v>
      </c>
      <c r="D89" s="56">
        <v>2.3031082544693549E-2</v>
      </c>
      <c r="F89" s="134">
        <f t="shared" si="9"/>
        <v>2032</v>
      </c>
      <c r="G89" s="56">
        <v>2.4075090077113837E-2</v>
      </c>
      <c r="I89" s="134">
        <f t="shared" si="10"/>
        <v>2041</v>
      </c>
      <c r="J89" s="56">
        <v>2.4530694634797623E-2</v>
      </c>
      <c r="N89" s="109"/>
      <c r="O89" s="109"/>
    </row>
    <row r="90" spans="3:15" s="111" customFormat="1">
      <c r="C90" s="134">
        <f t="shared" si="8"/>
        <v>2024</v>
      </c>
      <c r="D90" s="56">
        <v>2.3134274986934988E-2</v>
      </c>
      <c r="F90" s="134">
        <f t="shared" si="9"/>
        <v>2033</v>
      </c>
      <c r="G90" s="56">
        <v>2.4191075903759129E-2</v>
      </c>
      <c r="I90" s="134">
        <f t="shared" si="10"/>
        <v>2042</v>
      </c>
      <c r="J90" s="56">
        <v>2.4630996146588036E-2</v>
      </c>
      <c r="N90" s="109"/>
      <c r="O90" s="109"/>
    </row>
    <row r="91" spans="3:15" s="111" customFormat="1">
      <c r="C91" s="134">
        <f t="shared" si="8"/>
        <v>2025</v>
      </c>
      <c r="D91" s="56">
        <v>2.3159080336675242E-2</v>
      </c>
      <c r="F91" s="134">
        <f t="shared" si="9"/>
        <v>2034</v>
      </c>
      <c r="G91" s="56">
        <v>2.4219456505286896E-2</v>
      </c>
      <c r="I91" s="134">
        <f t="shared" si="10"/>
        <v>2043</v>
      </c>
      <c r="J91" s="56">
        <v>2.4704209858992465E-2</v>
      </c>
      <c r="N91" s="109"/>
      <c r="O91" s="109"/>
    </row>
    <row r="92" spans="3:15" s="111" customFormat="1">
      <c r="N92" s="109"/>
      <c r="O92" s="109"/>
    </row>
    <row r="93" spans="3:15" s="111" customFormat="1">
      <c r="N93" s="109"/>
      <c r="O93" s="109"/>
    </row>
    <row r="94" spans="3:15">
      <c r="D94" s="141"/>
    </row>
    <row r="95" spans="3:15">
      <c r="D95" s="141"/>
    </row>
  </sheetData>
  <printOptions horizontalCentered="1"/>
  <pageMargins left="0.25" right="0.25" top="0.75" bottom="0.75" header="0.3" footer="0.3"/>
  <pageSetup scale="94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C2" sqref="C2"/>
    </sheetView>
  </sheetViews>
  <sheetFormatPr defaultColWidth="9.33203125" defaultRowHeight="12.75"/>
  <cols>
    <col min="1" max="1" width="1.5" style="207" customWidth="1"/>
    <col min="2" max="2" width="10.83203125" style="207" customWidth="1"/>
    <col min="3" max="3" width="14.1640625" style="207" customWidth="1"/>
    <col min="4" max="4" width="12.33203125" style="207" customWidth="1"/>
    <col min="5" max="5" width="9.1640625" style="207" customWidth="1"/>
    <col min="6" max="6" width="9.83203125" style="207" bestFit="1" customWidth="1"/>
    <col min="7" max="7" width="9.83203125" style="207" customWidth="1"/>
    <col min="8" max="8" width="10.5" style="207" customWidth="1"/>
    <col min="9" max="10" width="12.5" style="207" customWidth="1"/>
    <col min="11" max="11" width="11.6640625" style="207" customWidth="1"/>
    <col min="12" max="15" width="9.33203125" style="207"/>
    <col min="16" max="16" width="0" style="207" hidden="1" customWidth="1"/>
    <col min="17" max="16384" width="9.33203125" style="207"/>
  </cols>
  <sheetData>
    <row r="1" spans="2:18" ht="15.75">
      <c r="B1" s="205" t="s">
        <v>108</v>
      </c>
      <c r="C1" s="206"/>
      <c r="D1" s="206"/>
      <c r="E1" s="206"/>
      <c r="F1" s="206"/>
      <c r="G1" s="206"/>
      <c r="H1" s="206"/>
      <c r="I1" s="206"/>
      <c r="J1" s="206"/>
    </row>
    <row r="2" spans="2:18" ht="15.75">
      <c r="B2" s="205" t="s">
        <v>187</v>
      </c>
      <c r="C2" s="206"/>
      <c r="D2" s="206"/>
      <c r="E2" s="206"/>
      <c r="F2" s="206"/>
      <c r="G2" s="206"/>
      <c r="H2" s="206"/>
      <c r="I2" s="206"/>
      <c r="J2" s="206"/>
    </row>
    <row r="3" spans="2:18" ht="15.75">
      <c r="B3" s="205" t="str">
        <f>TEXT($C$63,"0%")&amp;" Capacity Factor"</f>
        <v>38% Capacity Factor</v>
      </c>
      <c r="C3" s="206"/>
      <c r="D3" s="206"/>
      <c r="E3" s="206"/>
      <c r="F3" s="206"/>
      <c r="G3" s="206"/>
      <c r="H3" s="206"/>
      <c r="I3" s="206"/>
      <c r="J3" s="206"/>
    </row>
    <row r="4" spans="2:18">
      <c r="B4" s="208"/>
      <c r="C4" s="208"/>
      <c r="D4" s="208"/>
      <c r="E4" s="208"/>
      <c r="F4" s="208"/>
      <c r="G4" s="208"/>
      <c r="H4" s="208"/>
      <c r="I4" s="209"/>
      <c r="J4" s="209"/>
      <c r="K4" s="209"/>
    </row>
    <row r="5" spans="2:18" ht="51.75" customHeight="1">
      <c r="B5" s="210" t="s">
        <v>0</v>
      </c>
      <c r="C5" s="211" t="s">
        <v>10</v>
      </c>
      <c r="D5" s="211" t="s">
        <v>11</v>
      </c>
      <c r="E5" s="211" t="s">
        <v>12</v>
      </c>
      <c r="F5" s="211" t="s">
        <v>109</v>
      </c>
      <c r="G5" s="18" t="s">
        <v>13</v>
      </c>
      <c r="H5" s="211" t="s">
        <v>110</v>
      </c>
      <c r="I5" s="18" t="s">
        <v>73</v>
      </c>
      <c r="J5" s="18" t="s">
        <v>73</v>
      </c>
      <c r="K5" s="211" t="s">
        <v>111</v>
      </c>
      <c r="P5" s="211" t="s">
        <v>110</v>
      </c>
    </row>
    <row r="6" spans="2:18" ht="24" customHeight="1">
      <c r="B6" s="212"/>
      <c r="C6" s="213" t="s">
        <v>8</v>
      </c>
      <c r="D6" s="214" t="s">
        <v>9</v>
      </c>
      <c r="E6" s="214" t="s">
        <v>9</v>
      </c>
      <c r="F6" s="213" t="s">
        <v>39</v>
      </c>
      <c r="G6" s="21" t="s">
        <v>39</v>
      </c>
      <c r="H6" s="213" t="s">
        <v>39</v>
      </c>
      <c r="I6" s="213" t="s">
        <v>39</v>
      </c>
      <c r="J6" s="22" t="s">
        <v>9</v>
      </c>
      <c r="K6" s="213" t="s">
        <v>39</v>
      </c>
    </row>
    <row r="7" spans="2:18">
      <c r="C7" s="215" t="s">
        <v>1</v>
      </c>
      <c r="D7" s="215" t="s">
        <v>2</v>
      </c>
      <c r="E7" s="215" t="s">
        <v>3</v>
      </c>
      <c r="F7" s="215" t="s">
        <v>4</v>
      </c>
      <c r="G7" s="215" t="s">
        <v>5</v>
      </c>
      <c r="H7" s="215" t="s">
        <v>7</v>
      </c>
      <c r="I7" s="215" t="s">
        <v>28</v>
      </c>
      <c r="J7" s="215" t="s">
        <v>29</v>
      </c>
      <c r="K7" s="215" t="s">
        <v>29</v>
      </c>
    </row>
    <row r="8" spans="2:18" ht="6" customHeight="1">
      <c r="K8" s="209"/>
    </row>
    <row r="9" spans="2:18" ht="15.75">
      <c r="B9" s="59" t="str">
        <f>C52</f>
        <v>2017 IRP ID Wind Resource - 38% Capacity Factor</v>
      </c>
      <c r="C9" s="209"/>
      <c r="E9" s="209"/>
      <c r="F9" s="209"/>
      <c r="G9" s="209"/>
      <c r="H9" s="209"/>
      <c r="I9" s="209"/>
      <c r="J9" s="209"/>
      <c r="K9" s="209"/>
    </row>
    <row r="10" spans="2:18">
      <c r="B10" s="216">
        <v>2016</v>
      </c>
      <c r="C10" s="217">
        <f>C55</f>
        <v>1811.0329095752811</v>
      </c>
      <c r="D10" s="218">
        <f>C10*$C$62</f>
        <v>127.99449484849457</v>
      </c>
      <c r="E10" s="218">
        <f>C56</f>
        <v>37.565582271006477</v>
      </c>
      <c r="F10" s="219">
        <f t="shared" ref="F10:F36" si="0">(D10+E10)/(8.76*$C$63)</f>
        <v>49.735663638398542</v>
      </c>
      <c r="G10" s="219">
        <f>C58</f>
        <v>0</v>
      </c>
      <c r="H10" s="266">
        <f>C59</f>
        <v>0</v>
      </c>
      <c r="I10" s="220">
        <f>F10+H10+G10</f>
        <v>49.735663638398542</v>
      </c>
      <c r="J10" s="220">
        <f>ROUND(I10*$C$63*8.76,2)</f>
        <v>165.56</v>
      </c>
      <c r="K10" s="218">
        <f>$C$57</f>
        <v>0.57299999999999995</v>
      </c>
      <c r="N10" s="221"/>
      <c r="P10" s="259">
        <f>$C$59</f>
        <v>0</v>
      </c>
    </row>
    <row r="11" spans="2:18">
      <c r="B11" s="216">
        <f t="shared" ref="B11:B36" si="1">B10+1</f>
        <v>2017</v>
      </c>
      <c r="C11" s="222"/>
      <c r="D11" s="218">
        <f>ROUND(D10*(1+$D66),2)</f>
        <v>130.82</v>
      </c>
      <c r="E11" s="218">
        <f>ROUND(E10*(1+$D66),2)</f>
        <v>38.4</v>
      </c>
      <c r="F11" s="219">
        <f t="shared" si="0"/>
        <v>50.835135784667152</v>
      </c>
      <c r="G11" s="218">
        <f>ROUND(G10*(1+$D66),2)</f>
        <v>0</v>
      </c>
      <c r="H11" s="218">
        <f>ROUND(H10*(1+$D66),2)</f>
        <v>0</v>
      </c>
      <c r="I11" s="220">
        <f>F11+H11+G11</f>
        <v>50.835135784667152</v>
      </c>
      <c r="J11" s="220">
        <f t="shared" ref="J11:J36" si="2">ROUND(I11*$C$63*8.76,2)</f>
        <v>169.22</v>
      </c>
      <c r="K11" s="218">
        <f>ROUND(K10*(1+$D66),2)</f>
        <v>0.59</v>
      </c>
      <c r="N11" s="221"/>
      <c r="P11" s="259">
        <f>ROUND(P10*(1+$D66),2)</f>
        <v>0</v>
      </c>
    </row>
    <row r="12" spans="2:18">
      <c r="B12" s="229">
        <f t="shared" si="1"/>
        <v>2018</v>
      </c>
      <c r="C12" s="230"/>
      <c r="D12" s="218">
        <f t="shared" ref="D12:G19" si="3">ROUND(D11*(1+$D67),2)</f>
        <v>133.66</v>
      </c>
      <c r="E12" s="218">
        <f t="shared" si="3"/>
        <v>39.229999999999997</v>
      </c>
      <c r="F12" s="220">
        <f t="shared" si="0"/>
        <v>51.937635183850034</v>
      </c>
      <c r="G12" s="218">
        <f t="shared" si="3"/>
        <v>0</v>
      </c>
      <c r="H12" s="218">
        <f t="shared" ref="H12" si="4">ROUND(H11*(1+$D67),2)</f>
        <v>0</v>
      </c>
      <c r="I12" s="220">
        <f t="shared" ref="I12:I36" si="5">F12+H12+G12</f>
        <v>51.937635183850034</v>
      </c>
      <c r="J12" s="220">
        <f t="shared" si="2"/>
        <v>172.89</v>
      </c>
      <c r="K12" s="218">
        <f t="shared" ref="K12:K19" si="6">ROUND(K11*(1+$D67),2)</f>
        <v>0.6</v>
      </c>
      <c r="L12" s="209"/>
      <c r="N12" s="221"/>
      <c r="P12" s="259">
        <f t="shared" ref="P12:P19" si="7">ROUND(P11*(1+$D67),2)</f>
        <v>0</v>
      </c>
    </row>
    <row r="13" spans="2:18">
      <c r="B13" s="229">
        <f t="shared" si="1"/>
        <v>2019</v>
      </c>
      <c r="C13" s="230"/>
      <c r="D13" s="218">
        <f t="shared" si="3"/>
        <v>136.34</v>
      </c>
      <c r="E13" s="218">
        <f t="shared" si="3"/>
        <v>40.020000000000003</v>
      </c>
      <c r="F13" s="220">
        <f t="shared" si="0"/>
        <v>52.980052871905798</v>
      </c>
      <c r="G13" s="218">
        <f t="shared" si="3"/>
        <v>0</v>
      </c>
      <c r="H13" s="218">
        <f t="shared" ref="H13" si="8">ROUND(H12*(1+$D68),2)</f>
        <v>0</v>
      </c>
      <c r="I13" s="220">
        <f t="shared" si="5"/>
        <v>52.980052871905798</v>
      </c>
      <c r="J13" s="220">
        <f t="shared" si="2"/>
        <v>176.36</v>
      </c>
      <c r="K13" s="218">
        <f t="shared" si="6"/>
        <v>0.61</v>
      </c>
      <c r="L13" s="209"/>
      <c r="N13" s="221"/>
      <c r="P13" s="259">
        <f t="shared" si="7"/>
        <v>0</v>
      </c>
    </row>
    <row r="14" spans="2:18">
      <c r="B14" s="229">
        <f t="shared" si="1"/>
        <v>2020</v>
      </c>
      <c r="C14" s="230"/>
      <c r="D14" s="218">
        <f t="shared" si="3"/>
        <v>139.26</v>
      </c>
      <c r="E14" s="218">
        <f t="shared" si="3"/>
        <v>40.880000000000003</v>
      </c>
      <c r="F14" s="220">
        <f t="shared" si="0"/>
        <v>54.115597212208606</v>
      </c>
      <c r="G14" s="218">
        <f t="shared" si="3"/>
        <v>0</v>
      </c>
      <c r="H14" s="218">
        <f t="shared" ref="H14" si="9">ROUND(H13*(1+$D69),2)</f>
        <v>0</v>
      </c>
      <c r="I14" s="220">
        <f t="shared" si="5"/>
        <v>54.115597212208606</v>
      </c>
      <c r="J14" s="220">
        <f t="shared" si="2"/>
        <v>180.14</v>
      </c>
      <c r="K14" s="218">
        <f t="shared" si="6"/>
        <v>0.62</v>
      </c>
      <c r="L14" s="209"/>
      <c r="N14" s="221"/>
      <c r="O14" s="226"/>
      <c r="P14" s="259">
        <f t="shared" si="7"/>
        <v>0</v>
      </c>
      <c r="Q14" s="227"/>
      <c r="R14" s="228"/>
    </row>
    <row r="15" spans="2:18">
      <c r="B15" s="229">
        <f t="shared" si="1"/>
        <v>2021</v>
      </c>
      <c r="C15" s="230"/>
      <c r="D15" s="218">
        <f t="shared" si="3"/>
        <v>142.38999999999999</v>
      </c>
      <c r="E15" s="218">
        <f t="shared" si="3"/>
        <v>41.8</v>
      </c>
      <c r="F15" s="220">
        <f t="shared" si="0"/>
        <v>55.332251862533049</v>
      </c>
      <c r="G15" s="218">
        <f t="shared" si="3"/>
        <v>0</v>
      </c>
      <c r="H15" s="218">
        <f t="shared" ref="H15" si="10">ROUND(H14*(1+$D70),2)</f>
        <v>0</v>
      </c>
      <c r="I15" s="220">
        <f t="shared" si="5"/>
        <v>55.332251862533049</v>
      </c>
      <c r="J15" s="220">
        <f t="shared" si="2"/>
        <v>184.19</v>
      </c>
      <c r="K15" s="218">
        <f t="shared" si="6"/>
        <v>0.63</v>
      </c>
      <c r="L15" s="209"/>
      <c r="N15" s="227"/>
      <c r="O15" s="227"/>
      <c r="P15" s="259">
        <f t="shared" si="7"/>
        <v>0</v>
      </c>
      <c r="Q15" s="227"/>
      <c r="R15" s="228"/>
    </row>
    <row r="16" spans="2:18">
      <c r="B16" s="229">
        <f t="shared" si="1"/>
        <v>2022</v>
      </c>
      <c r="C16" s="230"/>
      <c r="D16" s="218">
        <f t="shared" si="3"/>
        <v>145.6</v>
      </c>
      <c r="E16" s="218">
        <f t="shared" si="3"/>
        <v>42.74</v>
      </c>
      <c r="F16" s="220">
        <f t="shared" si="0"/>
        <v>56.578947368421055</v>
      </c>
      <c r="G16" s="218">
        <f t="shared" si="3"/>
        <v>0</v>
      </c>
      <c r="H16" s="218">
        <f t="shared" ref="H16" si="11">ROUND(H15*(1+$D71),2)</f>
        <v>0</v>
      </c>
      <c r="I16" s="220">
        <f t="shared" si="5"/>
        <v>56.578947368421055</v>
      </c>
      <c r="J16" s="220">
        <f t="shared" si="2"/>
        <v>188.34</v>
      </c>
      <c r="K16" s="218">
        <f t="shared" si="6"/>
        <v>0.64</v>
      </c>
      <c r="L16" s="209"/>
      <c r="N16" s="221"/>
      <c r="P16" s="259">
        <f t="shared" si="7"/>
        <v>0</v>
      </c>
    </row>
    <row r="17" spans="2:16">
      <c r="B17" s="229">
        <f t="shared" si="1"/>
        <v>2023</v>
      </c>
      <c r="C17" s="230"/>
      <c r="D17" s="218">
        <f t="shared" si="3"/>
        <v>148.94999999999999</v>
      </c>
      <c r="E17" s="218">
        <f t="shared" si="3"/>
        <v>43.72</v>
      </c>
      <c r="F17" s="220">
        <f t="shared" si="0"/>
        <v>57.879716414323482</v>
      </c>
      <c r="G17" s="218">
        <f t="shared" si="3"/>
        <v>0</v>
      </c>
      <c r="H17" s="218">
        <f t="shared" ref="H17" si="12">ROUND(H16*(1+$D72),2)</f>
        <v>0</v>
      </c>
      <c r="I17" s="220">
        <f t="shared" si="5"/>
        <v>57.879716414323482</v>
      </c>
      <c r="J17" s="220">
        <f t="shared" si="2"/>
        <v>192.67</v>
      </c>
      <c r="K17" s="218">
        <f t="shared" si="6"/>
        <v>0.65</v>
      </c>
      <c r="L17" s="209"/>
      <c r="N17" s="221"/>
      <c r="O17" s="226"/>
      <c r="P17" s="259">
        <f t="shared" si="7"/>
        <v>0</v>
      </c>
    </row>
    <row r="18" spans="2:16">
      <c r="B18" s="229">
        <f t="shared" si="1"/>
        <v>2024</v>
      </c>
      <c r="C18" s="230"/>
      <c r="D18" s="218">
        <f t="shared" si="3"/>
        <v>152.4</v>
      </c>
      <c r="E18" s="218">
        <f t="shared" si="3"/>
        <v>44.73</v>
      </c>
      <c r="F18" s="220">
        <f t="shared" si="0"/>
        <v>59.219538572458546</v>
      </c>
      <c r="G18" s="218">
        <f t="shared" si="3"/>
        <v>0</v>
      </c>
      <c r="H18" s="218">
        <f t="shared" ref="H18" si="13">ROUND(H17*(1+$D73),2)</f>
        <v>0</v>
      </c>
      <c r="I18" s="220">
        <f t="shared" si="5"/>
        <v>59.219538572458546</v>
      </c>
      <c r="J18" s="220">
        <f t="shared" si="2"/>
        <v>197.13</v>
      </c>
      <c r="K18" s="218">
        <f t="shared" si="6"/>
        <v>0.67</v>
      </c>
      <c r="L18" s="209"/>
      <c r="N18" s="221"/>
      <c r="O18" s="226"/>
      <c r="P18" s="259">
        <f t="shared" si="7"/>
        <v>0</v>
      </c>
    </row>
    <row r="19" spans="2:16">
      <c r="B19" s="229">
        <f t="shared" si="1"/>
        <v>2025</v>
      </c>
      <c r="C19" s="230"/>
      <c r="D19" s="218">
        <f t="shared" si="3"/>
        <v>155.93</v>
      </c>
      <c r="E19" s="218">
        <f t="shared" si="3"/>
        <v>45.77</v>
      </c>
      <c r="F19" s="220">
        <f t="shared" si="0"/>
        <v>60.592405671713543</v>
      </c>
      <c r="G19" s="218">
        <f t="shared" si="3"/>
        <v>0</v>
      </c>
      <c r="H19" s="218">
        <f t="shared" ref="H19" si="14">ROUND(H18*(1+$D74),2)</f>
        <v>0</v>
      </c>
      <c r="I19" s="220">
        <f t="shared" si="5"/>
        <v>60.592405671713543</v>
      </c>
      <c r="J19" s="220">
        <f t="shared" si="2"/>
        <v>201.7</v>
      </c>
      <c r="K19" s="218">
        <f t="shared" si="6"/>
        <v>0.69</v>
      </c>
      <c r="L19" s="209"/>
      <c r="N19" s="221"/>
      <c r="O19" s="226"/>
      <c r="P19" s="259">
        <f t="shared" si="7"/>
        <v>0</v>
      </c>
    </row>
    <row r="20" spans="2:16">
      <c r="B20" s="229">
        <f t="shared" si="1"/>
        <v>2026</v>
      </c>
      <c r="C20" s="230"/>
      <c r="D20" s="218">
        <f>ROUND(D19*(1+$G66),2)</f>
        <v>159.51</v>
      </c>
      <c r="E20" s="218">
        <f>ROUND(E19*(1+$G66),2)</f>
        <v>46.82</v>
      </c>
      <c r="F20" s="220">
        <f t="shared" si="0"/>
        <v>61.983297284306659</v>
      </c>
      <c r="G20" s="218">
        <f>ROUND(G19*(1+$G66),2)</f>
        <v>0</v>
      </c>
      <c r="H20" s="218">
        <f>ROUND(H19*(1+$G66),2)</f>
        <v>0</v>
      </c>
      <c r="I20" s="220">
        <f t="shared" si="5"/>
        <v>61.983297284306659</v>
      </c>
      <c r="J20" s="220">
        <f t="shared" si="2"/>
        <v>206.33</v>
      </c>
      <c r="K20" s="218">
        <f>ROUND(K19*(1+$G66),2)</f>
        <v>0.71</v>
      </c>
      <c r="L20" s="209"/>
      <c r="N20" s="221"/>
      <c r="O20" s="226"/>
      <c r="P20" s="259">
        <f>ROUND(P19*(1+$G66),2)</f>
        <v>0</v>
      </c>
    </row>
    <row r="21" spans="2:16">
      <c r="B21" s="229">
        <f t="shared" si="1"/>
        <v>2027</v>
      </c>
      <c r="C21" s="230"/>
      <c r="D21" s="218">
        <f t="shared" ref="D21:G28" si="15">ROUND(D20*(1+$G67),2)</f>
        <v>163.19999999999999</v>
      </c>
      <c r="E21" s="218">
        <f t="shared" si="15"/>
        <v>47.9</v>
      </c>
      <c r="F21" s="220">
        <f t="shared" si="0"/>
        <v>63.41624609468878</v>
      </c>
      <c r="G21" s="218">
        <f t="shared" si="15"/>
        <v>0</v>
      </c>
      <c r="H21" s="218">
        <f t="shared" ref="H21" si="16">ROUND(H20*(1+$G67),2)</f>
        <v>0</v>
      </c>
      <c r="I21" s="220">
        <f t="shared" si="5"/>
        <v>63.41624609468878</v>
      </c>
      <c r="J21" s="220">
        <f t="shared" si="2"/>
        <v>211.1</v>
      </c>
      <c r="K21" s="218">
        <f t="shared" ref="K21:K28" si="17">ROUND(K20*(1+$G67),2)</f>
        <v>0.73</v>
      </c>
      <c r="L21" s="209"/>
      <c r="N21" s="221"/>
      <c r="O21" s="226"/>
      <c r="P21" s="259">
        <f t="shared" ref="P21:P28" si="18">ROUND(P20*(1+$G67),2)</f>
        <v>0</v>
      </c>
    </row>
    <row r="22" spans="2:16">
      <c r="B22" s="229">
        <f t="shared" si="1"/>
        <v>2028</v>
      </c>
      <c r="C22" s="230"/>
      <c r="D22" s="218">
        <f t="shared" si="15"/>
        <v>167</v>
      </c>
      <c r="E22" s="218">
        <f t="shared" si="15"/>
        <v>49.01</v>
      </c>
      <c r="F22" s="220">
        <f t="shared" si="0"/>
        <v>64.891252102859895</v>
      </c>
      <c r="G22" s="218">
        <f t="shared" si="15"/>
        <v>0</v>
      </c>
      <c r="H22" s="218">
        <f t="shared" ref="H22" si="19">ROUND(H21*(1+$G68),2)</f>
        <v>0</v>
      </c>
      <c r="I22" s="220">
        <f t="shared" si="5"/>
        <v>64.891252102859895</v>
      </c>
      <c r="J22" s="220">
        <f t="shared" si="2"/>
        <v>216.01</v>
      </c>
      <c r="K22" s="218">
        <f t="shared" si="17"/>
        <v>0.75</v>
      </c>
      <c r="L22" s="209"/>
      <c r="N22" s="221"/>
      <c r="O22" s="226"/>
      <c r="P22" s="259">
        <f t="shared" si="18"/>
        <v>0</v>
      </c>
    </row>
    <row r="23" spans="2:16">
      <c r="B23" s="229">
        <f t="shared" si="1"/>
        <v>2029</v>
      </c>
      <c r="C23" s="230"/>
      <c r="D23" s="218">
        <f t="shared" si="15"/>
        <v>170.95</v>
      </c>
      <c r="E23" s="218">
        <f t="shared" si="15"/>
        <v>50.17</v>
      </c>
      <c r="F23" s="220">
        <f t="shared" si="0"/>
        <v>66.426339822158141</v>
      </c>
      <c r="G23" s="218">
        <f t="shared" si="15"/>
        <v>0</v>
      </c>
      <c r="H23" s="218">
        <f t="shared" ref="H23" si="20">ROUND(H22*(1+$G69),2)</f>
        <v>0</v>
      </c>
      <c r="I23" s="220">
        <f t="shared" si="5"/>
        <v>66.426339822158141</v>
      </c>
      <c r="J23" s="220">
        <f t="shared" si="2"/>
        <v>221.12</v>
      </c>
      <c r="K23" s="218">
        <f t="shared" si="17"/>
        <v>0.77</v>
      </c>
      <c r="L23" s="209"/>
      <c r="N23" s="221"/>
      <c r="O23" s="226"/>
      <c r="P23" s="259">
        <f t="shared" si="18"/>
        <v>0</v>
      </c>
    </row>
    <row r="24" spans="2:16">
      <c r="B24" s="229">
        <f t="shared" si="1"/>
        <v>2030</v>
      </c>
      <c r="C24" s="230"/>
      <c r="D24" s="218">
        <f t="shared" si="15"/>
        <v>175.02</v>
      </c>
      <c r="E24" s="218">
        <f t="shared" si="15"/>
        <v>51.36</v>
      </c>
      <c r="F24" s="220">
        <f t="shared" si="0"/>
        <v>68.006488824801735</v>
      </c>
      <c r="G24" s="218">
        <f t="shared" si="15"/>
        <v>0</v>
      </c>
      <c r="H24" s="218">
        <f t="shared" ref="H24" si="21">ROUND(H23*(1+$G70),2)</f>
        <v>0</v>
      </c>
      <c r="I24" s="220">
        <f t="shared" si="5"/>
        <v>68.006488824801735</v>
      </c>
      <c r="J24" s="220">
        <f t="shared" si="2"/>
        <v>226.38</v>
      </c>
      <c r="K24" s="218">
        <f t="shared" si="17"/>
        <v>0.79</v>
      </c>
      <c r="L24" s="209"/>
      <c r="N24" s="221"/>
      <c r="O24" s="226"/>
      <c r="P24" s="259">
        <f t="shared" si="18"/>
        <v>0</v>
      </c>
    </row>
    <row r="25" spans="2:16">
      <c r="B25" s="229">
        <f t="shared" si="1"/>
        <v>2031</v>
      </c>
      <c r="C25" s="230"/>
      <c r="D25" s="218">
        <f t="shared" si="15"/>
        <v>179.22</v>
      </c>
      <c r="E25" s="218">
        <f t="shared" si="15"/>
        <v>52.59</v>
      </c>
      <c r="F25" s="220">
        <f t="shared" si="0"/>
        <v>69.637707281903388</v>
      </c>
      <c r="G25" s="218">
        <f t="shared" si="15"/>
        <v>0</v>
      </c>
      <c r="H25" s="218">
        <f t="shared" ref="H25" si="22">ROUND(H24*(1+$G71),2)</f>
        <v>0</v>
      </c>
      <c r="I25" s="220">
        <f t="shared" si="5"/>
        <v>69.637707281903388</v>
      </c>
      <c r="J25" s="220">
        <f t="shared" si="2"/>
        <v>231.81</v>
      </c>
      <c r="K25" s="218">
        <f t="shared" si="17"/>
        <v>0.81</v>
      </c>
      <c r="L25" s="209"/>
      <c r="N25" s="221"/>
      <c r="O25" s="226"/>
      <c r="P25" s="259">
        <f t="shared" si="18"/>
        <v>0</v>
      </c>
    </row>
    <row r="26" spans="2:16">
      <c r="B26" s="229">
        <f t="shared" si="1"/>
        <v>2032</v>
      </c>
      <c r="C26" s="230"/>
      <c r="D26" s="218">
        <f t="shared" si="15"/>
        <v>183.53</v>
      </c>
      <c r="E26" s="218">
        <f t="shared" si="15"/>
        <v>53.86</v>
      </c>
      <c r="F26" s="220">
        <f t="shared" si="0"/>
        <v>71.313987022350403</v>
      </c>
      <c r="G26" s="218">
        <f t="shared" si="15"/>
        <v>0</v>
      </c>
      <c r="H26" s="218">
        <f t="shared" ref="H26" si="23">ROUND(H25*(1+$G72),2)</f>
        <v>0</v>
      </c>
      <c r="I26" s="220">
        <f t="shared" si="5"/>
        <v>71.313987022350403</v>
      </c>
      <c r="J26" s="220">
        <f t="shared" si="2"/>
        <v>237.39</v>
      </c>
      <c r="K26" s="218">
        <f t="shared" si="17"/>
        <v>0.83</v>
      </c>
      <c r="L26" s="209"/>
      <c r="N26" s="221"/>
      <c r="O26" s="226"/>
      <c r="P26" s="259">
        <f t="shared" si="18"/>
        <v>0</v>
      </c>
    </row>
    <row r="27" spans="2:16">
      <c r="B27" s="229">
        <f t="shared" si="1"/>
        <v>2033</v>
      </c>
      <c r="C27" s="230"/>
      <c r="D27" s="218">
        <f t="shared" si="15"/>
        <v>187.97</v>
      </c>
      <c r="E27" s="218">
        <f t="shared" si="15"/>
        <v>55.16</v>
      </c>
      <c r="F27" s="220">
        <f t="shared" si="0"/>
        <v>73.038332131699121</v>
      </c>
      <c r="G27" s="218">
        <f t="shared" si="15"/>
        <v>0</v>
      </c>
      <c r="H27" s="218">
        <f t="shared" ref="H27" si="24">ROUND(H26*(1+$G73),2)</f>
        <v>0</v>
      </c>
      <c r="I27" s="220">
        <f t="shared" si="5"/>
        <v>73.038332131699121</v>
      </c>
      <c r="J27" s="220">
        <f t="shared" si="2"/>
        <v>243.13</v>
      </c>
      <c r="K27" s="218">
        <f t="shared" si="17"/>
        <v>0.85</v>
      </c>
      <c r="L27" s="209"/>
      <c r="P27" s="259">
        <f t="shared" si="18"/>
        <v>0</v>
      </c>
    </row>
    <row r="28" spans="2:16">
      <c r="B28" s="229">
        <f t="shared" si="1"/>
        <v>2034</v>
      </c>
      <c r="C28" s="230"/>
      <c r="D28" s="218">
        <f t="shared" si="15"/>
        <v>192.52</v>
      </c>
      <c r="E28" s="218">
        <f t="shared" si="15"/>
        <v>56.5</v>
      </c>
      <c r="F28" s="220">
        <f t="shared" si="0"/>
        <v>74.807738524393187</v>
      </c>
      <c r="G28" s="218">
        <f t="shared" si="15"/>
        <v>0</v>
      </c>
      <c r="H28" s="218">
        <f t="shared" ref="H28" si="25">ROUND(H27*(1+$G74),2)</f>
        <v>0</v>
      </c>
      <c r="I28" s="220">
        <f t="shared" si="5"/>
        <v>74.807738524393187</v>
      </c>
      <c r="J28" s="220">
        <f t="shared" si="2"/>
        <v>249.02</v>
      </c>
      <c r="K28" s="218">
        <f t="shared" si="17"/>
        <v>0.87</v>
      </c>
      <c r="L28" s="209"/>
      <c r="P28" s="259">
        <f t="shared" si="18"/>
        <v>0</v>
      </c>
    </row>
    <row r="29" spans="2:16">
      <c r="B29" s="229">
        <f t="shared" si="1"/>
        <v>2035</v>
      </c>
      <c r="C29" s="230"/>
      <c r="D29" s="218">
        <f t="shared" ref="D29:E36" si="26">ROUND(D28*(1+$K66),2)</f>
        <v>197.17</v>
      </c>
      <c r="E29" s="218">
        <f t="shared" si="26"/>
        <v>57.87</v>
      </c>
      <c r="F29" s="220">
        <f t="shared" si="0"/>
        <v>76.616198029319875</v>
      </c>
      <c r="G29" s="218">
        <f t="shared" ref="G29:H36" si="27">ROUND(G28*(1+$K66),2)</f>
        <v>0</v>
      </c>
      <c r="H29" s="218">
        <f t="shared" si="27"/>
        <v>0</v>
      </c>
      <c r="I29" s="220">
        <f t="shared" si="5"/>
        <v>76.616198029319875</v>
      </c>
      <c r="J29" s="220">
        <f t="shared" si="2"/>
        <v>255.04</v>
      </c>
      <c r="K29" s="218">
        <f>ROUND(K28*(1+$K66),2)</f>
        <v>0.89</v>
      </c>
      <c r="L29" s="209"/>
      <c r="P29" s="259">
        <f>ROUND(P28*(1+$K66),2)</f>
        <v>0</v>
      </c>
    </row>
    <row r="30" spans="2:16">
      <c r="B30" s="229">
        <f t="shared" si="1"/>
        <v>2036</v>
      </c>
      <c r="C30" s="230"/>
      <c r="D30" s="218">
        <f t="shared" si="26"/>
        <v>201.96</v>
      </c>
      <c r="E30" s="218">
        <f t="shared" si="26"/>
        <v>59.28</v>
      </c>
      <c r="F30" s="220">
        <f t="shared" si="0"/>
        <v>78.478731074261006</v>
      </c>
      <c r="G30" s="218">
        <f t="shared" si="27"/>
        <v>0</v>
      </c>
      <c r="H30" s="218">
        <f t="shared" si="27"/>
        <v>0</v>
      </c>
      <c r="I30" s="220">
        <f t="shared" si="5"/>
        <v>78.478731074261006</v>
      </c>
      <c r="J30" s="220">
        <f t="shared" si="2"/>
        <v>261.24</v>
      </c>
      <c r="K30" s="218">
        <f t="shared" ref="K30:K36" si="28">ROUND(K29*(1+$K67),2)</f>
        <v>0.91</v>
      </c>
      <c r="L30" s="209"/>
      <c r="P30" s="259">
        <f t="shared" ref="P30:P36" si="29">ROUND(P29*(1+$K67),2)</f>
        <v>0</v>
      </c>
    </row>
    <row r="31" spans="2:16">
      <c r="B31" s="229">
        <f t="shared" si="1"/>
        <v>2037</v>
      </c>
      <c r="C31" s="230"/>
      <c r="D31" s="218">
        <f t="shared" si="26"/>
        <v>206.86</v>
      </c>
      <c r="E31" s="218">
        <f t="shared" si="26"/>
        <v>60.72</v>
      </c>
      <c r="F31" s="220">
        <f t="shared" si="0"/>
        <v>80.383321316991129</v>
      </c>
      <c r="G31" s="218">
        <f t="shared" si="27"/>
        <v>0</v>
      </c>
      <c r="H31" s="218">
        <f t="shared" si="27"/>
        <v>0</v>
      </c>
      <c r="I31" s="220">
        <f t="shared" si="5"/>
        <v>80.383321316991129</v>
      </c>
      <c r="J31" s="220">
        <f t="shared" si="2"/>
        <v>267.58</v>
      </c>
      <c r="K31" s="218">
        <f t="shared" si="28"/>
        <v>0.93</v>
      </c>
      <c r="L31" s="209"/>
      <c r="P31" s="259">
        <f t="shared" si="29"/>
        <v>0</v>
      </c>
    </row>
    <row r="32" spans="2:16">
      <c r="B32" s="229">
        <f t="shared" si="1"/>
        <v>2038</v>
      </c>
      <c r="C32" s="230"/>
      <c r="D32" s="218">
        <f t="shared" si="26"/>
        <v>211.91</v>
      </c>
      <c r="E32" s="218">
        <f t="shared" si="26"/>
        <v>62.2</v>
      </c>
      <c r="F32" s="220">
        <f t="shared" si="0"/>
        <v>82.344989185292008</v>
      </c>
      <c r="G32" s="218">
        <f t="shared" si="27"/>
        <v>0</v>
      </c>
      <c r="H32" s="218">
        <f t="shared" si="27"/>
        <v>0</v>
      </c>
      <c r="I32" s="220">
        <f t="shared" si="5"/>
        <v>82.344989185292008</v>
      </c>
      <c r="J32" s="220">
        <f t="shared" si="2"/>
        <v>274.11</v>
      </c>
      <c r="K32" s="218">
        <f t="shared" si="28"/>
        <v>0.95</v>
      </c>
      <c r="L32" s="209"/>
      <c r="P32" s="259">
        <f t="shared" si="29"/>
        <v>0</v>
      </c>
    </row>
    <row r="33" spans="2:16">
      <c r="B33" s="229">
        <f t="shared" si="1"/>
        <v>2039</v>
      </c>
      <c r="C33" s="230"/>
      <c r="D33" s="218">
        <f t="shared" si="26"/>
        <v>217.1</v>
      </c>
      <c r="E33" s="218">
        <f t="shared" si="26"/>
        <v>63.72</v>
      </c>
      <c r="F33" s="220">
        <f t="shared" si="0"/>
        <v>84.360730593607315</v>
      </c>
      <c r="G33" s="218">
        <f t="shared" si="27"/>
        <v>0</v>
      </c>
      <c r="H33" s="218">
        <f t="shared" si="27"/>
        <v>0</v>
      </c>
      <c r="I33" s="220">
        <f t="shared" si="5"/>
        <v>84.360730593607315</v>
      </c>
      <c r="J33" s="220">
        <f t="shared" si="2"/>
        <v>280.82</v>
      </c>
      <c r="K33" s="218">
        <f t="shared" si="28"/>
        <v>0.97</v>
      </c>
      <c r="L33" s="209"/>
      <c r="P33" s="259">
        <f t="shared" si="29"/>
        <v>0</v>
      </c>
    </row>
    <row r="34" spans="2:16">
      <c r="B34" s="229">
        <f t="shared" si="1"/>
        <v>2040</v>
      </c>
      <c r="C34" s="230"/>
      <c r="D34" s="218">
        <f t="shared" si="26"/>
        <v>222.4</v>
      </c>
      <c r="E34" s="218">
        <f t="shared" si="26"/>
        <v>65.28</v>
      </c>
      <c r="F34" s="220">
        <f t="shared" si="0"/>
        <v>86.421533285267969</v>
      </c>
      <c r="G34" s="218">
        <f t="shared" si="27"/>
        <v>0</v>
      </c>
      <c r="H34" s="218">
        <f t="shared" si="27"/>
        <v>0</v>
      </c>
      <c r="I34" s="220">
        <f t="shared" si="5"/>
        <v>86.421533285267969</v>
      </c>
      <c r="J34" s="220">
        <f t="shared" si="2"/>
        <v>287.68</v>
      </c>
      <c r="K34" s="218">
        <f t="shared" si="28"/>
        <v>0.99</v>
      </c>
      <c r="L34" s="209"/>
      <c r="P34" s="259">
        <f t="shared" si="29"/>
        <v>0</v>
      </c>
    </row>
    <row r="35" spans="2:16">
      <c r="B35" s="229">
        <f t="shared" si="1"/>
        <v>2041</v>
      </c>
      <c r="C35" s="230"/>
      <c r="D35" s="218">
        <f t="shared" si="26"/>
        <v>227.86</v>
      </c>
      <c r="E35" s="218">
        <f t="shared" si="26"/>
        <v>66.88</v>
      </c>
      <c r="F35" s="220">
        <f t="shared" si="0"/>
        <v>88.542417688055764</v>
      </c>
      <c r="G35" s="218">
        <f t="shared" si="27"/>
        <v>0</v>
      </c>
      <c r="H35" s="218">
        <f t="shared" si="27"/>
        <v>0</v>
      </c>
      <c r="I35" s="220">
        <f t="shared" si="5"/>
        <v>88.542417688055764</v>
      </c>
      <c r="J35" s="220">
        <f t="shared" si="2"/>
        <v>294.74</v>
      </c>
      <c r="K35" s="218">
        <f t="shared" si="28"/>
        <v>1.01</v>
      </c>
      <c r="L35" s="209"/>
      <c r="P35" s="259">
        <f t="shared" si="29"/>
        <v>0</v>
      </c>
    </row>
    <row r="36" spans="2:16">
      <c r="B36" s="229">
        <f t="shared" si="1"/>
        <v>2042</v>
      </c>
      <c r="C36" s="230"/>
      <c r="D36" s="218">
        <f t="shared" si="26"/>
        <v>233.47</v>
      </c>
      <c r="E36" s="218">
        <f t="shared" si="26"/>
        <v>68.53</v>
      </c>
      <c r="F36" s="220">
        <f t="shared" si="0"/>
        <v>90.723383801970684</v>
      </c>
      <c r="G36" s="218">
        <f t="shared" si="27"/>
        <v>0</v>
      </c>
      <c r="H36" s="218">
        <f t="shared" si="27"/>
        <v>0</v>
      </c>
      <c r="I36" s="220">
        <f t="shared" si="5"/>
        <v>90.723383801970684</v>
      </c>
      <c r="J36" s="220">
        <f t="shared" si="2"/>
        <v>302</v>
      </c>
      <c r="K36" s="218">
        <f t="shared" si="28"/>
        <v>1.03</v>
      </c>
      <c r="L36" s="209"/>
      <c r="P36" s="259">
        <f t="shared" si="29"/>
        <v>0</v>
      </c>
    </row>
    <row r="37" spans="2:16">
      <c r="B37" s="229"/>
      <c r="C37" s="222"/>
      <c r="D37" s="218"/>
      <c r="E37" s="218"/>
      <c r="F37" s="219"/>
      <c r="G37" s="218"/>
      <c r="H37" s="218"/>
      <c r="I37" s="220"/>
      <c r="J37" s="220"/>
      <c r="K37" s="232"/>
    </row>
    <row r="38" spans="2:16">
      <c r="B38" s="216"/>
      <c r="C38" s="222"/>
      <c r="D38" s="218"/>
      <c r="E38" s="218"/>
      <c r="F38" s="219"/>
      <c r="G38" s="218"/>
      <c r="H38" s="218"/>
      <c r="I38" s="220"/>
      <c r="J38" s="220"/>
      <c r="K38" s="232"/>
    </row>
    <row r="39" spans="2:16">
      <c r="B39" s="216"/>
      <c r="C39" s="222"/>
      <c r="D39" s="218"/>
      <c r="E39" s="218"/>
      <c r="F39" s="219"/>
      <c r="G39" s="218"/>
      <c r="H39" s="218"/>
      <c r="I39" s="220"/>
      <c r="J39" s="220"/>
      <c r="K39" s="232"/>
    </row>
    <row r="40" spans="2:16">
      <c r="B40" s="216"/>
      <c r="C40" s="222"/>
      <c r="D40" s="218"/>
      <c r="E40" s="218"/>
      <c r="F40" s="219"/>
      <c r="G40" s="218"/>
      <c r="H40" s="218"/>
      <c r="I40" s="220"/>
      <c r="J40" s="220"/>
      <c r="K40" s="232"/>
    </row>
    <row r="42" spans="2:16" ht="14.25">
      <c r="B42" s="233" t="s">
        <v>31</v>
      </c>
      <c r="C42" s="234"/>
      <c r="D42" s="234"/>
      <c r="E42" s="234"/>
      <c r="F42" s="234"/>
      <c r="G42" s="234"/>
      <c r="H42" s="234"/>
    </row>
    <row r="44" spans="2:16">
      <c r="B44" s="207" t="s">
        <v>112</v>
      </c>
      <c r="C44" s="235" t="s">
        <v>113</v>
      </c>
      <c r="D44" s="236" t="str">
        <f>'Table 3 200 MW (Wyo) 2033'!E68</f>
        <v xml:space="preserve">Plant Costs  - 2017 IRP - Table 6.1 &amp; 6.2 </v>
      </c>
    </row>
    <row r="45" spans="2:16">
      <c r="C45" s="235" t="str">
        <f>C7</f>
        <v>(a)</v>
      </c>
      <c r="D45" s="207" t="s">
        <v>114</v>
      </c>
    </row>
    <row r="46" spans="2:16">
      <c r="C46" s="235" t="str">
        <f>D7</f>
        <v>(b)</v>
      </c>
      <c r="D46" s="220" t="str">
        <f>"= "&amp;C7&amp;" x "&amp;C62</f>
        <v>= (a) x 0.0706748586244695</v>
      </c>
    </row>
    <row r="47" spans="2:16">
      <c r="C47" s="235" t="str">
        <f>F7</f>
        <v>(d)</v>
      </c>
      <c r="D47" s="220" t="str">
        <f>"= ("&amp;$D$7&amp;" + "&amp;$E$7&amp;") /  (8.76 x "&amp;TEXT(C63,"0.0%")&amp;")"</f>
        <v>= ((b) + (c)) /  (8.76 x 38.0%)</v>
      </c>
    </row>
    <row r="48" spans="2:16">
      <c r="C48" s="235" t="str">
        <f>I7</f>
        <v>(g)</v>
      </c>
      <c r="D48" s="220" t="str">
        <f>"= "&amp;$F$7&amp;" + "&amp;$H$7</f>
        <v>= (d) + (f)</v>
      </c>
    </row>
    <row r="49" spans="2:24">
      <c r="C49" s="235" t="str">
        <f>K7</f>
        <v>(h)</v>
      </c>
      <c r="D49" s="109" t="str">
        <f>D44</f>
        <v xml:space="preserve">Plant Costs  - 2017 IRP - Table 6.1 &amp; 6.2 </v>
      </c>
    </row>
    <row r="50" spans="2:24">
      <c r="C50" s="235"/>
      <c r="D50" s="220"/>
    </row>
    <row r="51" spans="2:24" ht="13.5" thickBot="1"/>
    <row r="52" spans="2:24" ht="13.5" thickBot="1">
      <c r="C52" s="57" t="str">
        <f>B2&amp;" - "&amp;B3</f>
        <v>2017 IRP ID Wind Resource - 38% Capacity Factor</v>
      </c>
      <c r="D52" s="237"/>
      <c r="E52" s="237"/>
      <c r="F52" s="237"/>
      <c r="G52" s="237"/>
      <c r="H52" s="237"/>
      <c r="I52" s="238"/>
      <c r="J52" s="238"/>
      <c r="K52" s="239"/>
    </row>
    <row r="53" spans="2:24" ht="13.5" thickBot="1">
      <c r="C53" s="240" t="s">
        <v>115</v>
      </c>
      <c r="D53" s="241" t="s">
        <v>116</v>
      </c>
      <c r="E53" s="241"/>
      <c r="F53" s="241"/>
      <c r="G53" s="241"/>
      <c r="H53" s="242"/>
      <c r="I53" s="238"/>
      <c r="J53" s="238"/>
      <c r="K53" s="239"/>
    </row>
    <row r="55" spans="2:24">
      <c r="B55" s="109" t="s">
        <v>102</v>
      </c>
      <c r="C55" s="243">
        <v>1811.0329095752811</v>
      </c>
      <c r="D55" s="207" t="s">
        <v>114</v>
      </c>
      <c r="H55" s="207" t="s">
        <v>9</v>
      </c>
    </row>
    <row r="56" spans="2:24">
      <c r="B56" s="109" t="s">
        <v>102</v>
      </c>
      <c r="C56" s="244">
        <v>37.565582271006477</v>
      </c>
      <c r="D56" s="207" t="s">
        <v>117</v>
      </c>
      <c r="H56" s="207" t="s">
        <v>9</v>
      </c>
    </row>
    <row r="57" spans="2:24">
      <c r="B57" s="109" t="s">
        <v>102</v>
      </c>
      <c r="C57" s="249">
        <v>0.57299999999999995</v>
      </c>
      <c r="D57" s="207" t="s">
        <v>122</v>
      </c>
      <c r="H57" s="207" t="s">
        <v>119</v>
      </c>
    </row>
    <row r="58" spans="2:24">
      <c r="B58" s="109" t="s">
        <v>102</v>
      </c>
      <c r="C58" s="244">
        <v>0</v>
      </c>
      <c r="D58" s="207" t="s">
        <v>118</v>
      </c>
      <c r="H58" s="207" t="s">
        <v>119</v>
      </c>
      <c r="K58" s="209"/>
      <c r="L58" s="245"/>
      <c r="M58" s="67"/>
      <c r="N58" s="246"/>
      <c r="O58" s="67"/>
      <c r="P58" s="246"/>
      <c r="Q58" s="67"/>
      <c r="R58" s="209"/>
      <c r="S58" s="209"/>
      <c r="T58" s="209"/>
      <c r="U58" s="209"/>
      <c r="V58" s="209"/>
      <c r="W58" s="209"/>
      <c r="X58" s="209"/>
    </row>
    <row r="59" spans="2:24">
      <c r="B59" s="109" t="s">
        <v>102</v>
      </c>
      <c r="C59" s="257"/>
      <c r="D59" s="207" t="s">
        <v>120</v>
      </c>
      <c r="H59" s="207" t="s">
        <v>119</v>
      </c>
      <c r="K59" s="247"/>
      <c r="L59" s="247"/>
      <c r="M59" s="248"/>
      <c r="N59" s="249"/>
      <c r="O59" s="246"/>
      <c r="P59" s="250"/>
      <c r="Q59" s="209"/>
      <c r="R59" s="209"/>
      <c r="S59" s="209"/>
      <c r="T59" s="209"/>
      <c r="U59" s="209"/>
      <c r="V59" s="209"/>
      <c r="W59" s="209"/>
      <c r="X59" s="209"/>
    </row>
    <row r="60" spans="2:24">
      <c r="K60" s="247"/>
      <c r="L60" s="247"/>
      <c r="M60" s="247"/>
      <c r="N60" s="209"/>
      <c r="O60" s="246"/>
      <c r="P60" s="250"/>
      <c r="Q60" s="209"/>
      <c r="R60" s="209"/>
      <c r="S60" s="209"/>
      <c r="T60" s="209"/>
      <c r="U60" s="209"/>
      <c r="V60" s="209"/>
      <c r="W60" s="209"/>
      <c r="X60" s="209"/>
    </row>
    <row r="61" spans="2:24">
      <c r="C61" s="251"/>
      <c r="K61" s="247"/>
      <c r="L61" s="247"/>
      <c r="M61" s="247"/>
      <c r="N61" s="209"/>
      <c r="O61" s="247"/>
      <c r="P61" s="250"/>
      <c r="S61" s="209"/>
      <c r="T61" s="209"/>
      <c r="U61" s="209"/>
      <c r="V61" s="209"/>
      <c r="W61" s="209"/>
      <c r="X61" s="209"/>
    </row>
    <row r="62" spans="2:24">
      <c r="C62" s="252">
        <v>7.0674858624469455E-2</v>
      </c>
      <c r="D62" s="207" t="s">
        <v>54</v>
      </c>
      <c r="K62" s="253"/>
      <c r="L62" s="254"/>
      <c r="M62" s="254"/>
      <c r="O62" s="255"/>
    </row>
    <row r="63" spans="2:24">
      <c r="C63" s="256">
        <v>0.38</v>
      </c>
      <c r="D63" s="207" t="s">
        <v>55</v>
      </c>
    </row>
    <row r="64" spans="2:24" ht="13.5" thickBot="1">
      <c r="D64" s="250"/>
    </row>
    <row r="65" spans="3:11" ht="13.5" thickBot="1">
      <c r="C65" s="53" t="str">
        <f>"Company Official Inflation Forecast Dated "&amp;TEXT('Table 4'!$G$5,"mmmm dd, yyyy")</f>
        <v>Company Official Inflation Forecast Dated March 31, 2017</v>
      </c>
      <c r="D65" s="237"/>
      <c r="E65" s="237"/>
      <c r="F65" s="237"/>
      <c r="G65" s="237"/>
      <c r="H65" s="237"/>
      <c r="I65" s="237"/>
      <c r="J65" s="237"/>
      <c r="K65" s="239"/>
    </row>
    <row r="66" spans="3:11">
      <c r="C66" s="134">
        <v>2017</v>
      </c>
      <c r="D66" s="56">
        <v>2.2092462442320437E-2</v>
      </c>
      <c r="E66" s="109"/>
      <c r="F66" s="134">
        <f>C74+1</f>
        <v>2026</v>
      </c>
      <c r="G66" s="56">
        <v>2.2944058791238842E-2</v>
      </c>
      <c r="H66" s="109"/>
      <c r="I66" s="134">
        <f>F74+1</f>
        <v>2035</v>
      </c>
      <c r="J66" s="134"/>
      <c r="K66" s="56">
        <v>2.4174683944208519E-2</v>
      </c>
    </row>
    <row r="67" spans="3:11">
      <c r="C67" s="134">
        <f t="shared" ref="C67:C74" si="30">C66+1</f>
        <v>2018</v>
      </c>
      <c r="D67" s="56">
        <v>2.1684070430924685E-2</v>
      </c>
      <c r="E67" s="109"/>
      <c r="F67" s="134">
        <f t="shared" ref="F67:F74" si="31">F66+1</f>
        <v>2027</v>
      </c>
      <c r="G67" s="56">
        <v>2.3164081218836952E-2</v>
      </c>
      <c r="H67" s="109"/>
      <c r="I67" s="134">
        <f t="shared" ref="I67:I74" si="32">I66+1</f>
        <v>2036</v>
      </c>
      <c r="J67" s="134"/>
      <c r="K67" s="56">
        <v>2.4311492116604327E-2</v>
      </c>
    </row>
    <row r="68" spans="3:11">
      <c r="C68" s="134">
        <f t="shared" si="30"/>
        <v>2019</v>
      </c>
      <c r="D68" s="56">
        <v>2.0023445288848141E-2</v>
      </c>
      <c r="E68" s="109"/>
      <c r="F68" s="134">
        <f t="shared" si="31"/>
        <v>2028</v>
      </c>
      <c r="G68" s="56">
        <v>2.3269517424980624E-2</v>
      </c>
      <c r="H68" s="109"/>
      <c r="I68" s="134">
        <f t="shared" si="32"/>
        <v>2037</v>
      </c>
      <c r="J68" s="134"/>
      <c r="K68" s="56">
        <v>2.4277391473133791E-2</v>
      </c>
    </row>
    <row r="69" spans="3:11">
      <c r="C69" s="134">
        <f t="shared" si="30"/>
        <v>2020</v>
      </c>
      <c r="D69" s="56">
        <v>2.1423649370385656E-2</v>
      </c>
      <c r="E69" s="109"/>
      <c r="F69" s="134">
        <f t="shared" si="31"/>
        <v>2029</v>
      </c>
      <c r="G69" s="56">
        <v>2.3660062349176059E-2</v>
      </c>
      <c r="H69" s="109"/>
      <c r="I69" s="134">
        <f t="shared" si="32"/>
        <v>2038</v>
      </c>
      <c r="J69" s="134"/>
      <c r="K69" s="56">
        <v>2.4418737348747444E-2</v>
      </c>
    </row>
    <row r="70" spans="3:11">
      <c r="C70" s="134">
        <f t="shared" si="30"/>
        <v>2021</v>
      </c>
      <c r="D70" s="56">
        <v>2.2444603435442634E-2</v>
      </c>
      <c r="E70" s="109"/>
      <c r="F70" s="134">
        <f t="shared" si="31"/>
        <v>2030</v>
      </c>
      <c r="G70" s="56">
        <v>2.3797996946838929E-2</v>
      </c>
      <c r="H70" s="109"/>
      <c r="I70" s="134">
        <f t="shared" si="32"/>
        <v>2039</v>
      </c>
      <c r="J70" s="134"/>
      <c r="K70" s="56">
        <v>2.4490791911648602E-2</v>
      </c>
    </row>
    <row r="71" spans="3:11">
      <c r="C71" s="134">
        <f t="shared" si="30"/>
        <v>2022</v>
      </c>
      <c r="D71" s="56">
        <v>2.2559296067847567E-2</v>
      </c>
      <c r="E71" s="109"/>
      <c r="F71" s="134">
        <f t="shared" si="31"/>
        <v>2031</v>
      </c>
      <c r="G71" s="56">
        <v>2.4014000123530499E-2</v>
      </c>
      <c r="H71" s="109"/>
      <c r="I71" s="134">
        <f t="shared" si="32"/>
        <v>2040</v>
      </c>
      <c r="J71" s="134"/>
      <c r="K71" s="56">
        <v>2.442458536688985E-2</v>
      </c>
    </row>
    <row r="72" spans="3:11" s="209" customFormat="1">
      <c r="C72" s="134">
        <f t="shared" si="30"/>
        <v>2023</v>
      </c>
      <c r="D72" s="56">
        <v>2.3031082544693549E-2</v>
      </c>
      <c r="E72" s="111"/>
      <c r="F72" s="134">
        <f t="shared" si="31"/>
        <v>2032</v>
      </c>
      <c r="G72" s="56">
        <v>2.4075090077113837E-2</v>
      </c>
      <c r="H72" s="111"/>
      <c r="I72" s="134">
        <f t="shared" si="32"/>
        <v>2041</v>
      </c>
      <c r="J72" s="134"/>
      <c r="K72" s="56">
        <v>2.4530694634797623E-2</v>
      </c>
    </row>
    <row r="73" spans="3:11" s="209" customFormat="1">
      <c r="C73" s="134">
        <f t="shared" si="30"/>
        <v>2024</v>
      </c>
      <c r="D73" s="56">
        <v>2.3134274986934988E-2</v>
      </c>
      <c r="E73" s="111"/>
      <c r="F73" s="134">
        <f t="shared" si="31"/>
        <v>2033</v>
      </c>
      <c r="G73" s="56">
        <v>2.4191075903759129E-2</v>
      </c>
      <c r="H73" s="111"/>
      <c r="I73" s="134">
        <f t="shared" si="32"/>
        <v>2042</v>
      </c>
      <c r="J73" s="134"/>
      <c r="K73" s="56">
        <v>2.4630996146588036E-2</v>
      </c>
    </row>
    <row r="74" spans="3:11" s="209" customFormat="1">
      <c r="C74" s="134">
        <f t="shared" si="30"/>
        <v>2025</v>
      </c>
      <c r="D74" s="56">
        <v>2.3159080336675242E-2</v>
      </c>
      <c r="E74" s="111"/>
      <c r="F74" s="134">
        <f t="shared" si="31"/>
        <v>2034</v>
      </c>
      <c r="G74" s="56">
        <v>2.4219456505286896E-2</v>
      </c>
      <c r="H74" s="111"/>
      <c r="I74" s="134">
        <f t="shared" si="32"/>
        <v>2043</v>
      </c>
      <c r="J74" s="134"/>
      <c r="K74" s="56">
        <v>2.4704209858992465E-2</v>
      </c>
    </row>
    <row r="75" spans="3:11" s="209" customFormat="1"/>
    <row r="76" spans="3:11" s="209" customFormat="1"/>
    <row r="93" spans="3:4">
      <c r="C93" s="246"/>
      <c r="D93" s="250"/>
    </row>
    <row r="94" spans="3:4">
      <c r="C94" s="246"/>
      <c r="D94" s="250"/>
    </row>
    <row r="95" spans="3:4">
      <c r="C95" s="246"/>
      <c r="D95" s="250"/>
    </row>
    <row r="96" spans="3:4">
      <c r="C96" s="246"/>
      <c r="D96" s="250"/>
    </row>
    <row r="97" spans="3:4">
      <c r="C97" s="246"/>
      <c r="D97" s="250"/>
    </row>
    <row r="98" spans="3:4">
      <c r="C98" s="246"/>
      <c r="D98" s="250"/>
    </row>
    <row r="99" spans="3:4">
      <c r="C99" s="246"/>
      <c r="D99" s="250"/>
    </row>
    <row r="100" spans="3:4">
      <c r="C100" s="246"/>
      <c r="D100" s="250"/>
    </row>
    <row r="101" spans="3:4">
      <c r="C101" s="246"/>
      <c r="D101" s="250"/>
    </row>
    <row r="102" spans="3:4">
      <c r="C102" s="246"/>
      <c r="D102" s="25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D13" sqref="D13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291" customFormat="1" ht="15.75" hidden="1">
      <c r="B1" s="1" t="s">
        <v>52</v>
      </c>
      <c r="C1" s="1"/>
      <c r="D1" s="1"/>
      <c r="E1" s="1"/>
      <c r="F1" s="1"/>
      <c r="G1" s="288"/>
      <c r="H1" s="1"/>
      <c r="I1" s="1"/>
      <c r="J1" s="1"/>
      <c r="K1" s="1"/>
      <c r="L1" s="289"/>
      <c r="M1" s="290"/>
      <c r="N1" s="290"/>
      <c r="O1" s="290"/>
      <c r="P1" s="290"/>
    </row>
    <row r="2" spans="2:16" s="291" customFormat="1" ht="5.25" customHeight="1">
      <c r="B2" s="1"/>
      <c r="C2" s="1"/>
      <c r="D2" s="1"/>
      <c r="E2" s="1"/>
      <c r="F2" s="1"/>
      <c r="G2" s="288"/>
      <c r="H2" s="1"/>
      <c r="I2" s="1"/>
      <c r="J2" s="1"/>
      <c r="K2" s="1"/>
      <c r="L2" s="289"/>
      <c r="M2" s="290"/>
      <c r="N2" s="290"/>
      <c r="O2" s="290"/>
      <c r="P2" s="290"/>
    </row>
    <row r="3" spans="2:16" s="291" customFormat="1" ht="15.75">
      <c r="B3" s="1" t="s">
        <v>176</v>
      </c>
      <c r="C3" s="1"/>
      <c r="D3" s="1"/>
      <c r="E3" s="1"/>
      <c r="F3" s="1"/>
      <c r="G3" s="288"/>
      <c r="H3" s="1"/>
      <c r="I3" s="1"/>
      <c r="J3" s="1"/>
      <c r="K3" s="1"/>
      <c r="L3" s="289"/>
      <c r="M3" s="290"/>
      <c r="N3" s="290"/>
      <c r="O3" s="290"/>
      <c r="P3" s="290"/>
    </row>
    <row r="4" spans="2:16" s="293" customFormat="1" ht="15">
      <c r="B4" s="5" t="s">
        <v>159</v>
      </c>
      <c r="C4" s="5"/>
      <c r="D4" s="5"/>
      <c r="E4" s="5"/>
      <c r="F4" s="5"/>
      <c r="G4" s="5"/>
      <c r="H4" s="5"/>
      <c r="I4" s="5"/>
      <c r="J4" s="5"/>
      <c r="K4" s="5"/>
      <c r="L4" s="5"/>
      <c r="M4" s="292"/>
      <c r="N4" s="292"/>
      <c r="O4" s="292"/>
      <c r="P4" s="292"/>
    </row>
    <row r="5" spans="2:16" s="293" customFormat="1" ht="15">
      <c r="B5" s="5">
        <f>'Table 1'!A5</f>
        <v>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293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292"/>
      <c r="N6" s="292"/>
      <c r="O6" s="292"/>
      <c r="P6" s="292"/>
    </row>
    <row r="7" spans="2:16">
      <c r="D7" s="294"/>
      <c r="E7" s="294"/>
      <c r="F7" s="294"/>
      <c r="G7" s="295"/>
      <c r="H7" s="295"/>
      <c r="I7" s="295"/>
      <c r="J7" s="295"/>
      <c r="K7" s="295"/>
      <c r="L7" s="295"/>
      <c r="M7" s="296"/>
    </row>
    <row r="8" spans="2:16">
      <c r="B8" s="297" t="s">
        <v>0</v>
      </c>
      <c r="C8" s="297"/>
      <c r="D8" s="298" t="s">
        <v>160</v>
      </c>
      <c r="E8" s="299"/>
      <c r="F8" s="299"/>
      <c r="G8" s="298"/>
      <c r="H8" s="298"/>
      <c r="I8" s="300" t="s">
        <v>161</v>
      </c>
      <c r="J8" s="301"/>
      <c r="K8" s="301"/>
      <c r="L8" s="302"/>
      <c r="M8" s="303" t="s">
        <v>160</v>
      </c>
      <c r="N8" s="304"/>
      <c r="O8" s="305"/>
    </row>
    <row r="9" spans="2:16">
      <c r="B9" s="306"/>
      <c r="C9" s="306" t="s">
        <v>162</v>
      </c>
      <c r="D9" s="307" t="s">
        <v>163</v>
      </c>
      <c r="E9" s="308" t="s">
        <v>164</v>
      </c>
      <c r="F9" s="308" t="s">
        <v>165</v>
      </c>
      <c r="G9" s="308" t="s">
        <v>166</v>
      </c>
      <c r="H9" s="309" t="s">
        <v>167</v>
      </c>
      <c r="I9" s="285" t="s">
        <v>168</v>
      </c>
      <c r="J9" s="285" t="s">
        <v>169</v>
      </c>
      <c r="K9" s="285" t="s">
        <v>170</v>
      </c>
      <c r="L9" s="285" t="s">
        <v>171</v>
      </c>
      <c r="M9" s="307" t="s">
        <v>172</v>
      </c>
      <c r="N9" s="308" t="s">
        <v>173</v>
      </c>
      <c r="O9" s="309" t="s">
        <v>174</v>
      </c>
    </row>
    <row r="10" spans="2:16" ht="12.75" customHeight="1">
      <c r="B10" s="7"/>
      <c r="C10" s="7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6"/>
    </row>
    <row r="11" spans="2:16" ht="12.75" customHeight="1">
      <c r="B11" s="311" t="s">
        <v>175</v>
      </c>
      <c r="C11" s="311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6"/>
    </row>
    <row r="12" spans="2:16" ht="12.75" hidden="1" customHeight="1">
      <c r="B12" s="317">
        <v>2017</v>
      </c>
      <c r="C12" s="318"/>
      <c r="D12" s="9"/>
      <c r="E12" s="9"/>
      <c r="F12" s="9"/>
      <c r="G12" s="9"/>
      <c r="H12" s="14"/>
      <c r="I12" s="319">
        <f t="array" ref="I12:O12">TRANSPOSE('Table 5'!G13:G19)</f>
        <v>14.769844575849842</v>
      </c>
      <c r="J12" s="320">
        <v>16.943007891326268</v>
      </c>
      <c r="K12" s="320">
        <v>17.620406101246029</v>
      </c>
      <c r="L12" s="321">
        <v>16.667323340361008</v>
      </c>
      <c r="M12" s="319">
        <v>16.789135140370234</v>
      </c>
      <c r="N12" s="320">
        <v>17.248785898218006</v>
      </c>
      <c r="O12" s="321">
        <v>18.867818856950844</v>
      </c>
    </row>
    <row r="13" spans="2:16" ht="12.75" customHeight="1">
      <c r="B13" s="15">
        <f>YEAR('Table 5'!B20)</f>
        <v>2018</v>
      </c>
      <c r="C13" s="331">
        <f>'[8]Avoided Costs'!C7</f>
        <v>18.217887520124627</v>
      </c>
      <c r="D13" s="332">
        <f>'[8]Avoided Costs'!D7</f>
        <v>20.875095861177268</v>
      </c>
      <c r="E13" s="332">
        <f>'[8]Avoided Costs'!E7</f>
        <v>23.681663715828549</v>
      </c>
      <c r="F13" s="332">
        <f>'[8]Avoided Costs'!F7</f>
        <v>21.236786331189297</v>
      </c>
      <c r="G13" s="332">
        <f>'[8]Avoided Costs'!G7</f>
        <v>17.184763225235997</v>
      </c>
      <c r="H13" s="333">
        <f>'[8]Avoided Costs'!H7</f>
        <v>15.484592749990769</v>
      </c>
      <c r="I13" s="334">
        <f>'[8]Avoided Costs'!I7</f>
        <v>15.096146812420715</v>
      </c>
      <c r="J13" s="332">
        <f>'[8]Avoided Costs'!J7</f>
        <v>17.317320656825331</v>
      </c>
      <c r="K13" s="332">
        <f>'[8]Avoided Costs'!K7</f>
        <v>18.00968426125624</v>
      </c>
      <c r="L13" s="333">
        <f>'[8]Avoided Costs'!L7</f>
        <v>17.035545555271945</v>
      </c>
      <c r="M13" s="334">
        <f>'[8]Avoided Costs'!M7</f>
        <v>17.160048477897906</v>
      </c>
      <c r="N13" s="332">
        <f>'[8]Avoided Costs'!N7</f>
        <v>17.629854052850014</v>
      </c>
      <c r="O13" s="333">
        <f>'[8]Avoided Costs'!O7</f>
        <v>19.284655436416536</v>
      </c>
    </row>
    <row r="14" spans="2:16" ht="12.75" customHeight="1">
      <c r="B14" s="15">
        <f>B13+1</f>
        <v>2019</v>
      </c>
      <c r="C14" s="331">
        <f>'[8]Avoided Costs'!C8</f>
        <v>16.903431139240531</v>
      </c>
      <c r="D14" s="332">
        <f>'[8]Avoided Costs'!D8</f>
        <v>19.63116651754137</v>
      </c>
      <c r="E14" s="332">
        <f>'[8]Avoided Costs'!E8</f>
        <v>17.723331237032447</v>
      </c>
      <c r="F14" s="332">
        <f>'[8]Avoided Costs'!F8</f>
        <v>17.29056673798938</v>
      </c>
      <c r="G14" s="332">
        <f>'[8]Avoided Costs'!G8</f>
        <v>14.45517305847447</v>
      </c>
      <c r="H14" s="333">
        <f>'[8]Avoided Costs'!H8</f>
        <v>12.378148278953233</v>
      </c>
      <c r="I14" s="334">
        <f>'[8]Avoided Costs'!I8</f>
        <v>14.839741465431073</v>
      </c>
      <c r="J14" s="332">
        <f>'[8]Avoided Costs'!J8</f>
        <v>17.724466355766708</v>
      </c>
      <c r="K14" s="332">
        <f>'[8]Avoided Costs'!K8</f>
        <v>17.66568998695065</v>
      </c>
      <c r="L14" s="333">
        <f>'[8]Avoided Costs'!L8</f>
        <v>17.158064441241258</v>
      </c>
      <c r="M14" s="334">
        <f>'[8]Avoided Costs'!M8</f>
        <v>17.51635250756339</v>
      </c>
      <c r="N14" s="332">
        <f>'[8]Avoided Costs'!N8</f>
        <v>16.708409186957674</v>
      </c>
      <c r="O14" s="333">
        <f>'[8]Avoided Costs'!O8</f>
        <v>18.276065585715941</v>
      </c>
    </row>
    <row r="15" spans="2:16" ht="12.75" customHeight="1">
      <c r="B15" s="15">
        <f t="shared" ref="B15:B32" si="0">B14+1</f>
        <v>2020</v>
      </c>
      <c r="C15" s="331">
        <f>'[8]Avoided Costs'!C9</f>
        <v>15.656846340254564</v>
      </c>
      <c r="D15" s="332">
        <f>'[8]Avoided Costs'!D9</f>
        <v>16.95301947620991</v>
      </c>
      <c r="E15" s="332">
        <f>'[8]Avoided Costs'!E9</f>
        <v>16.844813504895569</v>
      </c>
      <c r="F15" s="332">
        <f>'[8]Avoided Costs'!F9</f>
        <v>15.897255441390293</v>
      </c>
      <c r="G15" s="332">
        <f>'[8]Avoided Costs'!G9</f>
        <v>14.014968943203854</v>
      </c>
      <c r="H15" s="333">
        <f>'[8]Avoided Costs'!H9</f>
        <v>12.236462462316972</v>
      </c>
      <c r="I15" s="334">
        <f>'[8]Avoided Costs'!I9</f>
        <v>12.331346850436471</v>
      </c>
      <c r="J15" s="332">
        <f>'[8]Avoided Costs'!J9</f>
        <v>16.090010815030478</v>
      </c>
      <c r="K15" s="332">
        <f>'[8]Avoided Costs'!K9</f>
        <v>16.267142395740539</v>
      </c>
      <c r="L15" s="333">
        <f>'[8]Avoided Costs'!L9</f>
        <v>16.151296116639728</v>
      </c>
      <c r="M15" s="334">
        <f>'[8]Avoided Costs'!M9</f>
        <v>16.453429947406509</v>
      </c>
      <c r="N15" s="332">
        <f>'[8]Avoided Costs'!N9</f>
        <v>15.740046669799995</v>
      </c>
      <c r="O15" s="333">
        <f>'[8]Avoided Costs'!O9</f>
        <v>17.650263936865738</v>
      </c>
    </row>
    <row r="16" spans="2:16" ht="12.75" customHeight="1">
      <c r="B16" s="15">
        <f t="shared" si="0"/>
        <v>2021</v>
      </c>
      <c r="C16" s="331">
        <f>'[8]Avoided Costs'!C10</f>
        <v>16.585452398384675</v>
      </c>
      <c r="D16" s="332">
        <f>'[8]Avoided Costs'!D10</f>
        <v>17.184785821819546</v>
      </c>
      <c r="E16" s="332">
        <f>'[8]Avoided Costs'!E10</f>
        <v>17.010156786044661</v>
      </c>
      <c r="F16" s="332">
        <f>'[8]Avoided Costs'!F10</f>
        <v>17.14337718702139</v>
      </c>
      <c r="G16" s="332">
        <f>'[8]Avoided Costs'!G10</f>
        <v>13.578790889783496</v>
      </c>
      <c r="H16" s="333">
        <f>'[8]Avoided Costs'!H10</f>
        <v>12.078632924357745</v>
      </c>
      <c r="I16" s="334">
        <f>'[8]Avoided Costs'!I10</f>
        <v>12.333753624979519</v>
      </c>
      <c r="J16" s="332">
        <f>'[8]Avoided Costs'!J10</f>
        <v>16.150399429474994</v>
      </c>
      <c r="K16" s="332">
        <f>'[8]Avoided Costs'!K10</f>
        <v>17.248891657985595</v>
      </c>
      <c r="L16" s="333">
        <f>'[8]Avoided Costs'!L10</f>
        <v>17.287820949821487</v>
      </c>
      <c r="M16" s="334">
        <f>'[8]Avoided Costs'!M10</f>
        <v>17.052626304860535</v>
      </c>
      <c r="N16" s="332">
        <f>'[8]Avoided Costs'!N10</f>
        <v>17.894036008554039</v>
      </c>
      <c r="O16" s="333">
        <f>'[8]Avoided Costs'!O10</f>
        <v>21.792025412796651</v>
      </c>
    </row>
    <row r="17" spans="2:15" ht="12.75" customHeight="1">
      <c r="B17" s="15">
        <f t="shared" si="0"/>
        <v>2022</v>
      </c>
      <c r="C17" s="331">
        <f>'[8]Avoided Costs'!C11</f>
        <v>17.235451736911241</v>
      </c>
      <c r="D17" s="332">
        <f>'[8]Avoided Costs'!D11</f>
        <v>19.005414784471157</v>
      </c>
      <c r="E17" s="332">
        <f>'[8]Avoided Costs'!E11</f>
        <v>17.717751853965595</v>
      </c>
      <c r="F17" s="332">
        <f>'[8]Avoided Costs'!F11</f>
        <v>17.886346342902012</v>
      </c>
      <c r="G17" s="332">
        <f>'[8]Avoided Costs'!G11</f>
        <v>14.791961279170453</v>
      </c>
      <c r="H17" s="333">
        <f>'[8]Avoided Costs'!H11</f>
        <v>13.079321781248449</v>
      </c>
      <c r="I17" s="334">
        <f>'[8]Avoided Costs'!I11</f>
        <v>13.383576107484119</v>
      </c>
      <c r="J17" s="332">
        <f>'[8]Avoided Costs'!J11</f>
        <v>17.311472660907718</v>
      </c>
      <c r="K17" s="332">
        <f>'[8]Avoided Costs'!K11</f>
        <v>17.943997396290133</v>
      </c>
      <c r="L17" s="333">
        <f>'[8]Avoided Costs'!L11</f>
        <v>18.345149861346329</v>
      </c>
      <c r="M17" s="334">
        <f>'[8]Avoided Costs'!M11</f>
        <v>18.111851625577774</v>
      </c>
      <c r="N17" s="332">
        <f>'[8]Avoided Costs'!N11</f>
        <v>17.962891141517652</v>
      </c>
      <c r="O17" s="333">
        <f>'[8]Avoided Costs'!O11</f>
        <v>19.483008423261847</v>
      </c>
    </row>
    <row r="18" spans="2:15" ht="12.75" customHeight="1">
      <c r="B18" s="15">
        <f t="shared" si="0"/>
        <v>2023</v>
      </c>
      <c r="C18" s="331">
        <f>'[8]Avoided Costs'!C12</f>
        <v>18.453638810479781</v>
      </c>
      <c r="D18" s="332">
        <f>'[8]Avoided Costs'!D12</f>
        <v>18.799635389616885</v>
      </c>
      <c r="E18" s="332">
        <f>'[8]Avoided Costs'!E12</f>
        <v>18.45822004648625</v>
      </c>
      <c r="F18" s="332">
        <f>'[8]Avoided Costs'!F12</f>
        <v>18.426135453027054</v>
      </c>
      <c r="G18" s="332">
        <f>'[8]Avoided Costs'!G12</f>
        <v>15.546795238222643</v>
      </c>
      <c r="H18" s="333">
        <f>'[8]Avoided Costs'!H12</f>
        <v>15.691040844410457</v>
      </c>
      <c r="I18" s="334">
        <f>'[8]Avoided Costs'!I12</f>
        <v>15.693593980103053</v>
      </c>
      <c r="J18" s="332">
        <f>'[8]Avoided Costs'!J12</f>
        <v>18.752519640708385</v>
      </c>
      <c r="K18" s="332">
        <f>'[8]Avoided Costs'!K12</f>
        <v>19.074417957068427</v>
      </c>
      <c r="L18" s="333">
        <f>'[8]Avoided Costs'!L12</f>
        <v>19.21849781941274</v>
      </c>
      <c r="M18" s="334">
        <f>'[8]Avoided Costs'!M12</f>
        <v>18.050992795653858</v>
      </c>
      <c r="N18" s="332">
        <f>'[8]Avoided Costs'!N12</f>
        <v>19.459875031346733</v>
      </c>
      <c r="O18" s="333">
        <f>'[8]Avoided Costs'!O12</f>
        <v>22.389629865121126</v>
      </c>
    </row>
    <row r="19" spans="2:15" ht="12.75" customHeight="1">
      <c r="B19" s="15">
        <f t="shared" si="0"/>
        <v>2024</v>
      </c>
      <c r="C19" s="331">
        <f>'[8]Avoided Costs'!C13</f>
        <v>20.74531412132572</v>
      </c>
      <c r="D19" s="332">
        <f>'[8]Avoided Costs'!D13</f>
        <v>22.945396280272991</v>
      </c>
      <c r="E19" s="332">
        <f>'[8]Avoided Costs'!E13</f>
        <v>20.192785810928672</v>
      </c>
      <c r="F19" s="332">
        <f>'[8]Avoided Costs'!F13</f>
        <v>20.54459146940518</v>
      </c>
      <c r="G19" s="332">
        <f>'[8]Avoided Costs'!G13</f>
        <v>17.248901403729093</v>
      </c>
      <c r="H19" s="333">
        <f>'[8]Avoided Costs'!H13</f>
        <v>18.802163255873491</v>
      </c>
      <c r="I19" s="334">
        <f>'[8]Avoided Costs'!I13</f>
        <v>18.615267379313082</v>
      </c>
      <c r="J19" s="332">
        <f>'[8]Avoided Costs'!J13</f>
        <v>20.62287775527361</v>
      </c>
      <c r="K19" s="332">
        <f>'[8]Avoided Costs'!K13</f>
        <v>21.419352324842606</v>
      </c>
      <c r="L19" s="333">
        <f>'[8]Avoided Costs'!L13</f>
        <v>21.590542556301266</v>
      </c>
      <c r="M19" s="334">
        <f>'[8]Avoided Costs'!M13</f>
        <v>22.096598938183185</v>
      </c>
      <c r="N19" s="332">
        <f>'[8]Avoided Costs'!N13</f>
        <v>19.064345769594517</v>
      </c>
      <c r="O19" s="333">
        <f>'[8]Avoided Costs'!O13</f>
        <v>24.201483635133613</v>
      </c>
    </row>
    <row r="20" spans="2:15" ht="12.75" customHeight="1">
      <c r="B20" s="15">
        <f t="shared" si="0"/>
        <v>2025</v>
      </c>
      <c r="C20" s="331">
        <f>'[8]Avoided Costs'!C14</f>
        <v>22.066717832981112</v>
      </c>
      <c r="D20" s="332">
        <f>'[8]Avoided Costs'!D14</f>
        <v>24.178731921911719</v>
      </c>
      <c r="E20" s="332">
        <f>'[8]Avoided Costs'!E14</f>
        <v>22.072237963718177</v>
      </c>
      <c r="F20" s="332">
        <f>'[8]Avoided Costs'!F14</f>
        <v>21.643741132508563</v>
      </c>
      <c r="G20" s="332">
        <f>'[8]Avoided Costs'!G14</f>
        <v>19.59333637868264</v>
      </c>
      <c r="H20" s="333">
        <f>'[8]Avoided Costs'!H14</f>
        <v>19.87615199134876</v>
      </c>
      <c r="I20" s="334">
        <f>'[8]Avoided Costs'!I14</f>
        <v>19.745207121282043</v>
      </c>
      <c r="J20" s="332">
        <f>'[8]Avoided Costs'!J14</f>
        <v>22.235393484435797</v>
      </c>
      <c r="K20" s="332">
        <f>'[8]Avoided Costs'!K14</f>
        <v>22.195501175405038</v>
      </c>
      <c r="L20" s="333">
        <f>'[8]Avoided Costs'!L14</f>
        <v>22.975922555773447</v>
      </c>
      <c r="M20" s="334">
        <f>'[8]Avoided Costs'!M14</f>
        <v>22.168888870606114</v>
      </c>
      <c r="N20" s="332">
        <f>'[8]Avoided Costs'!N14</f>
        <v>22.394935139915965</v>
      </c>
      <c r="O20" s="333">
        <f>'[8]Avoided Costs'!O14</f>
        <v>24.433251283214805</v>
      </c>
    </row>
    <row r="21" spans="2:15" ht="12.75" customHeight="1">
      <c r="B21" s="15">
        <f t="shared" si="0"/>
        <v>2026</v>
      </c>
      <c r="C21" s="331">
        <f>'[8]Avoided Costs'!C15</f>
        <v>22.080549314166831</v>
      </c>
      <c r="D21" s="332">
        <f>'[8]Avoided Costs'!D15</f>
        <v>25.669466670489797</v>
      </c>
      <c r="E21" s="332">
        <f>'[8]Avoided Costs'!E15</f>
        <v>25.585240715943549</v>
      </c>
      <c r="F21" s="332">
        <f>'[8]Avoided Costs'!F15</f>
        <v>21.97123633983075</v>
      </c>
      <c r="G21" s="332">
        <f>'[8]Avoided Costs'!G15</f>
        <v>20.10759088223741</v>
      </c>
      <c r="H21" s="333">
        <f>'[8]Avoided Costs'!H15</f>
        <v>20.353873986744802</v>
      </c>
      <c r="I21" s="334">
        <f>'[8]Avoided Costs'!I15</f>
        <v>20.178280609507116</v>
      </c>
      <c r="J21" s="332">
        <f>'[8]Avoided Costs'!J15</f>
        <v>22.685166955400192</v>
      </c>
      <c r="K21" s="332">
        <f>'[8]Avoided Costs'!K15</f>
        <v>17.777355012323429</v>
      </c>
      <c r="L21" s="333">
        <f>'[8]Avoided Costs'!L15</f>
        <v>23.271002372361966</v>
      </c>
      <c r="M21" s="334">
        <f>'[8]Avoided Costs'!M15</f>
        <v>23.059113925289321</v>
      </c>
      <c r="N21" s="332">
        <f>'[8]Avoided Costs'!N15</f>
        <v>22.393988500756887</v>
      </c>
      <c r="O21" s="333">
        <f>'[8]Avoided Costs'!O15</f>
        <v>22.608118281990194</v>
      </c>
    </row>
    <row r="22" spans="2:15" ht="12.75" customHeight="1">
      <c r="B22" s="15">
        <f t="shared" si="0"/>
        <v>2027</v>
      </c>
      <c r="C22" s="331">
        <f>'[8]Avoided Costs'!C16</f>
        <v>23.78843295573342</v>
      </c>
      <c r="D22" s="332">
        <f>'[8]Avoided Costs'!D16</f>
        <v>24.900663292394306</v>
      </c>
      <c r="E22" s="332">
        <f>'[8]Avoided Costs'!E16</f>
        <v>23.975484850967383</v>
      </c>
      <c r="F22" s="332">
        <f>'[8]Avoided Costs'!F16</f>
        <v>23.60172398744988</v>
      </c>
      <c r="G22" s="332">
        <f>'[8]Avoided Costs'!G16</f>
        <v>21.691395522579413</v>
      </c>
      <c r="H22" s="333">
        <f>'[8]Avoided Costs'!H16</f>
        <v>21.720123065177109</v>
      </c>
      <c r="I22" s="334">
        <f>'[8]Avoided Costs'!I16</f>
        <v>20.751250613934616</v>
      </c>
      <c r="J22" s="332">
        <f>'[8]Avoided Costs'!J16</f>
        <v>24.262955544962733</v>
      </c>
      <c r="K22" s="332">
        <f>'[8]Avoided Costs'!K16</f>
        <v>24.46670359402648</v>
      </c>
      <c r="L22" s="333">
        <f>'[8]Avoided Costs'!L16</f>
        <v>24.643164543521287</v>
      </c>
      <c r="M22" s="334">
        <f>'[8]Avoided Costs'!M16</f>
        <v>24.536735495804173</v>
      </c>
      <c r="N22" s="332">
        <f>'[8]Avoided Costs'!N16</f>
        <v>22.973074393685252</v>
      </c>
      <c r="O22" s="333">
        <f>'[8]Avoided Costs'!O16</f>
        <v>26.592149799963956</v>
      </c>
    </row>
    <row r="23" spans="2:15" ht="12.75" customHeight="1">
      <c r="B23" s="15">
        <f t="shared" si="0"/>
        <v>2028</v>
      </c>
      <c r="C23" s="331">
        <f>'[8]Avoided Costs'!C17</f>
        <v>29.127726412382373</v>
      </c>
      <c r="D23" s="332">
        <f>'[8]Avoided Costs'!D17</f>
        <v>27.473960866788428</v>
      </c>
      <c r="E23" s="332">
        <f>'[8]Avoided Costs'!E17</f>
        <v>28.14584835792558</v>
      </c>
      <c r="F23" s="332">
        <f>'[8]Avoided Costs'!F17</f>
        <v>27.94275268501147</v>
      </c>
      <c r="G23" s="332">
        <f>'[8]Avoided Costs'!G17</f>
        <v>25.529190705212574</v>
      </c>
      <c r="H23" s="333">
        <f>'[8]Avoided Costs'!H17</f>
        <v>24.884203945737205</v>
      </c>
      <c r="I23" s="334">
        <f>'[8]Avoided Costs'!I17</f>
        <v>23.898438545896902</v>
      </c>
      <c r="J23" s="332">
        <f>'[8]Avoided Costs'!J17</f>
        <v>29.827457741390205</v>
      </c>
      <c r="K23" s="332">
        <f>'[8]Avoided Costs'!K17</f>
        <v>30.474880691404806</v>
      </c>
      <c r="L23" s="333">
        <f>'[8]Avoided Costs'!L17</f>
        <v>40.715407305810729</v>
      </c>
      <c r="M23" s="334">
        <f>'[8]Avoided Costs'!M17</f>
        <v>29.331269676706029</v>
      </c>
      <c r="N23" s="332">
        <f>'[8]Avoided Costs'!N17</f>
        <v>28.143717595382167</v>
      </c>
      <c r="O23" s="333">
        <f>'[8]Avoided Costs'!O17</f>
        <v>28.932327026529592</v>
      </c>
    </row>
    <row r="24" spans="2:15" ht="12.75" customHeight="1">
      <c r="B24" s="15">
        <f t="shared" si="0"/>
        <v>2029</v>
      </c>
      <c r="C24" s="331">
        <f>'[8]Avoided Costs'!C18</f>
        <v>31.867142719455796</v>
      </c>
      <c r="D24" s="332">
        <f>'[8]Avoided Costs'!D18</f>
        <v>31.489970097094215</v>
      </c>
      <c r="E24" s="332">
        <f>'[8]Avoided Costs'!E18</f>
        <v>32.170410466543736</v>
      </c>
      <c r="F24" s="332">
        <f>'[8]Avoided Costs'!F18</f>
        <v>30.935799278128624</v>
      </c>
      <c r="G24" s="332">
        <f>'[8]Avoided Costs'!G18</f>
        <v>27.25394144475532</v>
      </c>
      <c r="H24" s="333">
        <f>'[8]Avoided Costs'!H18</f>
        <v>27.846998877991499</v>
      </c>
      <c r="I24" s="334">
        <f>'[8]Avoided Costs'!I18</f>
        <v>27.218862184960571</v>
      </c>
      <c r="J24" s="332">
        <f>'[8]Avoided Costs'!J18</f>
        <v>33.373052863309503</v>
      </c>
      <c r="K24" s="332">
        <f>'[8]Avoided Costs'!K18</f>
        <v>34.677943754813526</v>
      </c>
      <c r="L24" s="333">
        <f>'[8]Avoided Costs'!L18</f>
        <v>32.744152652565525</v>
      </c>
      <c r="M24" s="334">
        <f>'[8]Avoided Costs'!M18</f>
        <v>33.012499499529532</v>
      </c>
      <c r="N24" s="332">
        <f>'[8]Avoided Costs'!N18</f>
        <v>31.886944046784006</v>
      </c>
      <c r="O24" s="333">
        <f>'[8]Avoided Costs'!O18</f>
        <v>36.50455828252214</v>
      </c>
    </row>
    <row r="25" spans="2:15" ht="12.75" customHeight="1">
      <c r="B25" s="15">
        <f t="shared" si="0"/>
        <v>2030</v>
      </c>
      <c r="C25" s="331">
        <f>'[8]Avoided Costs'!C19</f>
        <v>36.197122747866047</v>
      </c>
      <c r="D25" s="332">
        <f>'[8]Avoided Costs'!D19</f>
        <v>38.869342367733815</v>
      </c>
      <c r="E25" s="332">
        <f>'[8]Avoided Costs'!E19</f>
        <v>40.330542410289688</v>
      </c>
      <c r="F25" s="332">
        <f>'[8]Avoided Costs'!F19</f>
        <v>34.860687295141098</v>
      </c>
      <c r="G25" s="332">
        <f>'[8]Avoided Costs'!G19</f>
        <v>30.368759611148068</v>
      </c>
      <c r="H25" s="333">
        <f>'[8]Avoided Costs'!H19</f>
        <v>29.886206365743913</v>
      </c>
      <c r="I25" s="334">
        <f>'[8]Avoided Costs'!I19</f>
        <v>28.714599132060613</v>
      </c>
      <c r="J25" s="332">
        <f>'[8]Avoided Costs'!J19</f>
        <v>36.989402943081174</v>
      </c>
      <c r="K25" s="332">
        <f>'[8]Avoided Costs'!K19</f>
        <v>38.86558383205135</v>
      </c>
      <c r="L25" s="333">
        <f>'[8]Avoided Costs'!L19</f>
        <v>35.801213976795339</v>
      </c>
      <c r="M25" s="334">
        <f>'[8]Avoided Costs'!M19</f>
        <v>37.356983268177764</v>
      </c>
      <c r="N25" s="332">
        <f>'[8]Avoided Costs'!N19</f>
        <v>37.358327089541916</v>
      </c>
      <c r="O25" s="333">
        <f>'[8]Avoided Costs'!O19</f>
        <v>42.156819406053422</v>
      </c>
    </row>
    <row r="26" spans="2:15" ht="12.75" customHeight="1">
      <c r="B26" s="15">
        <f t="shared" si="0"/>
        <v>2031</v>
      </c>
      <c r="C26" s="331">
        <f>'[8]Avoided Costs'!C20</f>
        <v>9.0004082974179642</v>
      </c>
      <c r="D26" s="332">
        <f>'[8]Avoided Costs'!D20</f>
        <v>-12.359489513739122</v>
      </c>
      <c r="E26" s="332">
        <f>'[8]Avoided Costs'!E20</f>
        <v>-6.8642446015639749</v>
      </c>
      <c r="F26" s="332">
        <f>'[8]Avoided Costs'!F20</f>
        <v>1.3091966403654109</v>
      </c>
      <c r="G26" s="332">
        <f>'[8]Avoided Costs'!G20</f>
        <v>3.0510825801165109</v>
      </c>
      <c r="H26" s="333">
        <f>'[8]Avoided Costs'!H20</f>
        <v>10.739102929134638</v>
      </c>
      <c r="I26" s="334">
        <f>'[8]Avoided Costs'!I20</f>
        <v>14.35821499623821</v>
      </c>
      <c r="J26" s="332">
        <f>'[8]Avoided Costs'!J20</f>
        <v>24.886764023950249</v>
      </c>
      <c r="K26" s="332">
        <f>'[8]Avoided Costs'!K20</f>
        <v>26.398599524201625</v>
      </c>
      <c r="L26" s="333">
        <f>'[8]Avoided Costs'!L20</f>
        <v>21.360946909438983</v>
      </c>
      <c r="M26" s="334">
        <f>'[8]Avoided Costs'!M20</f>
        <v>13.231513130338568</v>
      </c>
      <c r="N26" s="332">
        <f>'[8]Avoided Costs'!N20</f>
        <v>0.32957670600613093</v>
      </c>
      <c r="O26" s="333">
        <f>'[8]Avoided Costs'!O20</f>
        <v>-1.4338067913162049</v>
      </c>
    </row>
    <row r="27" spans="2:15" ht="12.75" customHeight="1">
      <c r="B27" s="15">
        <f t="shared" si="0"/>
        <v>2032</v>
      </c>
      <c r="C27" s="331">
        <f>'[8]Avoided Costs'!C21</f>
        <v>9.9930615259591935</v>
      </c>
      <c r="D27" s="332">
        <f>'[8]Avoided Costs'!D21</f>
        <v>-12.609642584094784</v>
      </c>
      <c r="E27" s="332">
        <f>'[8]Avoided Costs'!E21</f>
        <v>-6.5918298283559409</v>
      </c>
      <c r="F27" s="332">
        <f>'[8]Avoided Costs'!F21</f>
        <v>1.0327125933023407</v>
      </c>
      <c r="G27" s="332">
        <f>'[8]Avoided Costs'!G21</f>
        <v>3.4122615260246034</v>
      </c>
      <c r="H27" s="333">
        <f>'[8]Avoided Costs'!H21</f>
        <v>10.450749100687075</v>
      </c>
      <c r="I27" s="334">
        <f>'[8]Avoided Costs'!I21</f>
        <v>15.712652966093197</v>
      </c>
      <c r="J27" s="332">
        <f>'[8]Avoided Costs'!J21</f>
        <v>29.514174672134374</v>
      </c>
      <c r="K27" s="332">
        <f>'[8]Avoided Costs'!K21</f>
        <v>27.716451291486731</v>
      </c>
      <c r="L27" s="333">
        <f>'[8]Avoided Costs'!L21</f>
        <v>22.860694441277531</v>
      </c>
      <c r="M27" s="334">
        <f>'[8]Avoided Costs'!M21</f>
        <v>15.075947331923423</v>
      </c>
      <c r="N27" s="332">
        <f>'[8]Avoided Costs'!N21</f>
        <v>0.57121383657661162</v>
      </c>
      <c r="O27" s="333">
        <f>'[8]Avoided Costs'!O21</f>
        <v>-1.0145259476879014</v>
      </c>
    </row>
    <row r="28" spans="2:15" ht="12.75" customHeight="1">
      <c r="B28" s="15">
        <f t="shared" si="0"/>
        <v>2033</v>
      </c>
      <c r="C28" s="331">
        <f>'[8]Avoided Costs'!C22</f>
        <v>10.787753380235621</v>
      </c>
      <c r="D28" s="332">
        <f>'[8]Avoided Costs'!D22</f>
        <v>-14.883309964484285</v>
      </c>
      <c r="E28" s="332">
        <f>'[8]Avoided Costs'!E22</f>
        <v>-9.049888049711365</v>
      </c>
      <c r="F28" s="332">
        <f>'[8]Avoided Costs'!F22</f>
        <v>2.3314918573270469</v>
      </c>
      <c r="G28" s="332">
        <f>'[8]Avoided Costs'!G22</f>
        <v>4.6525270702207449</v>
      </c>
      <c r="H28" s="333">
        <f>'[8]Avoided Costs'!H22</f>
        <v>10.75124472204457</v>
      </c>
      <c r="I28" s="334">
        <f>'[8]Avoided Costs'!I22</f>
        <v>16.664482099957876</v>
      </c>
      <c r="J28" s="332">
        <f>'[8]Avoided Costs'!J22</f>
        <v>30.422574052364908</v>
      </c>
      <c r="K28" s="332">
        <f>'[8]Avoided Costs'!K22</f>
        <v>30.486012140302758</v>
      </c>
      <c r="L28" s="333">
        <f>'[8]Avoided Costs'!L22</f>
        <v>25.345176296630402</v>
      </c>
      <c r="M28" s="334">
        <f>'[8]Avoided Costs'!M22</f>
        <v>17.011064941147325</v>
      </c>
      <c r="N28" s="332">
        <f>'[8]Avoided Costs'!N22</f>
        <v>0.79010675353976301</v>
      </c>
      <c r="O28" s="333">
        <f>'[8]Avoided Costs'!O22</f>
        <v>-1.1097663692369617</v>
      </c>
    </row>
    <row r="29" spans="2:15" ht="12.75" customHeight="1">
      <c r="B29" s="15">
        <f t="shared" si="0"/>
        <v>2034</v>
      </c>
      <c r="C29" s="331">
        <f>'[8]Avoided Costs'!C23</f>
        <v>11.140641160455594</v>
      </c>
      <c r="D29" s="332">
        <f>'[8]Avoided Costs'!D23</f>
        <v>-16.000353857032582</v>
      </c>
      <c r="E29" s="332">
        <f>'[8]Avoided Costs'!E23</f>
        <v>-9.683282382214772</v>
      </c>
      <c r="F29" s="332">
        <f>'[8]Avoided Costs'!F23</f>
        <v>3.0404807956368836</v>
      </c>
      <c r="G29" s="332">
        <f>'[8]Avoided Costs'!G23</f>
        <v>5.21931303243817</v>
      </c>
      <c r="H29" s="333">
        <f>'[8]Avoided Costs'!H23</f>
        <v>11.134181650924344</v>
      </c>
      <c r="I29" s="334">
        <f>'[8]Avoided Costs'!I23</f>
        <v>17.272313683893305</v>
      </c>
      <c r="J29" s="332">
        <f>'[8]Avoided Costs'!J23</f>
        <v>29.907129878306048</v>
      </c>
      <c r="K29" s="332">
        <f>'[8]Avoided Costs'!K23</f>
        <v>32.006959781028677</v>
      </c>
      <c r="L29" s="333">
        <f>'[8]Avoided Costs'!L23</f>
        <v>26.628428528413473</v>
      </c>
      <c r="M29" s="334">
        <f>'[8]Avoided Costs'!M23</f>
        <v>16.92961159511523</v>
      </c>
      <c r="N29" s="332">
        <f>'[8]Avoided Costs'!N23</f>
        <v>0.72247664647371035</v>
      </c>
      <c r="O29" s="333">
        <f>'[8]Avoided Costs'!O23</f>
        <v>-3.9759348099148814E-2</v>
      </c>
    </row>
    <row r="30" spans="2:15" ht="12.75" customHeight="1">
      <c r="B30" s="15">
        <f t="shared" si="0"/>
        <v>2035</v>
      </c>
      <c r="C30" s="331">
        <f>'[8]Avoided Costs'!C24</f>
        <v>11.729288966332547</v>
      </c>
      <c r="D30" s="332">
        <f>'[8]Avoided Costs'!D24</f>
        <v>-16.113313592172798</v>
      </c>
      <c r="E30" s="332">
        <f>'[8]Avoided Costs'!E24</f>
        <v>-9.5813169735777173</v>
      </c>
      <c r="F30" s="332">
        <f>'[8]Avoided Costs'!F24</f>
        <v>1.406411612366508</v>
      </c>
      <c r="G30" s="332">
        <f>'[8]Avoided Costs'!G24</f>
        <v>1.8312644377449177</v>
      </c>
      <c r="H30" s="333">
        <f>'[8]Avoided Costs'!H24</f>
        <v>9.9551843051096967</v>
      </c>
      <c r="I30" s="334">
        <f>'[8]Avoided Costs'!I24</f>
        <v>16.934471048814302</v>
      </c>
      <c r="J30" s="332">
        <f>'[8]Avoided Costs'!J24</f>
        <v>33.333083300545027</v>
      </c>
      <c r="K30" s="332">
        <f>'[8]Avoided Costs'!K24</f>
        <v>35.405122342232055</v>
      </c>
      <c r="L30" s="333">
        <f>'[8]Avoided Costs'!L24</f>
        <v>28.909177058671396</v>
      </c>
      <c r="M30" s="334">
        <f>'[8]Avoided Costs'!M24</f>
        <v>18.199533792994739</v>
      </c>
      <c r="N30" s="332">
        <f>'[8]Avoided Costs'!N24</f>
        <v>1.0344432292773393</v>
      </c>
      <c r="O30" s="333">
        <f>'[8]Avoided Costs'!O24</f>
        <v>0.16983985625898776</v>
      </c>
    </row>
    <row r="31" spans="2:15" ht="12.75" customHeight="1">
      <c r="B31" s="15">
        <f t="shared" si="0"/>
        <v>2036</v>
      </c>
      <c r="C31" s="331">
        <f>'[8]Avoided Costs'!C25</f>
        <v>-17.52305963494608</v>
      </c>
      <c r="D31" s="332">
        <f>'[8]Avoided Costs'!D25</f>
        <v>-47.078854211645215</v>
      </c>
      <c r="E31" s="332">
        <f>'[8]Avoided Costs'!E25</f>
        <v>-47.478102797938675</v>
      </c>
      <c r="F31" s="332">
        <f>'[8]Avoided Costs'!F25</f>
        <v>-36.91157822891568</v>
      </c>
      <c r="G31" s="332">
        <f>'[8]Avoided Costs'!G25</f>
        <v>-34.47283040650273</v>
      </c>
      <c r="H31" s="333">
        <f>'[8]Avoided Costs'!H25</f>
        <v>-20.051371057639493</v>
      </c>
      <c r="I31" s="334">
        <f>'[8]Avoided Costs'!I25</f>
        <v>-8.0694737519174211</v>
      </c>
      <c r="J31" s="332">
        <f>'[8]Avoided Costs'!J25</f>
        <v>9.5175365724012373</v>
      </c>
      <c r="K31" s="332">
        <f>'[8]Avoided Costs'!K25</f>
        <v>14.586213177119792</v>
      </c>
      <c r="L31" s="333">
        <f>'[8]Avoided Costs'!L25</f>
        <v>6.5560097700609905</v>
      </c>
      <c r="M31" s="334">
        <f>'[8]Avoided Costs'!M25</f>
        <v>-8.0025126637650619</v>
      </c>
      <c r="N31" s="332">
        <f>'[8]Avoided Costs'!N25</f>
        <v>-30.333435062391864</v>
      </c>
      <c r="O31" s="333">
        <f>'[8]Avoided Costs'!O25</f>
        <v>-34.204402054649179</v>
      </c>
    </row>
    <row r="32" spans="2:15" ht="12.75" customHeight="1">
      <c r="B32" s="312">
        <f t="shared" si="0"/>
        <v>2037</v>
      </c>
      <c r="C32" s="335">
        <f>'[8]Avoided Costs'!C26</f>
        <v>-20.517916747173807</v>
      </c>
      <c r="D32" s="336">
        <f>'[8]Avoided Costs'!D26</f>
        <v>-51.300744144259475</v>
      </c>
      <c r="E32" s="336">
        <f>'[8]Avoided Costs'!E26</f>
        <v>-55.061005380028767</v>
      </c>
      <c r="F32" s="336">
        <f>'[8]Avoided Costs'!F26</f>
        <v>-40.49713002019778</v>
      </c>
      <c r="G32" s="336">
        <f>'[8]Avoided Costs'!G26</f>
        <v>-40.481101833351907</v>
      </c>
      <c r="H32" s="337">
        <f>'[8]Avoided Costs'!H26</f>
        <v>-25.160539864039986</v>
      </c>
      <c r="I32" s="338">
        <f>'[8]Avoided Costs'!I26</f>
        <v>-11.604049724375795</v>
      </c>
      <c r="J32" s="336">
        <f>'[8]Avoided Costs'!J26</f>
        <v>5.943802205986354</v>
      </c>
      <c r="K32" s="336">
        <f>'[8]Avoided Costs'!K26</f>
        <v>13.484394158009996</v>
      </c>
      <c r="L32" s="337">
        <f>'[8]Avoided Costs'!L26</f>
        <v>3.8319288903837982</v>
      </c>
      <c r="M32" s="338">
        <f>'[8]Avoided Costs'!M26</f>
        <v>-7.7837381711357878</v>
      </c>
      <c r="N32" s="336">
        <f>'[8]Avoided Costs'!N26</f>
        <v>-32.129515266053531</v>
      </c>
      <c r="O32" s="337">
        <f>'[8]Avoided Costs'!O26</f>
        <v>-35.46371805181078</v>
      </c>
    </row>
    <row r="33" spans="2:16" ht="12.75" customHeight="1">
      <c r="D33" s="11"/>
      <c r="E33" s="11"/>
      <c r="F33" s="11"/>
      <c r="M33" s="313"/>
    </row>
    <row r="34" spans="2:16">
      <c r="B34" s="314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</row>
    <row r="38" spans="2:16" hidden="1">
      <c r="C38" s="316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16"/>
    </row>
    <row r="40" spans="2:16">
      <c r="C40" s="316"/>
    </row>
    <row r="41" spans="2:16">
      <c r="C41" s="316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13" activePane="bottomLeft" state="frozen"/>
      <selection activeCell="C14" sqref="C14"/>
      <selection pane="bottomLeft" activeCell="A14" sqref="A14:XFD14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1" hidden="1" customWidth="1"/>
    <col min="8" max="8" width="16.6640625" style="36" hidden="1" customWidth="1"/>
    <col min="9" max="10" width="0" style="4" hidden="1" customWidth="1"/>
    <col min="11" max="11" width="9.33203125" style="158" hidden="1" customWidth="1"/>
    <col min="12" max="12" width="10.33203125" style="158" hidden="1" customWidth="1"/>
    <col min="13" max="13" width="13.83203125" style="158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3"/>
    </row>
    <row r="2" spans="2:15" ht="5.25" customHeight="1">
      <c r="B2" s="1"/>
      <c r="C2" s="1"/>
      <c r="G2" s="33"/>
    </row>
    <row r="3" spans="2:15" ht="15.75">
      <c r="B3" s="1" t="s">
        <v>84</v>
      </c>
      <c r="C3" s="1"/>
      <c r="G3" s="33"/>
    </row>
    <row r="4" spans="2:15" ht="15.75">
      <c r="B4" s="1" t="s">
        <v>38</v>
      </c>
      <c r="C4" s="1"/>
      <c r="G4" s="159" t="s">
        <v>37</v>
      </c>
    </row>
    <row r="5" spans="2:15" ht="15.75">
      <c r="B5" s="1" t="str">
        <f ca="1">'Table 1'!$B$5</f>
        <v>Utah Sch 37 Wind - 10.0 MW and 31.0% CF</v>
      </c>
      <c r="C5" s="1"/>
      <c r="G5" s="160">
        <v>42825</v>
      </c>
    </row>
    <row r="6" spans="2:15">
      <c r="B6" s="12"/>
      <c r="C6" s="12"/>
      <c r="G6" s="33"/>
    </row>
    <row r="7" spans="2:15" ht="14.25">
      <c r="B7" s="24"/>
      <c r="C7" s="32" t="s">
        <v>32</v>
      </c>
      <c r="G7" s="33"/>
    </row>
    <row r="8" spans="2:15">
      <c r="B8" s="25"/>
      <c r="C8" s="17" t="s">
        <v>33</v>
      </c>
      <c r="D8" s="17" t="s">
        <v>33</v>
      </c>
      <c r="E8" s="17" t="s">
        <v>33</v>
      </c>
      <c r="G8" s="33"/>
    </row>
    <row r="9" spans="2:15">
      <c r="B9" s="25" t="s">
        <v>0</v>
      </c>
      <c r="C9" s="25" t="str">
        <f>M16</f>
        <v>IRP - Utah Greenfield</v>
      </c>
      <c r="D9" s="25" t="str">
        <f>N15</f>
        <v>IRP West Side</v>
      </c>
      <c r="E9" s="25" t="str">
        <f>O16</f>
        <v>IRP - Wyo NE</v>
      </c>
      <c r="G9" s="33"/>
    </row>
    <row r="10" spans="2:15">
      <c r="B10" s="26"/>
      <c r="C10" s="27" t="s">
        <v>26</v>
      </c>
      <c r="D10" s="27" t="s">
        <v>26</v>
      </c>
      <c r="E10" s="27" t="s">
        <v>26</v>
      </c>
      <c r="G10" s="161"/>
      <c r="H10" s="162"/>
    </row>
    <row r="11" spans="2:15" hidden="1">
      <c r="C11" s="13"/>
      <c r="G11" s="161"/>
      <c r="H11" s="162"/>
    </row>
    <row r="12" spans="2:15" hidden="1">
      <c r="C12" s="28"/>
      <c r="G12" s="161"/>
      <c r="H12" s="162"/>
    </row>
    <row r="13" spans="2:15" ht="6" customHeight="1">
      <c r="G13" s="163"/>
      <c r="H13" s="164"/>
    </row>
    <row r="14" spans="2:15" hidden="1">
      <c r="B14" s="29">
        <v>2016</v>
      </c>
      <c r="C14" s="30">
        <f>ROUND(SUMIF($K$17:$K$340,$B14,$H$17:$H$340)/COUNTIF($K$17:$K$340,$B14),2)</f>
        <v>2.3199999999999998</v>
      </c>
      <c r="D14" s="30">
        <f>ROUND(SUMIF($K$17:$K$340,$B14,$I$17:$I$340)/COUNTIF($K$17:$K$340,$B14),2)</f>
        <v>2.29</v>
      </c>
      <c r="E14" s="30">
        <f>ROUND(SUMIF($K$17:$K$340,$B14,$J$17:$J$340)/COUNTIF($K$17:$K$340,$B14),2)</f>
        <v>2.35</v>
      </c>
      <c r="G14" s="165"/>
      <c r="H14" s="37"/>
    </row>
    <row r="15" spans="2:15" ht="13.5" thickBot="1">
      <c r="B15" s="29">
        <f t="shared" ref="B15:B40" si="0">B14+1</f>
        <v>2017</v>
      </c>
      <c r="C15" s="30">
        <f t="shared" ref="C15:C39" si="1">ROUND(SUMIF($K$17:$K$340,$B15,$H$17:$H$340)/COUNTIF($K$17:$K$340,$B15),2)</f>
        <v>2.95</v>
      </c>
      <c r="D15" s="30">
        <f t="shared" ref="D15:D40" si="2">ROUND(SUMIF($K$17:$K$340,$B15,$I$17:$I$340)/COUNTIF($K$17:$K$340,$B15),2)</f>
        <v>2.97</v>
      </c>
      <c r="E15" s="30">
        <f t="shared" ref="E15:E40" si="3">ROUND(SUMIF($K$17:$K$340,$B15,$J$17:$J$340)/COUNTIF($K$17:$K$340,$B15),2)</f>
        <v>2.97</v>
      </c>
      <c r="G15" s="34"/>
      <c r="H15" s="38" t="s">
        <v>97</v>
      </c>
      <c r="I15" s="4" t="s">
        <v>98</v>
      </c>
      <c r="J15" s="4" t="s">
        <v>100</v>
      </c>
      <c r="N15" s="4" t="s">
        <v>98</v>
      </c>
    </row>
    <row r="16" spans="2:15" ht="13.5" thickBot="1">
      <c r="B16" s="29">
        <f t="shared" si="0"/>
        <v>2018</v>
      </c>
      <c r="C16" s="30">
        <f t="shared" si="1"/>
        <v>2.7</v>
      </c>
      <c r="D16" s="30">
        <f t="shared" si="2"/>
        <v>2.72</v>
      </c>
      <c r="E16" s="30">
        <f t="shared" si="3"/>
        <v>2.7</v>
      </c>
      <c r="G16" s="34" t="s">
        <v>36</v>
      </c>
      <c r="H16" s="38" t="s">
        <v>33</v>
      </c>
      <c r="I16" s="38" t="s">
        <v>33</v>
      </c>
      <c r="J16" s="38" t="s">
        <v>33</v>
      </c>
      <c r="K16" s="166" t="s">
        <v>0</v>
      </c>
      <c r="M16" s="167" t="str">
        <f>IF(_30_Geo_West&gt;0,"IRP - Wyo NE",IF(_436_CCCT_WestMain&gt;0,"West Side","IRP - Utah Greenfield"))</f>
        <v>IRP - Utah Greenfield</v>
      </c>
      <c r="N16" s="167" t="s">
        <v>99</v>
      </c>
      <c r="O16" s="167" t="s">
        <v>100</v>
      </c>
    </row>
    <row r="17" spans="2:15" ht="13.5" thickBot="1">
      <c r="B17" s="29">
        <f t="shared" si="0"/>
        <v>2019</v>
      </c>
      <c r="C17" s="30">
        <f t="shared" si="1"/>
        <v>2.48</v>
      </c>
      <c r="D17" s="30">
        <f t="shared" si="2"/>
        <v>2.5</v>
      </c>
      <c r="E17" s="30">
        <f t="shared" si="3"/>
        <v>2.48</v>
      </c>
      <c r="G17" s="35">
        <v>42370</v>
      </c>
      <c r="H17" s="39">
        <v>2.2764825364431491</v>
      </c>
      <c r="I17" s="39">
        <v>2.3298075132707226</v>
      </c>
      <c r="J17" s="39">
        <v>2.2757987901986261</v>
      </c>
      <c r="K17" s="168">
        <f t="shared" ref="K17:K64" si="4">YEAR(G17)</f>
        <v>2016</v>
      </c>
      <c r="M17" s="169">
        <v>47</v>
      </c>
      <c r="N17" s="169">
        <v>43</v>
      </c>
      <c r="O17" s="169">
        <v>46</v>
      </c>
    </row>
    <row r="18" spans="2:15">
      <c r="B18" s="29">
        <f t="shared" si="0"/>
        <v>2020</v>
      </c>
      <c r="C18" s="30">
        <f t="shared" si="1"/>
        <v>2.5099999999999998</v>
      </c>
      <c r="D18" s="30">
        <f t="shared" si="2"/>
        <v>2.5</v>
      </c>
      <c r="E18" s="30">
        <f t="shared" si="3"/>
        <v>2.48</v>
      </c>
      <c r="G18" s="35">
        <v>42401</v>
      </c>
      <c r="H18" s="39">
        <v>1.8453064945978397</v>
      </c>
      <c r="I18" s="39">
        <v>1.7801560017459626</v>
      </c>
      <c r="J18" s="39">
        <v>1.8289735727586562</v>
      </c>
      <c r="K18" s="168">
        <f t="shared" si="4"/>
        <v>2016</v>
      </c>
    </row>
    <row r="19" spans="2:15">
      <c r="B19" s="29">
        <f t="shared" si="0"/>
        <v>2021</v>
      </c>
      <c r="C19" s="30">
        <f t="shared" si="1"/>
        <v>2.56</v>
      </c>
      <c r="D19" s="30">
        <f t="shared" si="2"/>
        <v>2.52</v>
      </c>
      <c r="E19" s="30">
        <f t="shared" si="3"/>
        <v>2.5299999999999998</v>
      </c>
      <c r="G19" s="35">
        <v>42430</v>
      </c>
      <c r="H19" s="39">
        <v>1.5254593249607535</v>
      </c>
      <c r="I19" s="39">
        <v>1.4752546345447117</v>
      </c>
      <c r="J19" s="39">
        <v>1.5765269848510393</v>
      </c>
      <c r="K19" s="168">
        <f t="shared" si="4"/>
        <v>2016</v>
      </c>
    </row>
    <row r="20" spans="2:15">
      <c r="B20" s="29">
        <f t="shared" si="0"/>
        <v>2022</v>
      </c>
      <c r="C20" s="30">
        <f t="shared" si="1"/>
        <v>2.58</v>
      </c>
      <c r="D20" s="30">
        <f t="shared" si="2"/>
        <v>2.5299999999999998</v>
      </c>
      <c r="E20" s="30">
        <f t="shared" si="3"/>
        <v>2.5499999999999998</v>
      </c>
      <c r="G20" s="35">
        <v>42461</v>
      </c>
      <c r="H20" s="39">
        <v>1.6911448299319725</v>
      </c>
      <c r="I20" s="39">
        <v>1.582454852320675</v>
      </c>
      <c r="J20" s="39">
        <v>1.7513146360624383</v>
      </c>
      <c r="K20" s="168">
        <f t="shared" si="4"/>
        <v>2016</v>
      </c>
    </row>
    <row r="21" spans="2:15">
      <c r="B21" s="29">
        <f t="shared" si="0"/>
        <v>2023</v>
      </c>
      <c r="C21" s="30">
        <f t="shared" si="1"/>
        <v>3.02</v>
      </c>
      <c r="D21" s="30">
        <f t="shared" si="2"/>
        <v>2.91</v>
      </c>
      <c r="E21" s="30">
        <f t="shared" si="3"/>
        <v>2.99</v>
      </c>
      <c r="G21" s="35">
        <v>42491</v>
      </c>
      <c r="H21" s="39">
        <v>1.7311108163265305</v>
      </c>
      <c r="I21" s="39">
        <v>1.6893828501429151</v>
      </c>
      <c r="J21" s="39">
        <v>1.8004724578470166</v>
      </c>
      <c r="K21" s="168">
        <f t="shared" si="4"/>
        <v>2016</v>
      </c>
    </row>
    <row r="22" spans="2:15">
      <c r="B22" s="29">
        <f t="shared" si="0"/>
        <v>2024</v>
      </c>
      <c r="C22" s="30">
        <f t="shared" si="1"/>
        <v>3.64</v>
      </c>
      <c r="D22" s="30">
        <f t="shared" si="2"/>
        <v>3.5</v>
      </c>
      <c r="E22" s="30">
        <f t="shared" si="3"/>
        <v>3.61</v>
      </c>
      <c r="G22" s="35">
        <v>42522</v>
      </c>
      <c r="H22" s="39">
        <v>2.3389150491307631</v>
      </c>
      <c r="I22" s="39">
        <v>2.2756194092827</v>
      </c>
      <c r="J22" s="39">
        <v>2.3647654677733372</v>
      </c>
      <c r="K22" s="168">
        <f t="shared" si="4"/>
        <v>2016</v>
      </c>
    </row>
    <row r="23" spans="2:15">
      <c r="B23" s="29">
        <f t="shared" si="0"/>
        <v>2025</v>
      </c>
      <c r="C23" s="30">
        <f t="shared" si="1"/>
        <v>3.84</v>
      </c>
      <c r="D23" s="30">
        <f t="shared" si="2"/>
        <v>3.78</v>
      </c>
      <c r="E23" s="30">
        <f t="shared" si="3"/>
        <v>3.81</v>
      </c>
      <c r="G23" s="35">
        <v>42552</v>
      </c>
      <c r="H23" s="39">
        <v>2.5811108163265302</v>
      </c>
      <c r="I23" s="39">
        <v>2.548999020008166</v>
      </c>
      <c r="J23" s="39">
        <v>2.6063456138089238</v>
      </c>
      <c r="K23" s="168">
        <f t="shared" si="4"/>
        <v>2016</v>
      </c>
    </row>
    <row r="24" spans="2:15">
      <c r="B24" s="29">
        <f t="shared" si="0"/>
        <v>2026</v>
      </c>
      <c r="C24" s="30">
        <f t="shared" si="1"/>
        <v>3.84</v>
      </c>
      <c r="D24" s="30">
        <f t="shared" si="2"/>
        <v>3.77</v>
      </c>
      <c r="E24" s="30">
        <f t="shared" si="3"/>
        <v>3.81</v>
      </c>
      <c r="G24" s="35">
        <v>42583</v>
      </c>
      <c r="H24" s="39">
        <v>2.6354985714285708</v>
      </c>
      <c r="I24" s="39">
        <v>2.6322983258472838</v>
      </c>
      <c r="J24" s="39">
        <v>2.6355990076984344</v>
      </c>
      <c r="K24" s="168">
        <f t="shared" si="4"/>
        <v>2016</v>
      </c>
    </row>
    <row r="25" spans="2:15">
      <c r="B25" s="29">
        <f t="shared" si="0"/>
        <v>2027</v>
      </c>
      <c r="C25" s="30">
        <f t="shared" si="1"/>
        <v>3.99</v>
      </c>
      <c r="D25" s="30">
        <f t="shared" si="2"/>
        <v>3.92</v>
      </c>
      <c r="E25" s="30">
        <f t="shared" si="3"/>
        <v>3.95</v>
      </c>
      <c r="G25" s="35">
        <v>42614</v>
      </c>
      <c r="H25" s="39">
        <v>2.7124373469387759</v>
      </c>
      <c r="I25" s="39">
        <v>2.7264210970464138</v>
      </c>
      <c r="J25" s="39">
        <v>2.7681537930798932</v>
      </c>
      <c r="K25" s="168">
        <f t="shared" si="4"/>
        <v>2016</v>
      </c>
    </row>
    <row r="26" spans="2:15">
      <c r="B26" s="29">
        <f t="shared" si="0"/>
        <v>2028</v>
      </c>
      <c r="C26" s="30">
        <f t="shared" si="1"/>
        <v>4.18</v>
      </c>
      <c r="D26" s="30">
        <f t="shared" si="2"/>
        <v>4.1500000000000004</v>
      </c>
      <c r="E26" s="30">
        <f t="shared" si="3"/>
        <v>4.1500000000000004</v>
      </c>
      <c r="G26" s="35">
        <v>42644</v>
      </c>
      <c r="H26" s="39">
        <v>2.6863698430141283</v>
      </c>
      <c r="I26" s="39">
        <v>2.6567164556962028</v>
      </c>
      <c r="J26" s="39">
        <v>2.7499682086675996</v>
      </c>
      <c r="K26" s="168">
        <f t="shared" si="4"/>
        <v>2016</v>
      </c>
    </row>
    <row r="27" spans="2:15">
      <c r="B27" s="29">
        <f t="shared" si="0"/>
        <v>2029</v>
      </c>
      <c r="C27" s="30">
        <f t="shared" si="1"/>
        <v>4.5</v>
      </c>
      <c r="D27" s="30">
        <f t="shared" si="2"/>
        <v>4.51</v>
      </c>
      <c r="E27" s="30">
        <f t="shared" si="3"/>
        <v>4.47</v>
      </c>
      <c r="G27" s="35">
        <v>42675</v>
      </c>
      <c r="H27" s="39">
        <v>2.2697162585034012</v>
      </c>
      <c r="I27" s="39">
        <v>2.2516531645569624</v>
      </c>
      <c r="J27" s="39">
        <v>2.3066994090924613</v>
      </c>
      <c r="K27" s="168">
        <f t="shared" si="4"/>
        <v>2016</v>
      </c>
    </row>
    <row r="28" spans="2:15">
      <c r="B28" s="29">
        <f t="shared" si="0"/>
        <v>2030</v>
      </c>
      <c r="C28" s="30">
        <f t="shared" si="1"/>
        <v>4.8499999999999996</v>
      </c>
      <c r="D28" s="30">
        <f t="shared" si="2"/>
        <v>4.88</v>
      </c>
      <c r="E28" s="30">
        <f t="shared" si="3"/>
        <v>4.8099999999999996</v>
      </c>
      <c r="G28" s="35">
        <v>42705</v>
      </c>
      <c r="H28" s="39">
        <v>3.5124636800526665</v>
      </c>
      <c r="I28" s="39">
        <v>3.5696605144957116</v>
      </c>
      <c r="J28" s="39">
        <v>3.5518748027461844</v>
      </c>
      <c r="K28" s="168">
        <f t="shared" si="4"/>
        <v>2016</v>
      </c>
    </row>
    <row r="29" spans="2:15">
      <c r="B29" s="29">
        <f t="shared" si="0"/>
        <v>2031</v>
      </c>
      <c r="C29" s="30">
        <f t="shared" si="1"/>
        <v>5.07</v>
      </c>
      <c r="D29" s="30">
        <f t="shared" si="2"/>
        <v>5.1100000000000003</v>
      </c>
      <c r="E29" s="30">
        <f t="shared" si="3"/>
        <v>5.04</v>
      </c>
      <c r="G29" s="35">
        <v>42736</v>
      </c>
      <c r="H29" s="39">
        <v>3.2525393877551019</v>
      </c>
      <c r="I29" s="39">
        <v>3.3525923233973045</v>
      </c>
      <c r="J29" s="39">
        <v>3.2801653137385181</v>
      </c>
      <c r="K29" s="168">
        <f t="shared" si="4"/>
        <v>2017</v>
      </c>
    </row>
    <row r="30" spans="2:15">
      <c r="B30" s="29">
        <f t="shared" si="0"/>
        <v>2032</v>
      </c>
      <c r="C30" s="30">
        <f t="shared" si="1"/>
        <v>5.31</v>
      </c>
      <c r="D30" s="30">
        <f t="shared" si="2"/>
        <v>5.38</v>
      </c>
      <c r="E30" s="30">
        <f t="shared" si="3"/>
        <v>5.28</v>
      </c>
      <c r="G30" s="35">
        <v>42767</v>
      </c>
      <c r="H30" s="39">
        <v>2.6307099416909616</v>
      </c>
      <c r="I30" s="39">
        <v>2.6476748643761301</v>
      </c>
      <c r="J30" s="39">
        <v>2.6686241769502144</v>
      </c>
      <c r="K30" s="168">
        <f t="shared" si="4"/>
        <v>2017</v>
      </c>
    </row>
    <row r="31" spans="2:15">
      <c r="B31" s="29">
        <f t="shared" si="0"/>
        <v>2033</v>
      </c>
      <c r="C31" s="30">
        <f t="shared" si="1"/>
        <v>5.65</v>
      </c>
      <c r="D31" s="30">
        <f t="shared" si="2"/>
        <v>5.76</v>
      </c>
      <c r="E31" s="30">
        <f t="shared" si="3"/>
        <v>5.62</v>
      </c>
      <c r="G31" s="35">
        <v>42795</v>
      </c>
      <c r="H31" s="39">
        <v>2.5702319486504277</v>
      </c>
      <c r="I31" s="39">
        <v>2.5227025724785621</v>
      </c>
      <c r="J31" s="39">
        <v>2.6203938538123621</v>
      </c>
      <c r="K31" s="168">
        <f t="shared" si="4"/>
        <v>2017</v>
      </c>
    </row>
    <row r="32" spans="2:15">
      <c r="B32" s="29">
        <f t="shared" si="0"/>
        <v>2034</v>
      </c>
      <c r="C32" s="30">
        <f t="shared" si="1"/>
        <v>5.93</v>
      </c>
      <c r="D32" s="30">
        <f t="shared" si="2"/>
        <v>6.02</v>
      </c>
      <c r="E32" s="30">
        <f t="shared" si="3"/>
        <v>5.9</v>
      </c>
      <c r="G32" s="35">
        <v>42826</v>
      </c>
      <c r="H32" s="39">
        <v>2.6571312244897962</v>
      </c>
      <c r="I32" s="39">
        <v>2.6035518987341768</v>
      </c>
      <c r="J32" s="39">
        <v>2.7065013013628447</v>
      </c>
      <c r="K32" s="168">
        <f t="shared" si="4"/>
        <v>2017</v>
      </c>
    </row>
    <row r="33" spans="2:11">
      <c r="B33" s="29">
        <f t="shared" si="0"/>
        <v>2035</v>
      </c>
      <c r="C33" s="30">
        <f t="shared" si="1"/>
        <v>6.25</v>
      </c>
      <c r="D33" s="30">
        <f t="shared" si="2"/>
        <v>6.29</v>
      </c>
      <c r="E33" s="30">
        <f t="shared" si="3"/>
        <v>6.23</v>
      </c>
      <c r="G33" s="35">
        <v>42856</v>
      </c>
      <c r="H33" s="39">
        <v>2.8076414285714288</v>
      </c>
      <c r="I33" s="39">
        <v>2.8310962025316453</v>
      </c>
      <c r="J33" s="39">
        <v>2.8345881955118353</v>
      </c>
      <c r="K33" s="168">
        <f t="shared" si="4"/>
        <v>2017</v>
      </c>
    </row>
    <row r="34" spans="2:11">
      <c r="B34" s="29">
        <f t="shared" si="0"/>
        <v>2036</v>
      </c>
      <c r="C34" s="30">
        <f t="shared" si="1"/>
        <v>6.73</v>
      </c>
      <c r="D34" s="30">
        <f t="shared" si="2"/>
        <v>6.8</v>
      </c>
      <c r="E34" s="30">
        <f t="shared" si="3"/>
        <v>6.7</v>
      </c>
      <c r="G34" s="35">
        <v>42887</v>
      </c>
      <c r="H34" s="39">
        <v>2.8754985714285715</v>
      </c>
      <c r="I34" s="39">
        <v>2.9055265822784806</v>
      </c>
      <c r="J34" s="39">
        <v>2.9027304231990985</v>
      </c>
      <c r="K34" s="168">
        <f t="shared" si="4"/>
        <v>2017</v>
      </c>
    </row>
    <row r="35" spans="2:11">
      <c r="B35" s="29">
        <f t="shared" si="0"/>
        <v>2037</v>
      </c>
      <c r="C35" s="30">
        <f t="shared" si="1"/>
        <v>6.93</v>
      </c>
      <c r="D35" s="30">
        <f t="shared" si="2"/>
        <v>7.05</v>
      </c>
      <c r="E35" s="30">
        <f t="shared" si="3"/>
        <v>6.9</v>
      </c>
      <c r="G35" s="35">
        <v>42917</v>
      </c>
      <c r="H35" s="39">
        <v>3.0076414285714286</v>
      </c>
      <c r="I35" s="39">
        <v>3.0381848101265816</v>
      </c>
      <c r="J35" s="39">
        <v>3.0379901834204324</v>
      </c>
      <c r="K35" s="168">
        <f t="shared" si="4"/>
        <v>2017</v>
      </c>
    </row>
    <row r="36" spans="2:11">
      <c r="B36" s="29">
        <f t="shared" si="0"/>
        <v>2038</v>
      </c>
      <c r="C36" s="30">
        <f t="shared" si="1"/>
        <v>7.3</v>
      </c>
      <c r="D36" s="30">
        <f t="shared" si="2"/>
        <v>7.46</v>
      </c>
      <c r="E36" s="30">
        <f t="shared" si="3"/>
        <v>7.28</v>
      </c>
      <c r="G36" s="35">
        <v>42948</v>
      </c>
      <c r="H36" s="39">
        <v>3.0632536734693883</v>
      </c>
      <c r="I36" s="39">
        <v>3.0880075949367085</v>
      </c>
      <c r="J36" s="39">
        <v>3.0630952146736345</v>
      </c>
      <c r="K36" s="168">
        <f t="shared" si="4"/>
        <v>2017</v>
      </c>
    </row>
    <row r="37" spans="2:11">
      <c r="B37" s="29">
        <f t="shared" si="0"/>
        <v>2039</v>
      </c>
      <c r="C37" s="30">
        <f t="shared" si="1"/>
        <v>7.56</v>
      </c>
      <c r="D37" s="30">
        <f t="shared" si="2"/>
        <v>7.75</v>
      </c>
      <c r="E37" s="30">
        <f t="shared" si="3"/>
        <v>7.54</v>
      </c>
      <c r="G37" s="35">
        <v>42979</v>
      </c>
      <c r="H37" s="39">
        <v>3.045396530612245</v>
      </c>
      <c r="I37" s="39">
        <v>3.0778810126582274</v>
      </c>
      <c r="J37" s="39">
        <v>3.0400395737268164</v>
      </c>
      <c r="K37" s="168">
        <f t="shared" si="4"/>
        <v>2017</v>
      </c>
    </row>
    <row r="38" spans="2:11">
      <c r="B38" s="29">
        <f t="shared" si="0"/>
        <v>2040</v>
      </c>
      <c r="C38" s="30">
        <f t="shared" si="1"/>
        <v>7.84</v>
      </c>
      <c r="D38" s="30">
        <f t="shared" si="2"/>
        <v>8.0299999999999994</v>
      </c>
      <c r="E38" s="30">
        <f t="shared" si="3"/>
        <v>7.82</v>
      </c>
      <c r="G38" s="35">
        <v>43009</v>
      </c>
      <c r="H38" s="39">
        <v>3.022437346938776</v>
      </c>
      <c r="I38" s="39">
        <v>3.0452734177215186</v>
      </c>
      <c r="J38" s="39">
        <v>3.0246691464289372</v>
      </c>
      <c r="K38" s="168">
        <f t="shared" si="4"/>
        <v>2017</v>
      </c>
    </row>
    <row r="39" spans="2:11">
      <c r="B39" s="29">
        <f t="shared" si="0"/>
        <v>2041</v>
      </c>
      <c r="C39" s="30">
        <f t="shared" si="1"/>
        <v>8.0399999999999991</v>
      </c>
      <c r="D39" s="30">
        <f t="shared" si="2"/>
        <v>8.24</v>
      </c>
      <c r="E39" s="30">
        <f t="shared" si="3"/>
        <v>8.0299999999999994</v>
      </c>
      <c r="G39" s="35">
        <v>43040</v>
      </c>
      <c r="H39" s="39">
        <v>3.1056006122448978</v>
      </c>
      <c r="I39" s="39">
        <v>3.1196025316455689</v>
      </c>
      <c r="J39" s="39">
        <v>3.0876878983502407</v>
      </c>
      <c r="K39" s="168">
        <f t="shared" si="4"/>
        <v>2017</v>
      </c>
    </row>
    <row r="40" spans="2:11">
      <c r="B40" s="29">
        <f t="shared" si="0"/>
        <v>2042</v>
      </c>
      <c r="C40" s="30">
        <f>ROUND(SUMIF($K$17:$K$340,$B40,$H$17:$H$340)/COUNTIF($K$17:$K$340,$B40),2)</f>
        <v>8.25</v>
      </c>
      <c r="D40" s="30">
        <f t="shared" si="2"/>
        <v>8.4499999999999993</v>
      </c>
      <c r="E40" s="30">
        <f t="shared" si="3"/>
        <v>8.24</v>
      </c>
      <c r="G40" s="35">
        <v>43070</v>
      </c>
      <c r="H40" s="39">
        <v>3.3872332653061226</v>
      </c>
      <c r="I40" s="39">
        <v>3.3619316455696198</v>
      </c>
      <c r="J40" s="39">
        <v>3.3576950712163134</v>
      </c>
      <c r="K40" s="168">
        <f t="shared" si="4"/>
        <v>2017</v>
      </c>
    </row>
    <row r="41" spans="2:11">
      <c r="B41" s="29"/>
      <c r="C41" s="30"/>
      <c r="G41" s="35">
        <v>43101</v>
      </c>
      <c r="H41" s="39">
        <v>3.4117230612244902</v>
      </c>
      <c r="I41" s="39">
        <v>3.3685139240506325</v>
      </c>
      <c r="J41" s="39">
        <v>3.4232755610205965</v>
      </c>
      <c r="K41" s="168">
        <f t="shared" si="4"/>
        <v>2018</v>
      </c>
    </row>
    <row r="42" spans="2:11">
      <c r="B42" s="29"/>
      <c r="C42" s="30"/>
      <c r="G42" s="35">
        <v>43132</v>
      </c>
      <c r="H42" s="39">
        <v>3.3576414285714287</v>
      </c>
      <c r="I42" s="39">
        <v>3.3151468354430378</v>
      </c>
      <c r="J42" s="39">
        <v>3.3664049800184443</v>
      </c>
      <c r="K42" s="168">
        <f t="shared" si="4"/>
        <v>2018</v>
      </c>
    </row>
    <row r="43" spans="2:11">
      <c r="G43" s="35">
        <v>43160</v>
      </c>
      <c r="H43" s="39">
        <v>3.1132536734693881</v>
      </c>
      <c r="I43" s="39">
        <v>3.1774253164556958</v>
      </c>
      <c r="J43" s="39">
        <v>3.1030583256481199</v>
      </c>
      <c r="K43" s="168">
        <f t="shared" si="4"/>
        <v>2018</v>
      </c>
    </row>
    <row r="44" spans="2:11">
      <c r="B44" s="170" t="str">
        <f>"Official Forward Price Curve Forecast dated   "&amp;TEXT(G5,"MMM dd, YYYY")</f>
        <v>Official Forward Price Curve Forecast dated   Mar 31, 2017</v>
      </c>
      <c r="G44" s="35">
        <v>43191</v>
      </c>
      <c r="H44" s="39">
        <v>2.4663148979591836</v>
      </c>
      <c r="I44" s="39">
        <v>2.4420329113924049</v>
      </c>
      <c r="J44" s="39">
        <v>2.499512880418076</v>
      </c>
      <c r="K44" s="168">
        <f t="shared" si="4"/>
        <v>2018</v>
      </c>
    </row>
    <row r="45" spans="2:11">
      <c r="G45" s="35">
        <v>43221</v>
      </c>
      <c r="H45" s="39">
        <v>2.332131224489796</v>
      </c>
      <c r="I45" s="39">
        <v>2.3876531645569616</v>
      </c>
      <c r="J45" s="39">
        <v>2.3622037298903575</v>
      </c>
      <c r="K45" s="168">
        <f t="shared" si="4"/>
        <v>2018</v>
      </c>
    </row>
    <row r="46" spans="2:11">
      <c r="G46" s="35">
        <v>43252</v>
      </c>
      <c r="H46" s="39">
        <v>2.3530495918367347</v>
      </c>
      <c r="I46" s="39">
        <v>2.4108430379746832</v>
      </c>
      <c r="J46" s="39">
        <v>2.3857717184137717</v>
      </c>
      <c r="K46" s="168">
        <f t="shared" si="4"/>
        <v>2018</v>
      </c>
    </row>
    <row r="47" spans="2:11">
      <c r="G47" s="35">
        <v>43282</v>
      </c>
      <c r="H47" s="39">
        <v>2.4601924489795919</v>
      </c>
      <c r="I47" s="39">
        <v>2.4786911392405062</v>
      </c>
      <c r="J47" s="39">
        <v>2.4626238549031663</v>
      </c>
      <c r="K47" s="168">
        <f t="shared" si="4"/>
        <v>2018</v>
      </c>
    </row>
    <row r="48" spans="2:11">
      <c r="G48" s="35">
        <v>43313</v>
      </c>
      <c r="H48" s="39">
        <v>2.4632536734693882</v>
      </c>
      <c r="I48" s="39">
        <v>2.494286075949367</v>
      </c>
      <c r="J48" s="39">
        <v>2.4656979403627419</v>
      </c>
      <c r="K48" s="168">
        <f t="shared" si="4"/>
        <v>2018</v>
      </c>
    </row>
    <row r="49" spans="7:13">
      <c r="G49" s="35">
        <v>43344</v>
      </c>
      <c r="H49" s="39">
        <v>2.4413148979591837</v>
      </c>
      <c r="I49" s="39">
        <v>2.4751468354430375</v>
      </c>
      <c r="J49" s="39">
        <v>2.4462287324520955</v>
      </c>
      <c r="K49" s="168">
        <f t="shared" si="4"/>
        <v>2018</v>
      </c>
      <c r="L49" s="4"/>
      <c r="M49" s="4"/>
    </row>
    <row r="50" spans="7:13">
      <c r="G50" s="35">
        <v>43374</v>
      </c>
      <c r="H50" s="39">
        <v>2.4035597959183677</v>
      </c>
      <c r="I50" s="39">
        <v>2.488210126582278</v>
      </c>
      <c r="J50" s="39">
        <v>2.4031915360180345</v>
      </c>
      <c r="K50" s="168">
        <f t="shared" si="4"/>
        <v>2018</v>
      </c>
      <c r="L50" s="4"/>
      <c r="M50" s="4"/>
    </row>
    <row r="51" spans="7:13">
      <c r="G51" s="35">
        <v>43405</v>
      </c>
      <c r="H51" s="39">
        <v>2.6566210204081631</v>
      </c>
      <c r="I51" s="39">
        <v>2.7124126582278478</v>
      </c>
      <c r="J51" s="39">
        <v>2.6265750794138745</v>
      </c>
      <c r="K51" s="168">
        <f t="shared" si="4"/>
        <v>2018</v>
      </c>
      <c r="L51" s="4"/>
      <c r="M51" s="4"/>
    </row>
    <row r="52" spans="7:13">
      <c r="G52" s="35">
        <v>43435</v>
      </c>
      <c r="H52" s="39">
        <v>2.8872332653061226</v>
      </c>
      <c r="I52" s="39">
        <v>2.8617797468354427</v>
      </c>
      <c r="J52" s="39">
        <v>2.8658413976841892</v>
      </c>
      <c r="K52" s="168">
        <f t="shared" si="4"/>
        <v>2018</v>
      </c>
      <c r="L52" s="4"/>
      <c r="M52" s="4"/>
    </row>
    <row r="53" spans="7:13">
      <c r="G53" s="35">
        <v>43466</v>
      </c>
      <c r="H53" s="39">
        <v>2.9045802040816326</v>
      </c>
      <c r="I53" s="39">
        <v>2.944210126582278</v>
      </c>
      <c r="J53" s="39">
        <v>2.9088785941182498</v>
      </c>
      <c r="K53" s="168">
        <f t="shared" si="4"/>
        <v>2019</v>
      </c>
      <c r="L53" s="4"/>
      <c r="M53" s="4"/>
    </row>
    <row r="54" spans="7:13">
      <c r="G54" s="35">
        <v>43497</v>
      </c>
      <c r="H54" s="39">
        <v>2.8724373469387756</v>
      </c>
      <c r="I54" s="39">
        <v>2.9175772151898731</v>
      </c>
      <c r="J54" s="39">
        <v>2.8919711240905834</v>
      </c>
      <c r="K54" s="168">
        <f t="shared" si="4"/>
        <v>2019</v>
      </c>
      <c r="L54" s="4"/>
      <c r="M54" s="4"/>
    </row>
    <row r="55" spans="7:13">
      <c r="G55" s="35">
        <v>43525</v>
      </c>
      <c r="H55" s="39">
        <v>2.7504985714285715</v>
      </c>
      <c r="I55" s="39">
        <v>2.8451721518987338</v>
      </c>
      <c r="J55" s="39">
        <v>2.7669583154011681</v>
      </c>
      <c r="K55" s="168">
        <f t="shared" si="4"/>
        <v>2019</v>
      </c>
      <c r="L55" s="4"/>
      <c r="M55" s="4"/>
    </row>
    <row r="56" spans="7:13">
      <c r="G56" s="35">
        <v>43556</v>
      </c>
      <c r="H56" s="39">
        <v>2.2826414285714289</v>
      </c>
      <c r="I56" s="39">
        <v>2.2182354430379743</v>
      </c>
      <c r="J56" s="39">
        <v>2.2945738497796904</v>
      </c>
      <c r="K56" s="168">
        <f t="shared" si="4"/>
        <v>2019</v>
      </c>
      <c r="L56" s="4"/>
      <c r="M56" s="4"/>
    </row>
    <row r="57" spans="7:13">
      <c r="G57" s="35">
        <v>43586</v>
      </c>
      <c r="H57" s="39">
        <v>2.1913148979591837</v>
      </c>
      <c r="I57" s="39">
        <v>2.1861341772151897</v>
      </c>
      <c r="J57" s="39">
        <v>2.1977401578030538</v>
      </c>
      <c r="K57" s="168">
        <f t="shared" si="4"/>
        <v>2019</v>
      </c>
      <c r="L57" s="4"/>
      <c r="M57" s="4"/>
    </row>
    <row r="58" spans="7:13">
      <c r="G58" s="35">
        <v>43617</v>
      </c>
      <c r="H58" s="39">
        <v>2.2112128571428569</v>
      </c>
      <c r="I58" s="39">
        <v>2.2182354430379743</v>
      </c>
      <c r="J58" s="39">
        <v>2.2151599754073161</v>
      </c>
      <c r="K58" s="168">
        <f t="shared" si="4"/>
        <v>2019</v>
      </c>
      <c r="L58" s="4"/>
      <c r="M58" s="4"/>
    </row>
    <row r="59" spans="7:13">
      <c r="G59" s="35">
        <v>43647</v>
      </c>
      <c r="H59" s="39">
        <v>2.2698863265306124</v>
      </c>
      <c r="I59" s="39">
        <v>2.3062354430379743</v>
      </c>
      <c r="J59" s="39">
        <v>2.2792034224818116</v>
      </c>
      <c r="K59" s="168">
        <f t="shared" si="4"/>
        <v>2019</v>
      </c>
      <c r="L59" s="4"/>
      <c r="M59" s="4"/>
    </row>
    <row r="60" spans="7:13">
      <c r="G60" s="35">
        <v>43678</v>
      </c>
      <c r="H60" s="39">
        <v>2.2821312244897958</v>
      </c>
      <c r="I60" s="39">
        <v>2.3284126582278479</v>
      </c>
      <c r="J60" s="39">
        <v>2.2914997643201147</v>
      </c>
      <c r="K60" s="168">
        <f t="shared" si="4"/>
        <v>2019</v>
      </c>
      <c r="L60" s="4"/>
      <c r="M60" s="4"/>
    </row>
    <row r="61" spans="7:13">
      <c r="G61" s="35">
        <v>43709</v>
      </c>
      <c r="H61" s="39">
        <v>2.2754985714285714</v>
      </c>
      <c r="I61" s="39">
        <v>2.3343873417721515</v>
      </c>
      <c r="J61" s="39">
        <v>2.2822775079413873</v>
      </c>
      <c r="K61" s="168">
        <f t="shared" si="4"/>
        <v>2019</v>
      </c>
      <c r="L61" s="4"/>
      <c r="M61" s="4"/>
    </row>
    <row r="62" spans="7:13">
      <c r="G62" s="35">
        <v>43739</v>
      </c>
      <c r="H62" s="39">
        <v>2.3137638775510205</v>
      </c>
      <c r="I62" s="39">
        <v>2.3595012658227845</v>
      </c>
      <c r="J62" s="39">
        <v>2.3232653140690647</v>
      </c>
      <c r="K62" s="168">
        <f t="shared" si="4"/>
        <v>2019</v>
      </c>
      <c r="L62" s="4"/>
      <c r="M62" s="4"/>
    </row>
    <row r="63" spans="7:13">
      <c r="G63" s="35">
        <v>43770</v>
      </c>
      <c r="H63" s="39">
        <v>2.5688659183673472</v>
      </c>
      <c r="I63" s="39">
        <v>2.615906329113924</v>
      </c>
      <c r="J63" s="39">
        <v>2.5358895583563892</v>
      </c>
      <c r="K63" s="168">
        <f t="shared" si="4"/>
        <v>2019</v>
      </c>
      <c r="L63" s="4"/>
      <c r="M63" s="4"/>
    </row>
    <row r="64" spans="7:13">
      <c r="G64" s="35">
        <v>43800</v>
      </c>
      <c r="H64" s="39">
        <v>2.7877434693877552</v>
      </c>
      <c r="I64" s="39">
        <v>2.7661848101265822</v>
      </c>
      <c r="J64" s="39">
        <v>2.7608101444820168</v>
      </c>
      <c r="K64" s="168">
        <f t="shared" si="4"/>
        <v>2019</v>
      </c>
      <c r="L64" s="4"/>
      <c r="M64" s="4"/>
    </row>
    <row r="65" spans="7:13">
      <c r="G65" s="35">
        <v>43831</v>
      </c>
      <c r="H65" s="39">
        <v>2.8816210204081631</v>
      </c>
      <c r="I65" s="39">
        <v>2.8536784810126576</v>
      </c>
      <c r="J65" s="39">
        <v>2.8525203606926941</v>
      </c>
      <c r="K65" s="168">
        <f t="shared" ref="K65:K112" si="5">YEAR(G65)</f>
        <v>2020</v>
      </c>
      <c r="L65" s="4"/>
      <c r="M65" s="4"/>
    </row>
    <row r="66" spans="7:13">
      <c r="G66" s="35">
        <v>43862</v>
      </c>
      <c r="H66" s="39">
        <v>2.8520291836734692</v>
      </c>
      <c r="I66" s="39">
        <v>2.8321088607594933</v>
      </c>
      <c r="J66" s="39">
        <v>2.8407363664309866</v>
      </c>
      <c r="K66" s="168">
        <f t="shared" si="5"/>
        <v>2020</v>
      </c>
      <c r="L66" s="4"/>
      <c r="M66" s="4"/>
    </row>
    <row r="67" spans="7:13">
      <c r="G67" s="35">
        <v>43891</v>
      </c>
      <c r="H67" s="39">
        <v>2.7550904081632654</v>
      </c>
      <c r="I67" s="39">
        <v>2.7717544303797466</v>
      </c>
      <c r="J67" s="39">
        <v>2.7382668511117942</v>
      </c>
      <c r="K67" s="168">
        <f t="shared" si="5"/>
        <v>2020</v>
      </c>
      <c r="L67" s="4"/>
      <c r="M67" s="4"/>
    </row>
    <row r="68" spans="7:13">
      <c r="G68" s="35">
        <v>43922</v>
      </c>
      <c r="H68" s="39">
        <v>2.3035597959183671</v>
      </c>
      <c r="I68" s="39">
        <v>2.2187417721518985</v>
      </c>
      <c r="J68" s="39">
        <v>2.2156723229839121</v>
      </c>
      <c r="K68" s="168">
        <f t="shared" si="5"/>
        <v>2020</v>
      </c>
      <c r="L68" s="4"/>
      <c r="M68" s="4"/>
    </row>
    <row r="69" spans="7:13">
      <c r="G69" s="35">
        <v>43952</v>
      </c>
      <c r="H69" s="39">
        <v>2.2260087755102043</v>
      </c>
      <c r="I69" s="39">
        <v>2.2002101265822782</v>
      </c>
      <c r="J69" s="39">
        <v>2.2146476278307206</v>
      </c>
      <c r="K69" s="168">
        <f t="shared" si="5"/>
        <v>2020</v>
      </c>
      <c r="L69" s="4"/>
      <c r="M69" s="4"/>
    </row>
    <row r="70" spans="7:13">
      <c r="G70" s="35">
        <v>43983</v>
      </c>
      <c r="H70" s="39">
        <v>2.2545802040816327</v>
      </c>
      <c r="I70" s="39">
        <v>2.2409189873417721</v>
      </c>
      <c r="J70" s="39">
        <v>2.2407773542371148</v>
      </c>
      <c r="K70" s="168">
        <f t="shared" si="5"/>
        <v>2020</v>
      </c>
      <c r="L70" s="4"/>
      <c r="M70" s="4"/>
    </row>
    <row r="71" spans="7:13">
      <c r="G71" s="35">
        <v>44013</v>
      </c>
      <c r="H71" s="39">
        <v>2.3183557142857141</v>
      </c>
      <c r="I71" s="39">
        <v>2.3238556962025312</v>
      </c>
      <c r="J71" s="39">
        <v>2.3073825391945899</v>
      </c>
      <c r="K71" s="168">
        <f t="shared" si="5"/>
        <v>2020</v>
      </c>
      <c r="L71" s="4"/>
      <c r="M71" s="4"/>
    </row>
    <row r="72" spans="7:13">
      <c r="G72" s="35">
        <v>44044</v>
      </c>
      <c r="H72" s="39">
        <v>2.3459067346938776</v>
      </c>
      <c r="I72" s="39">
        <v>2.3711468354430378</v>
      </c>
      <c r="J72" s="39">
        <v>2.3350493083307713</v>
      </c>
      <c r="K72" s="168">
        <f t="shared" si="5"/>
        <v>2020</v>
      </c>
      <c r="L72" s="4"/>
      <c r="M72" s="4"/>
    </row>
    <row r="73" spans="7:13">
      <c r="G73" s="35">
        <v>44075</v>
      </c>
      <c r="H73" s="39">
        <v>2.3428455102040817</v>
      </c>
      <c r="I73" s="39">
        <v>2.3781341772151898</v>
      </c>
      <c r="J73" s="39">
        <v>2.329413484988216</v>
      </c>
      <c r="K73" s="168">
        <f t="shared" si="5"/>
        <v>2020</v>
      </c>
      <c r="L73" s="4"/>
      <c r="M73" s="4"/>
    </row>
    <row r="74" spans="7:13">
      <c r="G74" s="35">
        <v>44105</v>
      </c>
      <c r="H74" s="39">
        <v>2.3785597959183673</v>
      </c>
      <c r="I74" s="39">
        <v>2.4007164556962022</v>
      </c>
      <c r="J74" s="39">
        <v>2.3678395532329133</v>
      </c>
      <c r="K74" s="168">
        <f t="shared" si="5"/>
        <v>2020</v>
      </c>
      <c r="L74" s="4"/>
      <c r="M74" s="4"/>
    </row>
    <row r="75" spans="7:13">
      <c r="G75" s="35">
        <v>44136</v>
      </c>
      <c r="H75" s="39">
        <v>2.6081516326530614</v>
      </c>
      <c r="I75" s="39">
        <v>2.6521594936708857</v>
      </c>
      <c r="J75" s="39">
        <v>2.5727785838712984</v>
      </c>
      <c r="K75" s="168">
        <f t="shared" si="5"/>
        <v>2020</v>
      </c>
      <c r="L75" s="4"/>
      <c r="M75" s="4"/>
    </row>
    <row r="76" spans="7:13">
      <c r="G76" s="35">
        <v>44166</v>
      </c>
      <c r="H76" s="39">
        <v>2.8061108163265307</v>
      </c>
      <c r="I76" s="39">
        <v>2.7919063291139237</v>
      </c>
      <c r="J76" s="39">
        <v>2.7715694435905318</v>
      </c>
      <c r="K76" s="168">
        <f t="shared" si="5"/>
        <v>2020</v>
      </c>
      <c r="L76" s="4"/>
      <c r="M76" s="4"/>
    </row>
    <row r="77" spans="7:13">
      <c r="G77" s="35">
        <v>44197</v>
      </c>
      <c r="H77" s="39">
        <v>2.9336618367346938</v>
      </c>
      <c r="I77" s="39">
        <v>2.8873999999999995</v>
      </c>
      <c r="J77" s="39">
        <v>2.8996563377395228</v>
      </c>
      <c r="K77" s="168">
        <f t="shared" si="5"/>
        <v>2021</v>
      </c>
      <c r="L77" s="4"/>
      <c r="M77" s="4"/>
    </row>
    <row r="78" spans="7:13">
      <c r="G78" s="35">
        <v>44228</v>
      </c>
      <c r="H78" s="39">
        <v>2.9188659183673469</v>
      </c>
      <c r="I78" s="39">
        <v>2.8928683544303793</v>
      </c>
      <c r="J78" s="39">
        <v>2.9027304231990985</v>
      </c>
      <c r="K78" s="168">
        <f t="shared" si="5"/>
        <v>2021</v>
      </c>
      <c r="L78" s="4"/>
      <c r="M78" s="4"/>
    </row>
    <row r="79" spans="7:13">
      <c r="G79" s="35">
        <v>44256</v>
      </c>
      <c r="H79" s="39">
        <v>2.8341720408163265</v>
      </c>
      <c r="I79" s="39">
        <v>2.7943367088607594</v>
      </c>
      <c r="J79" s="39">
        <v>2.8125572497182088</v>
      </c>
      <c r="K79" s="168">
        <f t="shared" si="5"/>
        <v>2021</v>
      </c>
      <c r="L79" s="4"/>
      <c r="M79" s="4"/>
    </row>
    <row r="80" spans="7:13">
      <c r="G80" s="35">
        <v>44287</v>
      </c>
      <c r="H80" s="39">
        <v>2.3596822448979591</v>
      </c>
      <c r="I80" s="39">
        <v>2.2338303797468351</v>
      </c>
      <c r="J80" s="39">
        <v>2.3360740034839638</v>
      </c>
      <c r="K80" s="168">
        <f t="shared" si="5"/>
        <v>2021</v>
      </c>
      <c r="L80" s="4"/>
      <c r="M80" s="4"/>
    </row>
    <row r="81" spans="7:13">
      <c r="G81" s="35">
        <v>44317</v>
      </c>
      <c r="H81" s="39">
        <v>2.2693761224489797</v>
      </c>
      <c r="I81" s="39">
        <v>2.2152987341772152</v>
      </c>
      <c r="J81" s="39">
        <v>2.2479502203094577</v>
      </c>
      <c r="K81" s="168">
        <f t="shared" si="5"/>
        <v>2021</v>
      </c>
      <c r="L81" s="4"/>
      <c r="M81" s="4"/>
    </row>
    <row r="82" spans="7:13">
      <c r="G82" s="35">
        <v>44348</v>
      </c>
      <c r="H82" s="39">
        <v>2.3086618367346943</v>
      </c>
      <c r="I82" s="39">
        <v>2.2489189873417721</v>
      </c>
      <c r="J82" s="39">
        <v>2.2848392458243674</v>
      </c>
      <c r="K82" s="168">
        <f t="shared" si="5"/>
        <v>2021</v>
      </c>
      <c r="L82" s="4"/>
      <c r="M82" s="4"/>
    </row>
    <row r="83" spans="7:13">
      <c r="G83" s="35">
        <v>44378</v>
      </c>
      <c r="H83" s="39">
        <v>2.3494781632653066</v>
      </c>
      <c r="I83" s="39">
        <v>2.3268936708860757</v>
      </c>
      <c r="J83" s="39">
        <v>2.328388789835024</v>
      </c>
      <c r="K83" s="168">
        <f t="shared" si="5"/>
        <v>2021</v>
      </c>
      <c r="L83" s="4"/>
      <c r="M83" s="4"/>
    </row>
    <row r="84" spans="7:13">
      <c r="G84" s="35">
        <v>44409</v>
      </c>
      <c r="H84" s="39">
        <v>2.3749883673469392</v>
      </c>
      <c r="I84" s="39">
        <v>2.3720582278481008</v>
      </c>
      <c r="J84" s="39">
        <v>2.3540061686648222</v>
      </c>
      <c r="K84" s="168">
        <f t="shared" si="5"/>
        <v>2021</v>
      </c>
      <c r="L84" s="4"/>
      <c r="M84" s="4"/>
    </row>
    <row r="85" spans="7:13">
      <c r="G85" s="35">
        <v>44440</v>
      </c>
      <c r="H85" s="39">
        <v>2.392845510204082</v>
      </c>
      <c r="I85" s="39">
        <v>2.3821848101265823</v>
      </c>
      <c r="J85" s="39">
        <v>2.3693765959627009</v>
      </c>
      <c r="K85" s="168">
        <f t="shared" si="5"/>
        <v>2021</v>
      </c>
      <c r="L85" s="4"/>
      <c r="M85" s="4"/>
    </row>
    <row r="86" spans="7:13">
      <c r="G86" s="35">
        <v>44470</v>
      </c>
      <c r="H86" s="39">
        <v>2.4107026530612243</v>
      </c>
      <c r="I86" s="39">
        <v>2.4047670886075947</v>
      </c>
      <c r="J86" s="39">
        <v>2.3898704990265398</v>
      </c>
      <c r="K86" s="168">
        <f t="shared" si="5"/>
        <v>2021</v>
      </c>
      <c r="L86" s="4"/>
      <c r="M86" s="4"/>
    </row>
    <row r="87" spans="7:13">
      <c r="G87" s="35">
        <v>44501</v>
      </c>
      <c r="H87" s="39">
        <v>2.6586618367346939</v>
      </c>
      <c r="I87" s="39">
        <v>2.6591468354430376</v>
      </c>
      <c r="J87" s="39">
        <v>2.6183775181883386</v>
      </c>
      <c r="K87" s="168">
        <f t="shared" si="5"/>
        <v>2021</v>
      </c>
      <c r="L87" s="4"/>
      <c r="M87" s="4"/>
    </row>
    <row r="88" spans="7:13">
      <c r="G88" s="35">
        <v>44531</v>
      </c>
      <c r="H88" s="39">
        <v>2.8520291836734692</v>
      </c>
      <c r="I88" s="39">
        <v>2.8019316455696197</v>
      </c>
      <c r="J88" s="39">
        <v>2.8176807254841685</v>
      </c>
      <c r="K88" s="168">
        <f t="shared" si="5"/>
        <v>2021</v>
      </c>
      <c r="L88" s="4"/>
      <c r="M88" s="4"/>
    </row>
    <row r="89" spans="7:13">
      <c r="G89" s="35">
        <v>44562</v>
      </c>
      <c r="H89" s="39">
        <v>2.9795802040816328</v>
      </c>
      <c r="I89" s="39">
        <v>2.9024886075949361</v>
      </c>
      <c r="J89" s="39">
        <v>2.9432058817501794</v>
      </c>
      <c r="K89" s="168">
        <f t="shared" si="5"/>
        <v>2022</v>
      </c>
      <c r="L89" s="4"/>
      <c r="M89" s="4"/>
    </row>
    <row r="90" spans="7:13">
      <c r="G90" s="35">
        <v>44593</v>
      </c>
      <c r="H90" s="39">
        <v>2.9556006122448979</v>
      </c>
      <c r="I90" s="39">
        <v>2.9040075949367083</v>
      </c>
      <c r="J90" s="39">
        <v>2.9396194487140077</v>
      </c>
      <c r="K90" s="168">
        <f t="shared" si="5"/>
        <v>2022</v>
      </c>
      <c r="L90" s="4"/>
      <c r="M90" s="4"/>
    </row>
    <row r="91" spans="7:13">
      <c r="G91" s="35">
        <v>44621</v>
      </c>
      <c r="H91" s="39">
        <v>2.8678455102040821</v>
      </c>
      <c r="I91" s="39">
        <v>2.8024379746835439</v>
      </c>
      <c r="J91" s="39">
        <v>2.8438104518905627</v>
      </c>
      <c r="K91" s="168">
        <f t="shared" si="5"/>
        <v>2022</v>
      </c>
      <c r="L91" s="4"/>
      <c r="M91" s="4"/>
    </row>
    <row r="92" spans="7:13">
      <c r="G92" s="35">
        <v>44652</v>
      </c>
      <c r="H92" s="39">
        <v>2.3729475510204083</v>
      </c>
      <c r="I92" s="39">
        <v>2.2368683544303796</v>
      </c>
      <c r="J92" s="39">
        <v>2.3340246131775797</v>
      </c>
      <c r="K92" s="168">
        <f t="shared" si="5"/>
        <v>2022</v>
      </c>
      <c r="L92" s="4"/>
      <c r="M92" s="4"/>
    </row>
    <row r="93" spans="7:13">
      <c r="G93" s="35">
        <v>44682</v>
      </c>
      <c r="H93" s="39">
        <v>2.286212857142857</v>
      </c>
      <c r="I93" s="39">
        <v>2.2192481012658223</v>
      </c>
      <c r="J93" s="39">
        <v>2.2494872630392457</v>
      </c>
      <c r="K93" s="168">
        <f t="shared" si="5"/>
        <v>2022</v>
      </c>
      <c r="L93" s="4"/>
      <c r="M93" s="4"/>
    </row>
    <row r="94" spans="7:13">
      <c r="G94" s="35">
        <v>44713</v>
      </c>
      <c r="H94" s="39">
        <v>2.3198863265306122</v>
      </c>
      <c r="I94" s="39">
        <v>2.2549949367088606</v>
      </c>
      <c r="J94" s="39">
        <v>2.2807404652115997</v>
      </c>
      <c r="K94" s="168">
        <f t="shared" si="5"/>
        <v>2022</v>
      </c>
      <c r="L94" s="4"/>
      <c r="M94" s="4"/>
    </row>
    <row r="95" spans="7:13">
      <c r="G95" s="35">
        <v>44743</v>
      </c>
      <c r="H95" s="39">
        <v>2.3703965306122448</v>
      </c>
      <c r="I95" s="39">
        <v>2.3348936708860757</v>
      </c>
      <c r="J95" s="39">
        <v>2.3340246131775797</v>
      </c>
      <c r="K95" s="168">
        <f t="shared" si="5"/>
        <v>2022</v>
      </c>
      <c r="L95" s="4"/>
      <c r="M95" s="4"/>
    </row>
    <row r="96" spans="7:13">
      <c r="G96" s="35">
        <v>44774</v>
      </c>
      <c r="H96" s="39">
        <v>2.3989679591836737</v>
      </c>
      <c r="I96" s="39">
        <v>2.3831974683544299</v>
      </c>
      <c r="J96" s="39">
        <v>2.3627160774669536</v>
      </c>
      <c r="K96" s="168">
        <f t="shared" si="5"/>
        <v>2022</v>
      </c>
      <c r="L96" s="4"/>
      <c r="M96" s="4"/>
    </row>
    <row r="97" spans="7:13">
      <c r="G97" s="35">
        <v>44805</v>
      </c>
      <c r="H97" s="39">
        <v>2.4091720408163266</v>
      </c>
      <c r="I97" s="39">
        <v>2.3932227848101264</v>
      </c>
      <c r="J97" s="39">
        <v>2.3704012911158929</v>
      </c>
      <c r="K97" s="168">
        <f t="shared" si="5"/>
        <v>2022</v>
      </c>
      <c r="L97" s="4"/>
      <c r="M97" s="4"/>
    </row>
    <row r="98" spans="7:13">
      <c r="G98" s="35">
        <v>44835</v>
      </c>
      <c r="H98" s="39">
        <v>2.4326414285714284</v>
      </c>
      <c r="I98" s="39">
        <v>2.4138810126582277</v>
      </c>
      <c r="J98" s="39">
        <v>2.3965310175222871</v>
      </c>
      <c r="K98" s="168">
        <f t="shared" si="5"/>
        <v>2022</v>
      </c>
      <c r="L98" s="4"/>
      <c r="M98" s="4"/>
    </row>
    <row r="99" spans="7:13">
      <c r="G99" s="35">
        <v>44866</v>
      </c>
      <c r="H99" s="39">
        <v>2.7050904081632652</v>
      </c>
      <c r="I99" s="39">
        <v>2.6722101265822782</v>
      </c>
      <c r="J99" s="39">
        <v>2.6521924582436727</v>
      </c>
      <c r="K99" s="168">
        <f t="shared" si="5"/>
        <v>2022</v>
      </c>
      <c r="L99" s="4"/>
      <c r="M99" s="4"/>
    </row>
    <row r="100" spans="7:13">
      <c r="G100" s="35">
        <v>44896</v>
      </c>
      <c r="H100" s="39">
        <v>2.8887638775510203</v>
      </c>
      <c r="I100" s="39">
        <v>2.8180329113924047</v>
      </c>
      <c r="J100" s="39">
        <v>2.839199323701199</v>
      </c>
      <c r="K100" s="168">
        <f t="shared" si="5"/>
        <v>2022</v>
      </c>
      <c r="L100" s="4"/>
      <c r="M100" s="4"/>
    </row>
    <row r="101" spans="7:13">
      <c r="G101" s="35">
        <v>44927</v>
      </c>
      <c r="H101" s="39">
        <v>3.0244781632653064</v>
      </c>
      <c r="I101" s="39">
        <v>2.9366151898734172</v>
      </c>
      <c r="J101" s="39">
        <v>2.9729220411927453</v>
      </c>
      <c r="K101" s="168">
        <f t="shared" si="5"/>
        <v>2023</v>
      </c>
      <c r="L101" s="4"/>
      <c r="M101" s="4"/>
    </row>
    <row r="102" spans="7:13">
      <c r="G102" s="35">
        <v>44958</v>
      </c>
      <c r="H102" s="39">
        <v>3.0061108163265309</v>
      </c>
      <c r="I102" s="39">
        <v>2.936108860759493</v>
      </c>
      <c r="J102" s="39">
        <v>2.9749714314991293</v>
      </c>
      <c r="K102" s="168">
        <f t="shared" si="5"/>
        <v>2023</v>
      </c>
      <c r="L102" s="4"/>
      <c r="M102" s="4"/>
    </row>
    <row r="103" spans="7:13">
      <c r="G103" s="35">
        <v>44986</v>
      </c>
      <c r="H103" s="39">
        <v>2.9173353061224492</v>
      </c>
      <c r="I103" s="39">
        <v>2.8336278481012656</v>
      </c>
      <c r="J103" s="39">
        <v>2.8781377395224923</v>
      </c>
      <c r="K103" s="168">
        <f t="shared" si="5"/>
        <v>2023</v>
      </c>
      <c r="L103" s="4"/>
      <c r="M103" s="4"/>
    </row>
    <row r="104" spans="7:13">
      <c r="G104" s="35">
        <v>45017</v>
      </c>
      <c r="H104" s="39">
        <v>2.4183557142857146</v>
      </c>
      <c r="I104" s="39">
        <v>2.2790962025316452</v>
      </c>
      <c r="J104" s="39">
        <v>2.3821852853776004</v>
      </c>
      <c r="K104" s="168">
        <f t="shared" si="5"/>
        <v>2023</v>
      </c>
      <c r="L104" s="4"/>
      <c r="M104" s="4"/>
    </row>
    <row r="105" spans="7:13">
      <c r="G105" s="35">
        <v>45047</v>
      </c>
      <c r="H105" s="39">
        <v>2.9377434693877551</v>
      </c>
      <c r="I105" s="39">
        <v>2.8091215189873413</v>
      </c>
      <c r="J105" s="39">
        <v>2.9037551183522905</v>
      </c>
      <c r="K105" s="168">
        <f t="shared" si="5"/>
        <v>2023</v>
      </c>
      <c r="L105" s="4"/>
      <c r="M105" s="4"/>
    </row>
    <row r="106" spans="7:13">
      <c r="G106" s="35">
        <v>45078</v>
      </c>
      <c r="H106" s="39">
        <v>2.9675393877551022</v>
      </c>
      <c r="I106" s="39">
        <v>2.7562607594936703</v>
      </c>
      <c r="J106" s="39">
        <v>2.9311144789425145</v>
      </c>
      <c r="K106" s="168">
        <f t="shared" si="5"/>
        <v>2023</v>
      </c>
      <c r="L106" s="4"/>
      <c r="M106" s="4"/>
    </row>
    <row r="107" spans="7:13">
      <c r="G107" s="35">
        <v>45108</v>
      </c>
      <c r="H107" s="39">
        <v>2.9992740816326529</v>
      </c>
      <c r="I107" s="39">
        <v>2.8668430379746832</v>
      </c>
      <c r="J107" s="39">
        <v>2.9655442360897633</v>
      </c>
      <c r="K107" s="168">
        <f t="shared" si="5"/>
        <v>2023</v>
      </c>
      <c r="L107" s="4"/>
      <c r="M107" s="4"/>
    </row>
    <row r="108" spans="7:13">
      <c r="G108" s="35">
        <v>45139</v>
      </c>
      <c r="H108" s="39">
        <v>3.0394781632653061</v>
      </c>
      <c r="I108" s="39">
        <v>2.9617291139240502</v>
      </c>
      <c r="J108" s="39">
        <v>3.0059172251255251</v>
      </c>
      <c r="K108" s="168">
        <f t="shared" si="5"/>
        <v>2023</v>
      </c>
      <c r="L108" s="4"/>
      <c r="M108" s="4"/>
    </row>
    <row r="109" spans="7:13">
      <c r="G109" s="35">
        <v>45170</v>
      </c>
      <c r="H109" s="39">
        <v>3.0380495918367347</v>
      </c>
      <c r="I109" s="39">
        <v>2.928210126582278</v>
      </c>
      <c r="J109" s="39">
        <v>3.0019209140280769</v>
      </c>
      <c r="K109" s="168">
        <f t="shared" si="5"/>
        <v>2023</v>
      </c>
      <c r="L109" s="4"/>
      <c r="M109" s="4"/>
    </row>
    <row r="110" spans="7:13">
      <c r="G110" s="35">
        <v>45200</v>
      </c>
      <c r="H110" s="39">
        <v>3.1016210204081633</v>
      </c>
      <c r="I110" s="39">
        <v>3.0027417721518983</v>
      </c>
      <c r="J110" s="39">
        <v>3.0683211599549134</v>
      </c>
      <c r="K110" s="168">
        <f t="shared" si="5"/>
        <v>2023</v>
      </c>
      <c r="L110" s="4"/>
      <c r="M110" s="4"/>
    </row>
    <row r="111" spans="7:13">
      <c r="G111" s="35">
        <v>45231</v>
      </c>
      <c r="H111" s="39">
        <v>3.3025393877551021</v>
      </c>
      <c r="I111" s="39">
        <v>3.2283620253164553</v>
      </c>
      <c r="J111" s="39">
        <v>3.2521514704375449</v>
      </c>
      <c r="K111" s="168">
        <f t="shared" si="5"/>
        <v>2023</v>
      </c>
      <c r="L111" s="4"/>
      <c r="M111" s="4"/>
    </row>
    <row r="112" spans="7:13">
      <c r="G112" s="35">
        <v>45261</v>
      </c>
      <c r="H112" s="39">
        <v>3.5303965306122449</v>
      </c>
      <c r="I112" s="39">
        <v>3.4297797468354427</v>
      </c>
      <c r="J112" s="39">
        <v>3.4835276360282816</v>
      </c>
      <c r="K112" s="168">
        <f t="shared" si="5"/>
        <v>2023</v>
      </c>
      <c r="L112" s="4"/>
      <c r="M112" s="4"/>
    </row>
    <row r="113" spans="7:13">
      <c r="G113" s="35">
        <v>45292</v>
      </c>
      <c r="H113" s="39">
        <v>3.5974373469387757</v>
      </c>
      <c r="I113" s="39">
        <v>3.5392481012658221</v>
      </c>
      <c r="J113" s="39">
        <v>3.5482883697100114</v>
      </c>
      <c r="K113" s="168">
        <f t="shared" ref="K113:K159" si="6">YEAR(G113)</f>
        <v>2024</v>
      </c>
      <c r="L113" s="4"/>
      <c r="M113" s="4"/>
    </row>
    <row r="114" spans="7:13">
      <c r="G114" s="35">
        <v>45323</v>
      </c>
      <c r="H114" s="39">
        <v>3.5882536734693882</v>
      </c>
      <c r="I114" s="39">
        <v>3.571855696202531</v>
      </c>
      <c r="J114" s="39">
        <v>3.5595600163951229</v>
      </c>
      <c r="K114" s="168">
        <f t="shared" si="6"/>
        <v>2024</v>
      </c>
      <c r="L114" s="4"/>
      <c r="M114" s="4"/>
    </row>
    <row r="115" spans="7:13">
      <c r="G115" s="35">
        <v>45352</v>
      </c>
      <c r="H115" s="39">
        <v>3.4642740816326532</v>
      </c>
      <c r="I115" s="39">
        <v>3.52719746835443</v>
      </c>
      <c r="J115" s="39">
        <v>3.4273743416333642</v>
      </c>
      <c r="K115" s="168">
        <f t="shared" si="6"/>
        <v>2024</v>
      </c>
      <c r="L115" s="4"/>
      <c r="M115" s="4"/>
    </row>
    <row r="116" spans="7:13">
      <c r="G116" s="35">
        <v>45383</v>
      </c>
      <c r="H116" s="39">
        <v>3.0553965306122448</v>
      </c>
      <c r="I116" s="39">
        <v>2.8877037974683541</v>
      </c>
      <c r="J116" s="39">
        <v>3.0219024695153194</v>
      </c>
      <c r="K116" s="168">
        <f t="shared" si="6"/>
        <v>2024</v>
      </c>
      <c r="L116" s="4"/>
      <c r="M116" s="4"/>
    </row>
    <row r="117" spans="7:13">
      <c r="G117" s="35">
        <v>45413</v>
      </c>
      <c r="H117" s="39">
        <v>3.5892740816326532</v>
      </c>
      <c r="I117" s="39">
        <v>3.3988936708860757</v>
      </c>
      <c r="J117" s="39">
        <v>3.5580229736653348</v>
      </c>
      <c r="K117" s="168">
        <f t="shared" si="6"/>
        <v>2024</v>
      </c>
      <c r="L117" s="4"/>
      <c r="M117" s="4"/>
    </row>
    <row r="118" spans="7:13">
      <c r="G118" s="35">
        <v>45444</v>
      </c>
      <c r="H118" s="39">
        <v>3.6150904081632658</v>
      </c>
      <c r="I118" s="39">
        <v>3.2575265822784805</v>
      </c>
      <c r="J118" s="39">
        <v>3.5813860231581107</v>
      </c>
      <c r="K118" s="168">
        <f t="shared" si="6"/>
        <v>2024</v>
      </c>
      <c r="L118" s="4"/>
      <c r="M118" s="4"/>
    </row>
    <row r="119" spans="7:13">
      <c r="G119" s="35">
        <v>45474</v>
      </c>
      <c r="H119" s="39">
        <v>3.6280495918367346</v>
      </c>
      <c r="I119" s="39">
        <v>3.3988936708860757</v>
      </c>
      <c r="J119" s="39">
        <v>3.5969613894866277</v>
      </c>
      <c r="K119" s="168">
        <f t="shared" si="6"/>
        <v>2024</v>
      </c>
      <c r="L119" s="4"/>
      <c r="M119" s="4"/>
    </row>
    <row r="120" spans="7:13">
      <c r="G120" s="35">
        <v>45505</v>
      </c>
      <c r="H120" s="39">
        <v>3.6798863265306125</v>
      </c>
      <c r="I120" s="39">
        <v>3.5402607594936701</v>
      </c>
      <c r="J120" s="39">
        <v>3.6490159032687779</v>
      </c>
      <c r="K120" s="168">
        <f t="shared" si="6"/>
        <v>2024</v>
      </c>
      <c r="L120" s="4"/>
      <c r="M120" s="4"/>
    </row>
    <row r="121" spans="7:13">
      <c r="G121" s="35">
        <v>45536</v>
      </c>
      <c r="H121" s="39">
        <v>3.6669271428571428</v>
      </c>
      <c r="I121" s="39">
        <v>3.463096202531645</v>
      </c>
      <c r="J121" s="39">
        <v>3.6334405369402605</v>
      </c>
      <c r="K121" s="168">
        <f t="shared" si="6"/>
        <v>2024</v>
      </c>
      <c r="L121" s="4"/>
      <c r="M121" s="4"/>
    </row>
    <row r="122" spans="7:13">
      <c r="G122" s="35">
        <v>45566</v>
      </c>
      <c r="H122" s="39">
        <v>3.7706006122448978</v>
      </c>
      <c r="I122" s="39">
        <v>3.5917037974683539</v>
      </c>
      <c r="J122" s="39">
        <v>3.7401113023875396</v>
      </c>
      <c r="K122" s="168">
        <f t="shared" si="6"/>
        <v>2024</v>
      </c>
      <c r="L122" s="4"/>
      <c r="M122" s="4"/>
    </row>
    <row r="123" spans="7:13">
      <c r="G123" s="35">
        <v>45597</v>
      </c>
      <c r="H123" s="39">
        <v>3.900090408163265</v>
      </c>
      <c r="I123" s="39">
        <v>3.7845139240506325</v>
      </c>
      <c r="J123" s="39">
        <v>3.8522129521467368</v>
      </c>
      <c r="K123" s="168">
        <f t="shared" si="6"/>
        <v>2024</v>
      </c>
      <c r="L123" s="4"/>
      <c r="M123" s="4"/>
    </row>
    <row r="124" spans="7:13">
      <c r="G124" s="35">
        <v>45627</v>
      </c>
      <c r="H124" s="39">
        <v>4.1720291836734686</v>
      </c>
      <c r="I124" s="39">
        <v>4.0415265822784798</v>
      </c>
      <c r="J124" s="39">
        <v>4.1278559483553652</v>
      </c>
      <c r="K124" s="168">
        <f t="shared" si="6"/>
        <v>2024</v>
      </c>
      <c r="L124" s="4"/>
      <c r="M124" s="4"/>
    </row>
    <row r="125" spans="7:13">
      <c r="G125" s="35">
        <v>45658</v>
      </c>
      <c r="H125" s="39">
        <v>4.170396530612245</v>
      </c>
      <c r="I125" s="39">
        <v>4.141779746835442</v>
      </c>
      <c r="J125" s="39">
        <v>4.1236546982272779</v>
      </c>
      <c r="K125" s="168">
        <f t="shared" si="6"/>
        <v>2025</v>
      </c>
      <c r="L125" s="4"/>
      <c r="M125" s="4"/>
    </row>
    <row r="126" spans="7:13">
      <c r="G126" s="35">
        <v>45689</v>
      </c>
      <c r="H126" s="39">
        <v>4.170396530612245</v>
      </c>
      <c r="I126" s="39">
        <v>4.207703797468354</v>
      </c>
      <c r="J126" s="39">
        <v>4.144148601291116</v>
      </c>
      <c r="K126" s="168">
        <f t="shared" si="6"/>
        <v>2025</v>
      </c>
      <c r="L126" s="4"/>
      <c r="M126" s="4"/>
    </row>
    <row r="127" spans="7:13">
      <c r="G127" s="35">
        <v>45717</v>
      </c>
      <c r="H127" s="39">
        <v>4.0111108163265303</v>
      </c>
      <c r="I127" s="39">
        <v>4.2208683544303787</v>
      </c>
      <c r="J127" s="39">
        <v>3.976508474228917</v>
      </c>
      <c r="K127" s="168">
        <f t="shared" si="6"/>
        <v>2025</v>
      </c>
      <c r="L127" s="4"/>
      <c r="M127" s="4"/>
    </row>
    <row r="128" spans="7:13">
      <c r="G128" s="35">
        <v>45748</v>
      </c>
      <c r="H128" s="39">
        <v>3.6925393877551023</v>
      </c>
      <c r="I128" s="39">
        <v>3.496210126582278</v>
      </c>
      <c r="J128" s="39">
        <v>3.6617221231683574</v>
      </c>
      <c r="K128" s="168">
        <f t="shared" si="6"/>
        <v>2025</v>
      </c>
      <c r="L128" s="4"/>
      <c r="M128" s="4"/>
    </row>
    <row r="129" spans="7:13">
      <c r="G129" s="35">
        <v>45778</v>
      </c>
      <c r="H129" s="39">
        <v>3.6393761224489798</v>
      </c>
      <c r="I129" s="39">
        <v>3.5093746835443032</v>
      </c>
      <c r="J129" s="39">
        <v>3.6083355056870583</v>
      </c>
      <c r="K129" s="168">
        <f t="shared" si="6"/>
        <v>2025</v>
      </c>
      <c r="L129" s="4"/>
      <c r="M129" s="4"/>
    </row>
    <row r="130" spans="7:13">
      <c r="G130" s="35">
        <v>45809</v>
      </c>
      <c r="H130" s="39">
        <v>3.6261108163265305</v>
      </c>
      <c r="I130" s="39">
        <v>3.3776278481012652</v>
      </c>
      <c r="J130" s="39">
        <v>3.5924527308125835</v>
      </c>
      <c r="K130" s="168">
        <f t="shared" si="6"/>
        <v>2025</v>
      </c>
      <c r="L130" s="4"/>
      <c r="M130" s="4"/>
    </row>
    <row r="131" spans="7:13">
      <c r="G131" s="35">
        <v>45839</v>
      </c>
      <c r="H131" s="39">
        <v>3.6393761224489798</v>
      </c>
      <c r="I131" s="39">
        <v>3.5358050632911389</v>
      </c>
      <c r="J131" s="39">
        <v>3.6083355056870583</v>
      </c>
      <c r="K131" s="168">
        <f t="shared" si="6"/>
        <v>2025</v>
      </c>
      <c r="L131" s="4"/>
      <c r="M131" s="4"/>
    </row>
    <row r="132" spans="7:13">
      <c r="G132" s="35">
        <v>45870</v>
      </c>
      <c r="H132" s="39">
        <v>3.7190699999999999</v>
      </c>
      <c r="I132" s="39">
        <v>3.627956962025316</v>
      </c>
      <c r="J132" s="39">
        <v>3.6883641971513477</v>
      </c>
      <c r="K132" s="168">
        <f t="shared" si="6"/>
        <v>2025</v>
      </c>
      <c r="L132" s="4"/>
      <c r="M132" s="4"/>
    </row>
    <row r="133" spans="7:13">
      <c r="G133" s="35">
        <v>45901</v>
      </c>
      <c r="H133" s="39">
        <v>3.7323353061224491</v>
      </c>
      <c r="I133" s="39">
        <v>3.548969620253164</v>
      </c>
      <c r="J133" s="39">
        <v>3.6991234962598627</v>
      </c>
      <c r="K133" s="168">
        <f t="shared" si="6"/>
        <v>2025</v>
      </c>
      <c r="L133" s="4"/>
      <c r="M133" s="4"/>
    </row>
    <row r="134" spans="7:13">
      <c r="G134" s="35">
        <v>45931</v>
      </c>
      <c r="H134" s="39">
        <v>3.7854985714285716</v>
      </c>
      <c r="I134" s="39">
        <v>3.6411215189873412</v>
      </c>
      <c r="J134" s="39">
        <v>3.7550718516241419</v>
      </c>
      <c r="K134" s="168">
        <f t="shared" si="6"/>
        <v>2025</v>
      </c>
      <c r="L134" s="4"/>
      <c r="M134" s="4"/>
    </row>
    <row r="135" spans="7:13">
      <c r="G135" s="35">
        <v>45962</v>
      </c>
      <c r="H135" s="39">
        <v>3.8916210204081634</v>
      </c>
      <c r="I135" s="39">
        <v>3.8651215189873414</v>
      </c>
      <c r="J135" s="39">
        <v>3.8437079823752436</v>
      </c>
      <c r="K135" s="168">
        <f t="shared" si="6"/>
        <v>2025</v>
      </c>
      <c r="L135" s="4"/>
      <c r="M135" s="4"/>
    </row>
    <row r="136" spans="7:13">
      <c r="G136" s="35">
        <v>45992</v>
      </c>
      <c r="H136" s="39">
        <v>4.0376414285714279</v>
      </c>
      <c r="I136" s="39">
        <v>4.1549443037974676</v>
      </c>
      <c r="J136" s="39">
        <v>3.9929035966799877</v>
      </c>
      <c r="K136" s="168">
        <f t="shared" si="6"/>
        <v>2025</v>
      </c>
      <c r="L136" s="4"/>
      <c r="M136" s="4"/>
    </row>
    <row r="137" spans="7:13">
      <c r="G137" s="35">
        <v>46023</v>
      </c>
      <c r="H137" s="39">
        <v>4.0940700000000003</v>
      </c>
      <c r="I137" s="39">
        <v>4.2404126582278465</v>
      </c>
      <c r="J137" s="39">
        <v>4.0470075007685216</v>
      </c>
      <c r="K137" s="168">
        <f t="shared" ref="K137:K148" si="7">YEAR(G137)</f>
        <v>2026</v>
      </c>
      <c r="L137" s="4"/>
      <c r="M137" s="4"/>
    </row>
    <row r="138" spans="7:13">
      <c r="G138" s="35">
        <v>46054</v>
      </c>
      <c r="H138" s="39">
        <v>4.1212128571428561</v>
      </c>
      <c r="I138" s="39">
        <v>4.1729696202531636</v>
      </c>
      <c r="J138" s="39">
        <v>4.0947582949072654</v>
      </c>
      <c r="K138" s="168">
        <f t="shared" si="7"/>
        <v>2026</v>
      </c>
      <c r="L138" s="4"/>
      <c r="M138" s="4"/>
    </row>
    <row r="139" spans="7:13">
      <c r="G139" s="35">
        <v>46082</v>
      </c>
      <c r="H139" s="39">
        <v>3.9173353061224492</v>
      </c>
      <c r="I139" s="39">
        <v>4.0785898734177204</v>
      </c>
      <c r="J139" s="39">
        <v>3.8823389896505791</v>
      </c>
      <c r="K139" s="168">
        <f t="shared" si="7"/>
        <v>2026</v>
      </c>
      <c r="L139" s="4"/>
      <c r="M139" s="4"/>
    </row>
    <row r="140" spans="7:13">
      <c r="G140" s="35">
        <v>46113</v>
      </c>
      <c r="H140" s="39">
        <v>3.6590700000000003</v>
      </c>
      <c r="I140" s="39">
        <v>3.4580329113924044</v>
      </c>
      <c r="J140" s="39">
        <v>3.6281121221436625</v>
      </c>
      <c r="K140" s="168">
        <f t="shared" si="7"/>
        <v>2026</v>
      </c>
      <c r="L140" s="4"/>
      <c r="M140" s="4"/>
    </row>
    <row r="141" spans="7:13">
      <c r="G141" s="35">
        <v>46143</v>
      </c>
      <c r="H141" s="39">
        <v>3.6046822448979592</v>
      </c>
      <c r="I141" s="39">
        <v>3.5254759493670882</v>
      </c>
      <c r="J141" s="39">
        <v>3.5734958704785327</v>
      </c>
      <c r="K141" s="168">
        <f t="shared" si="7"/>
        <v>2026</v>
      </c>
      <c r="L141" s="4"/>
      <c r="M141" s="4"/>
    </row>
    <row r="142" spans="7:13">
      <c r="G142" s="35">
        <v>46174</v>
      </c>
      <c r="H142" s="39">
        <v>3.618253673469388</v>
      </c>
      <c r="I142" s="39">
        <v>3.4040582278481004</v>
      </c>
      <c r="J142" s="39">
        <v>3.5845625781330055</v>
      </c>
      <c r="K142" s="168">
        <f t="shared" si="7"/>
        <v>2026</v>
      </c>
      <c r="L142" s="4"/>
      <c r="M142" s="4"/>
    </row>
    <row r="143" spans="7:13">
      <c r="G143" s="35">
        <v>46204</v>
      </c>
      <c r="H143" s="39">
        <v>3.6590700000000003</v>
      </c>
      <c r="I143" s="39">
        <v>3.5929189873417715</v>
      </c>
      <c r="J143" s="39">
        <v>3.6281121221436625</v>
      </c>
      <c r="K143" s="168">
        <f t="shared" si="7"/>
        <v>2026</v>
      </c>
      <c r="L143" s="4"/>
      <c r="M143" s="4"/>
    </row>
    <row r="144" spans="7:13">
      <c r="G144" s="35">
        <v>46235</v>
      </c>
      <c r="H144" s="39">
        <v>3.7678455102040815</v>
      </c>
      <c r="I144" s="39">
        <v>3.673830379746835</v>
      </c>
      <c r="J144" s="39">
        <v>3.7373446254739218</v>
      </c>
      <c r="K144" s="168">
        <f t="shared" si="7"/>
        <v>2026</v>
      </c>
      <c r="L144" s="4"/>
      <c r="M144" s="4"/>
    </row>
    <row r="145" spans="7:13">
      <c r="G145" s="35">
        <v>46266</v>
      </c>
      <c r="H145" s="39">
        <v>3.7678455102040815</v>
      </c>
      <c r="I145" s="39">
        <v>3.5658810126582274</v>
      </c>
      <c r="J145" s="39">
        <v>3.7347828875909417</v>
      </c>
      <c r="K145" s="168">
        <f t="shared" si="7"/>
        <v>2026</v>
      </c>
      <c r="L145" s="4"/>
      <c r="M145" s="4"/>
    </row>
    <row r="146" spans="7:13">
      <c r="G146" s="35">
        <v>46296</v>
      </c>
      <c r="H146" s="39">
        <v>3.8085597959183675</v>
      </c>
      <c r="I146" s="39">
        <v>3.6333240506329112</v>
      </c>
      <c r="J146" s="39">
        <v>3.7782299620862796</v>
      </c>
      <c r="K146" s="168">
        <f t="shared" si="7"/>
        <v>2026</v>
      </c>
      <c r="L146" s="4"/>
      <c r="M146" s="4"/>
    </row>
    <row r="147" spans="7:13">
      <c r="G147" s="35">
        <v>46327</v>
      </c>
      <c r="H147" s="39">
        <v>3.9309067346938775</v>
      </c>
      <c r="I147" s="39">
        <v>3.8087164556962021</v>
      </c>
      <c r="J147" s="39">
        <v>3.8831587457731325</v>
      </c>
      <c r="K147" s="168">
        <f t="shared" si="7"/>
        <v>2026</v>
      </c>
      <c r="L147" s="4"/>
      <c r="M147" s="4"/>
    </row>
    <row r="148" spans="7:13">
      <c r="G148" s="35">
        <v>46357</v>
      </c>
      <c r="H148" s="39">
        <v>4.1348863265306113</v>
      </c>
      <c r="I148" s="39">
        <v>4.0785898734177204</v>
      </c>
      <c r="J148" s="39">
        <v>4.0905570447791781</v>
      </c>
      <c r="K148" s="168">
        <f t="shared" si="7"/>
        <v>2026</v>
      </c>
      <c r="L148" s="4"/>
      <c r="M148" s="4"/>
    </row>
    <row r="149" spans="7:13">
      <c r="G149" s="35">
        <v>46388</v>
      </c>
      <c r="H149" s="39">
        <v>4.2106006122448978</v>
      </c>
      <c r="I149" s="39">
        <v>4.2765645569620245</v>
      </c>
      <c r="J149" s="39">
        <v>4.1640276872630393</v>
      </c>
      <c r="K149" s="168">
        <f t="shared" si="6"/>
        <v>2027</v>
      </c>
      <c r="L149" s="4"/>
      <c r="M149" s="4"/>
    </row>
    <row r="150" spans="7:13">
      <c r="G150" s="35">
        <v>46419</v>
      </c>
      <c r="H150" s="39">
        <v>4.224580204081632</v>
      </c>
      <c r="I150" s="39">
        <v>4.2626911392405056</v>
      </c>
      <c r="J150" s="39">
        <v>4.1985599139256076</v>
      </c>
      <c r="K150" s="168">
        <f t="shared" si="6"/>
        <v>2027</v>
      </c>
      <c r="L150" s="4"/>
      <c r="M150" s="4"/>
    </row>
    <row r="151" spans="7:13">
      <c r="G151" s="35">
        <v>46447</v>
      </c>
      <c r="H151" s="39">
        <v>4.0851924489795914</v>
      </c>
      <c r="I151" s="39">
        <v>4.2488177215189866</v>
      </c>
      <c r="J151" s="39">
        <v>4.0509013423506506</v>
      </c>
      <c r="K151" s="168">
        <f t="shared" si="6"/>
        <v>2027</v>
      </c>
      <c r="L151" s="4"/>
      <c r="M151" s="4"/>
    </row>
    <row r="152" spans="7:13">
      <c r="G152" s="35">
        <v>46478</v>
      </c>
      <c r="H152" s="39">
        <v>3.8065189795918366</v>
      </c>
      <c r="I152" s="39">
        <v>3.68193164556962</v>
      </c>
      <c r="J152" s="39">
        <v>3.7761805717798955</v>
      </c>
      <c r="K152" s="168">
        <f t="shared" si="6"/>
        <v>2027</v>
      </c>
      <c r="L152" s="4"/>
      <c r="M152" s="4"/>
    </row>
    <row r="153" spans="7:13">
      <c r="G153" s="35">
        <v>46508</v>
      </c>
      <c r="H153" s="39">
        <v>3.778661836734694</v>
      </c>
      <c r="I153" s="39">
        <v>3.7234506329113919</v>
      </c>
      <c r="J153" s="39">
        <v>3.7482063940977564</v>
      </c>
      <c r="K153" s="168">
        <f t="shared" si="6"/>
        <v>2027</v>
      </c>
      <c r="L153" s="4"/>
      <c r="M153" s="4"/>
    </row>
    <row r="154" spans="7:13">
      <c r="G154" s="35">
        <v>46539</v>
      </c>
      <c r="H154" s="39">
        <v>3.7647842857142861</v>
      </c>
      <c r="I154" s="39">
        <v>3.5851215189873415</v>
      </c>
      <c r="J154" s="39">
        <v>3.731708802131366</v>
      </c>
      <c r="K154" s="168">
        <f t="shared" si="6"/>
        <v>2027</v>
      </c>
      <c r="L154" s="4"/>
      <c r="M154" s="4"/>
    </row>
    <row r="155" spans="7:13">
      <c r="G155" s="35">
        <v>46569</v>
      </c>
      <c r="H155" s="39">
        <v>3.8204985714285713</v>
      </c>
      <c r="I155" s="39">
        <v>3.7372227848101263</v>
      </c>
      <c r="J155" s="39">
        <v>3.7902188953786249</v>
      </c>
      <c r="K155" s="168">
        <f t="shared" si="6"/>
        <v>2027</v>
      </c>
      <c r="L155" s="4"/>
      <c r="M155" s="4"/>
    </row>
    <row r="156" spans="7:13">
      <c r="G156" s="35">
        <v>46600</v>
      </c>
      <c r="H156" s="39">
        <v>3.8901924489795916</v>
      </c>
      <c r="I156" s="39">
        <v>3.8340329113924048</v>
      </c>
      <c r="J156" s="39">
        <v>3.8602055743416335</v>
      </c>
      <c r="K156" s="168">
        <f t="shared" si="6"/>
        <v>2027</v>
      </c>
      <c r="L156" s="4"/>
      <c r="M156" s="4"/>
    </row>
    <row r="157" spans="7:13">
      <c r="G157" s="35">
        <v>46631</v>
      </c>
      <c r="H157" s="39">
        <v>3.8901924489795916</v>
      </c>
      <c r="I157" s="39">
        <v>3.7095772151898729</v>
      </c>
      <c r="J157" s="39">
        <v>3.8576438364586534</v>
      </c>
      <c r="K157" s="168">
        <f t="shared" si="6"/>
        <v>2027</v>
      </c>
      <c r="L157" s="4"/>
      <c r="M157" s="4"/>
    </row>
    <row r="158" spans="7:13">
      <c r="G158" s="35">
        <v>46661</v>
      </c>
      <c r="H158" s="39">
        <v>4.0016210204081633</v>
      </c>
      <c r="I158" s="39">
        <v>3.806387341772151</v>
      </c>
      <c r="J158" s="39">
        <v>3.9721022850701919</v>
      </c>
      <c r="K158" s="168">
        <f t="shared" si="6"/>
        <v>2027</v>
      </c>
      <c r="L158" s="4"/>
      <c r="M158" s="4"/>
    </row>
    <row r="159" spans="7:13">
      <c r="G159" s="35">
        <v>46692</v>
      </c>
      <c r="H159" s="39">
        <v>4.0991720408163266</v>
      </c>
      <c r="I159" s="39">
        <v>3.9584886075949361</v>
      </c>
      <c r="J159" s="39">
        <v>4.0521309765344808</v>
      </c>
      <c r="K159" s="168">
        <f t="shared" si="6"/>
        <v>2027</v>
      </c>
      <c r="L159" s="4"/>
      <c r="M159" s="4"/>
    </row>
    <row r="160" spans="7:13">
      <c r="G160" s="35">
        <v>46722</v>
      </c>
      <c r="H160" s="39">
        <v>4.2802944897959181</v>
      </c>
      <c r="I160" s="39">
        <v>4.19352658227848</v>
      </c>
      <c r="J160" s="39">
        <v>4.2365761041090275</v>
      </c>
      <c r="K160" s="168">
        <f t="shared" ref="K160:K223" si="8">YEAR(G160)</f>
        <v>2027</v>
      </c>
      <c r="L160" s="4"/>
      <c r="M160" s="4"/>
    </row>
    <row r="161" spans="7:13">
      <c r="G161" s="35">
        <v>46753</v>
      </c>
      <c r="H161" s="39">
        <v>4.35907</v>
      </c>
      <c r="I161" s="39">
        <v>4.3685139240506317</v>
      </c>
      <c r="J161" s="39">
        <v>4.3131208320524648</v>
      </c>
      <c r="K161" s="168">
        <f t="shared" si="8"/>
        <v>2028</v>
      </c>
      <c r="L161" s="4"/>
      <c r="M161" s="4"/>
    </row>
    <row r="162" spans="7:13">
      <c r="G162" s="35">
        <v>46784</v>
      </c>
      <c r="H162" s="39">
        <v>4.35907</v>
      </c>
      <c r="I162" s="39">
        <v>4.4676531645569604</v>
      </c>
      <c r="J162" s="39">
        <v>4.3336147351163037</v>
      </c>
      <c r="K162" s="168">
        <f t="shared" si="8"/>
        <v>2028</v>
      </c>
      <c r="L162" s="4"/>
      <c r="M162" s="4"/>
    </row>
    <row r="163" spans="7:13">
      <c r="G163" s="35">
        <v>46813</v>
      </c>
      <c r="H163" s="39">
        <v>4.1876414285714283</v>
      </c>
      <c r="I163" s="39">
        <v>4.4392987341772141</v>
      </c>
      <c r="J163" s="39">
        <v>4.1537807357311198</v>
      </c>
      <c r="K163" s="168">
        <f t="shared" si="8"/>
        <v>2028</v>
      </c>
      <c r="L163" s="4"/>
      <c r="M163" s="4"/>
    </row>
    <row r="164" spans="7:13">
      <c r="G164" s="35">
        <v>46844</v>
      </c>
      <c r="H164" s="39">
        <v>3.9877434693877549</v>
      </c>
      <c r="I164" s="39">
        <v>3.8865898734177211</v>
      </c>
      <c r="J164" s="39">
        <v>3.9581664309867817</v>
      </c>
      <c r="K164" s="168">
        <f t="shared" si="8"/>
        <v>2028</v>
      </c>
      <c r="L164" s="4"/>
      <c r="M164" s="4"/>
    </row>
    <row r="165" spans="7:13">
      <c r="G165" s="35">
        <v>46874</v>
      </c>
      <c r="H165" s="39">
        <v>3.9448863265306127</v>
      </c>
      <c r="I165" s="39">
        <v>3.9716531645569617</v>
      </c>
      <c r="J165" s="39">
        <v>3.9151292345527207</v>
      </c>
      <c r="K165" s="168">
        <f t="shared" si="8"/>
        <v>2028</v>
      </c>
      <c r="L165" s="4"/>
      <c r="M165" s="4"/>
    </row>
    <row r="166" spans="7:13">
      <c r="G166" s="35">
        <v>46905</v>
      </c>
      <c r="H166" s="39">
        <v>3.930600612244898</v>
      </c>
      <c r="I166" s="39">
        <v>3.8157037974683541</v>
      </c>
      <c r="J166" s="39">
        <v>3.8982217645250539</v>
      </c>
      <c r="K166" s="168">
        <f t="shared" si="8"/>
        <v>2028</v>
      </c>
      <c r="L166" s="4"/>
      <c r="M166" s="4"/>
    </row>
    <row r="167" spans="7:13">
      <c r="G167" s="35">
        <v>46935</v>
      </c>
      <c r="H167" s="39">
        <v>4.0020291836734696</v>
      </c>
      <c r="I167" s="39">
        <v>3.9858303797468349</v>
      </c>
      <c r="J167" s="39">
        <v>3.9725121631314688</v>
      </c>
      <c r="K167" s="168">
        <f t="shared" si="8"/>
        <v>2028</v>
      </c>
      <c r="L167" s="4"/>
      <c r="M167" s="4"/>
    </row>
    <row r="168" spans="7:13">
      <c r="G168" s="35">
        <v>46966</v>
      </c>
      <c r="H168" s="39">
        <v>4.1019271428571429</v>
      </c>
      <c r="I168" s="39">
        <v>4.0991468354430367</v>
      </c>
      <c r="J168" s="39">
        <v>4.072829818628958</v>
      </c>
      <c r="K168" s="168">
        <f t="shared" si="8"/>
        <v>2028</v>
      </c>
      <c r="L168" s="4"/>
      <c r="M168" s="4"/>
    </row>
    <row r="169" spans="7:13">
      <c r="G169" s="35">
        <v>46997</v>
      </c>
      <c r="H169" s="39">
        <v>4.1162128571428562</v>
      </c>
      <c r="I169" s="39">
        <v>3.9716531645569617</v>
      </c>
      <c r="J169" s="39">
        <v>4.0846138128906651</v>
      </c>
      <c r="K169" s="168">
        <f t="shared" si="8"/>
        <v>2028</v>
      </c>
      <c r="L169" s="4"/>
      <c r="M169" s="4"/>
    </row>
    <row r="170" spans="7:13">
      <c r="G170" s="35">
        <v>47027</v>
      </c>
      <c r="H170" s="39">
        <v>4.2162128571428568</v>
      </c>
      <c r="I170" s="39">
        <v>4.0991468354430367</v>
      </c>
      <c r="J170" s="39">
        <v>4.1875956757864543</v>
      </c>
      <c r="K170" s="168">
        <f t="shared" si="8"/>
        <v>2028</v>
      </c>
      <c r="L170" s="4"/>
      <c r="M170" s="4"/>
    </row>
    <row r="171" spans="7:13">
      <c r="G171" s="35">
        <v>47058</v>
      </c>
      <c r="H171" s="39">
        <v>4.35907</v>
      </c>
      <c r="I171" s="39">
        <v>4.2550962025316439</v>
      </c>
      <c r="J171" s="39">
        <v>4.3131208320524648</v>
      </c>
      <c r="K171" s="168">
        <f t="shared" si="8"/>
        <v>2028</v>
      </c>
      <c r="L171" s="4"/>
      <c r="M171" s="4"/>
    </row>
    <row r="172" spans="7:13">
      <c r="G172" s="35">
        <v>47088</v>
      </c>
      <c r="H172" s="39">
        <v>4.6018251020408156</v>
      </c>
      <c r="I172" s="39">
        <v>4.4960075949367084</v>
      </c>
      <c r="J172" s="39">
        <v>4.5594575468798038</v>
      </c>
      <c r="K172" s="168">
        <f t="shared" si="8"/>
        <v>2028</v>
      </c>
      <c r="L172" s="4"/>
      <c r="M172" s="4"/>
    </row>
    <row r="173" spans="7:13">
      <c r="G173" s="35">
        <v>47119</v>
      </c>
      <c r="H173" s="39">
        <v>4.7171312244897958</v>
      </c>
      <c r="I173" s="39">
        <v>4.8110455696202523</v>
      </c>
      <c r="J173" s="39">
        <v>4.6726863613075116</v>
      </c>
      <c r="K173" s="168">
        <f t="shared" si="8"/>
        <v>2029</v>
      </c>
      <c r="L173" s="4"/>
      <c r="M173" s="4"/>
    </row>
    <row r="174" spans="7:13">
      <c r="G174" s="35">
        <v>47150</v>
      </c>
      <c r="H174" s="39">
        <v>4.7318251020408164</v>
      </c>
      <c r="I174" s="39">
        <v>4.898235443037974</v>
      </c>
      <c r="J174" s="39">
        <v>4.7079358745773137</v>
      </c>
      <c r="K174" s="168">
        <f t="shared" si="8"/>
        <v>2029</v>
      </c>
      <c r="L174" s="4"/>
      <c r="M174" s="4"/>
    </row>
    <row r="175" spans="7:13">
      <c r="G175" s="35">
        <v>47178</v>
      </c>
      <c r="H175" s="39">
        <v>4.5999883673469384</v>
      </c>
      <c r="I175" s="39">
        <v>4.8110455696202523</v>
      </c>
      <c r="J175" s="39">
        <v>4.5678600471359774</v>
      </c>
      <c r="K175" s="168">
        <f t="shared" si="8"/>
        <v>2029</v>
      </c>
      <c r="L175" s="4"/>
      <c r="M175" s="4"/>
    </row>
    <row r="176" spans="7:13">
      <c r="G176" s="35">
        <v>47209</v>
      </c>
      <c r="H176" s="39">
        <v>4.2779475510204072</v>
      </c>
      <c r="I176" s="39">
        <v>4.2009189873417707</v>
      </c>
      <c r="J176" s="39">
        <v>4.2495897325545648</v>
      </c>
      <c r="K176" s="168">
        <f t="shared" si="8"/>
        <v>2029</v>
      </c>
      <c r="L176" s="4"/>
      <c r="M176" s="4"/>
    </row>
    <row r="177" spans="7:13">
      <c r="G177" s="35">
        <v>47239</v>
      </c>
      <c r="H177" s="39">
        <v>4.2486618367346933</v>
      </c>
      <c r="I177" s="39">
        <v>4.2444632911392395</v>
      </c>
      <c r="J177" s="39">
        <v>4.2201809816579567</v>
      </c>
      <c r="K177" s="168">
        <f t="shared" si="8"/>
        <v>2029</v>
      </c>
      <c r="L177" s="4"/>
      <c r="M177" s="4"/>
    </row>
    <row r="178" spans="7:13">
      <c r="G178" s="35">
        <v>47270</v>
      </c>
      <c r="H178" s="39">
        <v>4.2193761224489794</v>
      </c>
      <c r="I178" s="39">
        <v>4.1572734177215178</v>
      </c>
      <c r="J178" s="39">
        <v>4.188210492878369</v>
      </c>
      <c r="K178" s="168">
        <f t="shared" si="8"/>
        <v>2029</v>
      </c>
      <c r="L178" s="4"/>
      <c r="M178" s="4"/>
    </row>
    <row r="179" spans="7:13">
      <c r="G179" s="35">
        <v>47300</v>
      </c>
      <c r="H179" s="39">
        <v>4.2926414285714278</v>
      </c>
      <c r="I179" s="39">
        <v>4.1427924050632896</v>
      </c>
      <c r="J179" s="39">
        <v>4.2643453427605289</v>
      </c>
      <c r="K179" s="168">
        <f t="shared" si="8"/>
        <v>2029</v>
      </c>
      <c r="L179" s="4"/>
      <c r="M179" s="4"/>
    </row>
    <row r="180" spans="7:13">
      <c r="G180" s="35">
        <v>47331</v>
      </c>
      <c r="H180" s="39">
        <v>4.3950904081632656</v>
      </c>
      <c r="I180" s="39">
        <v>4.3170708860759479</v>
      </c>
      <c r="J180" s="39">
        <v>4.367224736140999</v>
      </c>
      <c r="K180" s="168">
        <f t="shared" si="8"/>
        <v>2029</v>
      </c>
      <c r="L180" s="4"/>
      <c r="M180" s="4"/>
    </row>
    <row r="181" spans="7:13">
      <c r="G181" s="35">
        <v>47362</v>
      </c>
      <c r="H181" s="39">
        <v>4.4096822448979589</v>
      </c>
      <c r="I181" s="39">
        <v>4.2444632911392395</v>
      </c>
      <c r="J181" s="39">
        <v>4.3793161389486635</v>
      </c>
      <c r="K181" s="168">
        <f t="shared" si="8"/>
        <v>2029</v>
      </c>
      <c r="L181" s="4"/>
      <c r="M181" s="4"/>
    </row>
    <row r="182" spans="7:13">
      <c r="G182" s="35">
        <v>47392</v>
      </c>
      <c r="H182" s="39">
        <v>4.4975393877551015</v>
      </c>
      <c r="I182" s="39">
        <v>4.4623873417721516</v>
      </c>
      <c r="J182" s="39">
        <v>4.4701041295214674</v>
      </c>
      <c r="K182" s="168">
        <f t="shared" si="8"/>
        <v>2029</v>
      </c>
      <c r="L182" s="4"/>
      <c r="M182" s="4"/>
    </row>
    <row r="183" spans="7:13">
      <c r="G183" s="35">
        <v>47423</v>
      </c>
      <c r="H183" s="39">
        <v>4.6585597959183671</v>
      </c>
      <c r="I183" s="39">
        <v>4.8110455696202523</v>
      </c>
      <c r="J183" s="39">
        <v>4.6138688595142945</v>
      </c>
      <c r="K183" s="168">
        <f t="shared" si="8"/>
        <v>2029</v>
      </c>
      <c r="L183" s="4"/>
      <c r="M183" s="4"/>
    </row>
    <row r="184" spans="7:13">
      <c r="G184" s="35">
        <v>47453</v>
      </c>
      <c r="H184" s="39">
        <v>4.966008775510204</v>
      </c>
      <c r="I184" s="39">
        <v>5.0725139240506323</v>
      </c>
      <c r="J184" s="39">
        <v>4.925171247054001</v>
      </c>
      <c r="K184" s="168">
        <f t="shared" si="8"/>
        <v>2029</v>
      </c>
      <c r="L184" s="4"/>
      <c r="M184" s="4"/>
    </row>
    <row r="185" spans="7:13">
      <c r="G185" s="35">
        <v>47484</v>
      </c>
      <c r="H185" s="39">
        <v>5.0303965306122445</v>
      </c>
      <c r="I185" s="39">
        <v>5.2879063291139232</v>
      </c>
      <c r="J185" s="39">
        <v>4.9872677733374324</v>
      </c>
      <c r="K185" s="168">
        <f t="shared" si="8"/>
        <v>2030</v>
      </c>
      <c r="L185" s="4"/>
      <c r="M185" s="4"/>
    </row>
    <row r="186" spans="7:13">
      <c r="G186" s="35">
        <v>47515</v>
      </c>
      <c r="H186" s="39">
        <v>5.045396530612245</v>
      </c>
      <c r="I186" s="39">
        <v>5.3176784810126572</v>
      </c>
      <c r="J186" s="39">
        <v>5.0228246951531919</v>
      </c>
      <c r="K186" s="168">
        <f t="shared" si="8"/>
        <v>2030</v>
      </c>
      <c r="L186" s="4"/>
      <c r="M186" s="4"/>
    </row>
    <row r="187" spans="7:13">
      <c r="G187" s="35">
        <v>47543</v>
      </c>
      <c r="H187" s="39">
        <v>4.9103965306122452</v>
      </c>
      <c r="I187" s="39">
        <v>5.1390455696202517</v>
      </c>
      <c r="J187" s="39">
        <v>4.8795723127369612</v>
      </c>
      <c r="K187" s="168">
        <f t="shared" si="8"/>
        <v>2030</v>
      </c>
      <c r="L187" s="4"/>
      <c r="M187" s="4"/>
    </row>
    <row r="188" spans="7:13">
      <c r="G188" s="35">
        <v>47574</v>
      </c>
      <c r="H188" s="39">
        <v>4.5952944897959176</v>
      </c>
      <c r="I188" s="39">
        <v>4.5731721518987332</v>
      </c>
      <c r="J188" s="39">
        <v>4.5682699251972538</v>
      </c>
      <c r="K188" s="168">
        <f t="shared" si="8"/>
        <v>2030</v>
      </c>
      <c r="L188" s="4"/>
      <c r="M188" s="4"/>
    </row>
    <row r="189" spans="7:13">
      <c r="G189" s="35">
        <v>47604</v>
      </c>
      <c r="H189" s="39">
        <v>4.5802944897959179</v>
      </c>
      <c r="I189" s="39">
        <v>4.5880582278480997</v>
      </c>
      <c r="J189" s="39">
        <v>4.5532069064453333</v>
      </c>
      <c r="K189" s="168">
        <f t="shared" si="8"/>
        <v>2030</v>
      </c>
      <c r="L189" s="4"/>
      <c r="M189" s="4"/>
    </row>
    <row r="190" spans="7:13">
      <c r="G190" s="35">
        <v>47635</v>
      </c>
      <c r="H190" s="39">
        <v>4.5502944897959186</v>
      </c>
      <c r="I190" s="39">
        <v>4.468868354430378</v>
      </c>
      <c r="J190" s="39">
        <v>4.52051913105851</v>
      </c>
      <c r="K190" s="168">
        <f t="shared" si="8"/>
        <v>2030</v>
      </c>
      <c r="L190" s="4"/>
      <c r="M190" s="4"/>
    </row>
    <row r="191" spans="7:13">
      <c r="G191" s="35">
        <v>47665</v>
      </c>
      <c r="H191" s="39">
        <v>4.6252944897959187</v>
      </c>
      <c r="I191" s="39">
        <v>4.468868354430378</v>
      </c>
      <c r="J191" s="39">
        <v>4.5983959627010975</v>
      </c>
      <c r="K191" s="168">
        <f t="shared" si="8"/>
        <v>2030</v>
      </c>
      <c r="L191" s="4"/>
      <c r="M191" s="4"/>
    </row>
    <row r="192" spans="7:13">
      <c r="G192" s="35">
        <v>47696</v>
      </c>
      <c r="H192" s="39">
        <v>4.7602944897959185</v>
      </c>
      <c r="I192" s="39">
        <v>4.6624886075949359</v>
      </c>
      <c r="J192" s="39">
        <v>4.7339631314683883</v>
      </c>
      <c r="K192" s="168">
        <f t="shared" si="8"/>
        <v>2030</v>
      </c>
      <c r="L192" s="4"/>
      <c r="M192" s="4"/>
    </row>
    <row r="193" spans="7:13">
      <c r="G193" s="35">
        <v>47727</v>
      </c>
      <c r="H193" s="39">
        <v>4.8353965306122451</v>
      </c>
      <c r="I193" s="39">
        <v>4.5731721518987332</v>
      </c>
      <c r="J193" s="39">
        <v>4.8068189568603339</v>
      </c>
      <c r="K193" s="168">
        <f t="shared" si="8"/>
        <v>2030</v>
      </c>
      <c r="L193" s="4"/>
      <c r="M193" s="4"/>
    </row>
    <row r="194" spans="7:13">
      <c r="G194" s="35">
        <v>47757</v>
      </c>
      <c r="H194" s="39">
        <v>4.8953965306122447</v>
      </c>
      <c r="I194" s="39">
        <v>4.7666911392405051</v>
      </c>
      <c r="J194" s="39">
        <v>4.8696327697509991</v>
      </c>
      <c r="K194" s="168">
        <f t="shared" si="8"/>
        <v>2030</v>
      </c>
      <c r="L194" s="4"/>
      <c r="M194" s="4"/>
    </row>
    <row r="195" spans="7:13">
      <c r="G195" s="35">
        <v>47788</v>
      </c>
      <c r="H195" s="39">
        <v>5.045396530612245</v>
      </c>
      <c r="I195" s="39">
        <v>5.2432481012658219</v>
      </c>
      <c r="J195" s="39">
        <v>5.0023307920893538</v>
      </c>
      <c r="K195" s="168">
        <f t="shared" si="8"/>
        <v>2030</v>
      </c>
      <c r="L195" s="4"/>
      <c r="M195" s="4"/>
    </row>
    <row r="196" spans="7:13">
      <c r="G196" s="35">
        <v>47818</v>
      </c>
      <c r="H196" s="39">
        <v>5.270498571428571</v>
      </c>
      <c r="I196" s="39">
        <v>5.4815265822784793</v>
      </c>
      <c r="J196" s="39">
        <v>5.2309402807664718</v>
      </c>
      <c r="K196" s="168">
        <f t="shared" si="8"/>
        <v>2030</v>
      </c>
      <c r="L196" s="4"/>
      <c r="M196" s="4"/>
    </row>
    <row r="197" spans="7:13">
      <c r="G197" s="35">
        <v>47849</v>
      </c>
      <c r="H197" s="39">
        <v>5.3871312244897958</v>
      </c>
      <c r="I197" s="39">
        <v>5.7093746835443024</v>
      </c>
      <c r="J197" s="39">
        <v>5.3455011988933299</v>
      </c>
      <c r="K197" s="168">
        <f t="shared" si="8"/>
        <v>2031</v>
      </c>
      <c r="L197" s="4"/>
      <c r="M197" s="4"/>
    </row>
    <row r="198" spans="7:13">
      <c r="G198" s="35">
        <v>47880</v>
      </c>
      <c r="H198" s="39">
        <v>5.4332536734693875</v>
      </c>
      <c r="I198" s="39">
        <v>5.7551468354430364</v>
      </c>
      <c r="J198" s="39">
        <v>5.4123113228814432</v>
      </c>
      <c r="K198" s="168">
        <f t="shared" si="8"/>
        <v>2031</v>
      </c>
      <c r="L198" s="4"/>
      <c r="M198" s="4"/>
    </row>
    <row r="199" spans="7:13">
      <c r="G199" s="35">
        <v>47908</v>
      </c>
      <c r="H199" s="39">
        <v>5.202641428571428</v>
      </c>
      <c r="I199" s="39">
        <v>5.3887670886075938</v>
      </c>
      <c r="J199" s="39">
        <v>5.1730450046111285</v>
      </c>
      <c r="K199" s="168">
        <f t="shared" si="8"/>
        <v>2031</v>
      </c>
      <c r="L199" s="4"/>
      <c r="M199" s="4"/>
    </row>
    <row r="200" spans="7:13">
      <c r="G200" s="35">
        <v>47939</v>
      </c>
      <c r="H200" s="39">
        <v>4.8027434693877549</v>
      </c>
      <c r="I200" s="39">
        <v>4.8392987341772136</v>
      </c>
      <c r="J200" s="39">
        <v>4.7765904498411729</v>
      </c>
      <c r="K200" s="168">
        <f t="shared" si="8"/>
        <v>2031</v>
      </c>
      <c r="L200" s="4"/>
      <c r="M200" s="4"/>
    </row>
    <row r="201" spans="7:13">
      <c r="G201" s="35">
        <v>47969</v>
      </c>
      <c r="H201" s="39">
        <v>4.7566210204081623</v>
      </c>
      <c r="I201" s="39">
        <v>4.8241088607594929</v>
      </c>
      <c r="J201" s="39">
        <v>4.7302742289168975</v>
      </c>
      <c r="K201" s="168">
        <f t="shared" si="8"/>
        <v>2031</v>
      </c>
      <c r="L201" s="4"/>
      <c r="M201" s="4"/>
    </row>
    <row r="202" spans="7:13">
      <c r="G202" s="35">
        <v>48000</v>
      </c>
      <c r="H202" s="39">
        <v>4.7566210204081623</v>
      </c>
      <c r="I202" s="39">
        <v>4.6409189873417711</v>
      </c>
      <c r="J202" s="39">
        <v>4.7277124910339179</v>
      </c>
      <c r="K202" s="168">
        <f t="shared" si="8"/>
        <v>2031</v>
      </c>
      <c r="L202" s="4"/>
      <c r="M202" s="4"/>
    </row>
    <row r="203" spans="7:13">
      <c r="G203" s="35">
        <v>48030</v>
      </c>
      <c r="H203" s="39">
        <v>4.8795802040816323</v>
      </c>
      <c r="I203" s="39">
        <v>4.6409189873417711</v>
      </c>
      <c r="J203" s="39">
        <v>4.8537499948765239</v>
      </c>
      <c r="K203" s="168">
        <f t="shared" si="8"/>
        <v>2031</v>
      </c>
      <c r="L203" s="4"/>
      <c r="M203" s="4"/>
    </row>
    <row r="204" spans="7:13">
      <c r="G204" s="35">
        <v>48061</v>
      </c>
      <c r="H204" s="39">
        <v>4.9872332653061218</v>
      </c>
      <c r="I204" s="39">
        <v>4.8392987341772136</v>
      </c>
      <c r="J204" s="39">
        <v>4.9618553335382725</v>
      </c>
      <c r="K204" s="168">
        <f t="shared" si="8"/>
        <v>2031</v>
      </c>
      <c r="L204" s="4"/>
      <c r="M204" s="4"/>
    </row>
    <row r="205" spans="7:13">
      <c r="G205" s="35">
        <v>48092</v>
      </c>
      <c r="H205" s="39">
        <v>5.0026414285714287</v>
      </c>
      <c r="I205" s="39">
        <v>4.732463291139239</v>
      </c>
      <c r="J205" s="39">
        <v>4.9747664924684907</v>
      </c>
      <c r="K205" s="168">
        <f t="shared" si="8"/>
        <v>2031</v>
      </c>
      <c r="L205" s="4"/>
      <c r="M205" s="4"/>
    </row>
    <row r="206" spans="7:13">
      <c r="G206" s="35">
        <v>48122</v>
      </c>
      <c r="H206" s="39">
        <v>5.0487638775510204</v>
      </c>
      <c r="I206" s="39">
        <v>4.946134177215189</v>
      </c>
      <c r="J206" s="39">
        <v>5.0236444512757465</v>
      </c>
      <c r="K206" s="168">
        <f t="shared" si="8"/>
        <v>2031</v>
      </c>
      <c r="L206" s="4"/>
      <c r="M206" s="4"/>
    </row>
    <row r="207" spans="7:13">
      <c r="G207" s="35">
        <v>48153</v>
      </c>
      <c r="H207" s="39">
        <v>5.1872332653061228</v>
      </c>
      <c r="I207" s="39">
        <v>5.251450632911391</v>
      </c>
      <c r="J207" s="39">
        <v>5.1447634183830315</v>
      </c>
      <c r="K207" s="168">
        <f t="shared" si="8"/>
        <v>2031</v>
      </c>
      <c r="L207" s="4"/>
      <c r="M207" s="4"/>
    </row>
    <row r="208" spans="7:13">
      <c r="G208" s="35">
        <v>48183</v>
      </c>
      <c r="H208" s="39">
        <v>5.4025393877551018</v>
      </c>
      <c r="I208" s="39">
        <v>5.7093746835443024</v>
      </c>
      <c r="J208" s="39">
        <v>5.3635358335895074</v>
      </c>
      <c r="K208" s="168">
        <f t="shared" si="8"/>
        <v>2031</v>
      </c>
      <c r="L208" s="4"/>
      <c r="M208" s="4"/>
    </row>
    <row r="209" spans="7:13">
      <c r="G209" s="35">
        <v>48214</v>
      </c>
      <c r="H209" s="39">
        <v>5.5378455102040816</v>
      </c>
      <c r="I209" s="39">
        <v>5.9295265822784797</v>
      </c>
      <c r="J209" s="39">
        <v>5.4968486730197768</v>
      </c>
      <c r="K209" s="168">
        <f t="shared" si="8"/>
        <v>2032</v>
      </c>
      <c r="L209" s="4"/>
      <c r="M209" s="4"/>
    </row>
    <row r="210" spans="7:13">
      <c r="G210" s="35">
        <v>48245</v>
      </c>
      <c r="H210" s="39">
        <v>5.5693761224489791</v>
      </c>
      <c r="I210" s="39">
        <v>5.9295265822784797</v>
      </c>
      <c r="J210" s="39">
        <v>5.5490056563172461</v>
      </c>
      <c r="K210" s="168">
        <f t="shared" si="8"/>
        <v>2032</v>
      </c>
      <c r="L210" s="4"/>
      <c r="M210" s="4"/>
    </row>
    <row r="211" spans="7:13">
      <c r="G211" s="35">
        <v>48274</v>
      </c>
      <c r="H211" s="39">
        <v>5.3644781632653054</v>
      </c>
      <c r="I211" s="39">
        <v>5.522741772151897</v>
      </c>
      <c r="J211" s="39">
        <v>5.3355616559073678</v>
      </c>
      <c r="K211" s="168">
        <f t="shared" si="8"/>
        <v>2032</v>
      </c>
      <c r="L211" s="4"/>
      <c r="M211" s="4"/>
    </row>
    <row r="212" spans="7:13">
      <c r="G212" s="35">
        <v>48305</v>
      </c>
      <c r="H212" s="39">
        <v>5.0807026530612243</v>
      </c>
      <c r="I212" s="39">
        <v>5.0533746835443027</v>
      </c>
      <c r="J212" s="39">
        <v>5.0557174095706534</v>
      </c>
      <c r="K212" s="168">
        <f t="shared" si="8"/>
        <v>2032</v>
      </c>
      <c r="L212" s="4"/>
      <c r="M212" s="4"/>
    </row>
    <row r="213" spans="7:13">
      <c r="G213" s="35">
        <v>48335</v>
      </c>
      <c r="H213" s="39">
        <v>4.9388659183673465</v>
      </c>
      <c r="I213" s="39">
        <v>5.0377797468354419</v>
      </c>
      <c r="J213" s="39">
        <v>4.9132847832769757</v>
      </c>
      <c r="K213" s="168">
        <f t="shared" si="8"/>
        <v>2032</v>
      </c>
      <c r="L213" s="4"/>
      <c r="M213" s="4"/>
    </row>
    <row r="214" spans="7:13">
      <c r="G214" s="35">
        <v>48366</v>
      </c>
      <c r="H214" s="39">
        <v>4.9230495918367341</v>
      </c>
      <c r="I214" s="39">
        <v>4.8969189873417713</v>
      </c>
      <c r="J214" s="39">
        <v>4.8948402705195209</v>
      </c>
      <c r="K214" s="168">
        <f t="shared" si="8"/>
        <v>2032</v>
      </c>
      <c r="L214" s="4"/>
      <c r="M214" s="4"/>
    </row>
    <row r="215" spans="7:13">
      <c r="G215" s="35">
        <v>48396</v>
      </c>
      <c r="H215" s="39">
        <v>5.1437638775510202</v>
      </c>
      <c r="I215" s="39">
        <v>4.9126151898734163</v>
      </c>
      <c r="J215" s="39">
        <v>5.1190435700379142</v>
      </c>
      <c r="K215" s="168">
        <f t="shared" si="8"/>
        <v>2032</v>
      </c>
      <c r="L215" s="4"/>
      <c r="M215" s="4"/>
    </row>
    <row r="216" spans="7:13">
      <c r="G216" s="35">
        <v>48427</v>
      </c>
      <c r="H216" s="39">
        <v>5.3329475510204079</v>
      </c>
      <c r="I216" s="39">
        <v>5.131653164556961</v>
      </c>
      <c r="J216" s="39">
        <v>5.3090220514396966</v>
      </c>
      <c r="K216" s="168">
        <f t="shared" si="8"/>
        <v>2032</v>
      </c>
      <c r="L216" s="4"/>
      <c r="M216" s="4"/>
    </row>
    <row r="217" spans="7:13">
      <c r="G217" s="35">
        <v>48458</v>
      </c>
      <c r="H217" s="39">
        <v>5.3014169387755095</v>
      </c>
      <c r="I217" s="39">
        <v>5.0690708860759486</v>
      </c>
      <c r="J217" s="39">
        <v>5.2747972333230866</v>
      </c>
      <c r="K217" s="168">
        <f t="shared" si="8"/>
        <v>2032</v>
      </c>
      <c r="L217" s="4"/>
      <c r="M217" s="4"/>
    </row>
    <row r="218" spans="7:13">
      <c r="G218" s="35">
        <v>48488</v>
      </c>
      <c r="H218" s="39">
        <v>5.3644781632653054</v>
      </c>
      <c r="I218" s="39">
        <v>5.4601594936708846</v>
      </c>
      <c r="J218" s="39">
        <v>5.340685131673327</v>
      </c>
      <c r="K218" s="168">
        <f t="shared" si="8"/>
        <v>2032</v>
      </c>
      <c r="L218" s="4"/>
      <c r="M218" s="4"/>
    </row>
    <row r="219" spans="7:13">
      <c r="G219" s="35">
        <v>48519</v>
      </c>
      <c r="H219" s="39">
        <v>5.4747842857142857</v>
      </c>
      <c r="I219" s="39">
        <v>5.6479063291139227</v>
      </c>
      <c r="J219" s="39">
        <v>5.4335225125525159</v>
      </c>
      <c r="K219" s="168">
        <f t="shared" si="8"/>
        <v>2032</v>
      </c>
      <c r="L219" s="4"/>
      <c r="M219" s="4"/>
    </row>
    <row r="220" spans="7:13">
      <c r="G220" s="35">
        <v>48549</v>
      </c>
      <c r="H220" s="39">
        <v>5.7113148979591832</v>
      </c>
      <c r="I220" s="39">
        <v>6.0077037974683529</v>
      </c>
      <c r="J220" s="39">
        <v>5.6736085869453845</v>
      </c>
      <c r="K220" s="168">
        <f t="shared" si="8"/>
        <v>2032</v>
      </c>
      <c r="L220" s="4"/>
      <c r="M220" s="4"/>
    </row>
    <row r="221" spans="7:13">
      <c r="G221" s="35">
        <v>48580</v>
      </c>
      <c r="H221" s="39">
        <v>5.8059067346938775</v>
      </c>
      <c r="I221" s="39">
        <v>6.2212734177215179</v>
      </c>
      <c r="J221" s="39">
        <v>5.7660360897632961</v>
      </c>
      <c r="K221" s="168">
        <f t="shared" si="8"/>
        <v>2033</v>
      </c>
      <c r="L221" s="4"/>
      <c r="M221" s="4"/>
    </row>
    <row r="222" spans="7:13">
      <c r="G222" s="35">
        <v>48611</v>
      </c>
      <c r="H222" s="39">
        <v>5.822029183673469</v>
      </c>
      <c r="I222" s="39">
        <v>6.3976784810126563</v>
      </c>
      <c r="J222" s="39">
        <v>5.8027201762475675</v>
      </c>
      <c r="K222" s="168">
        <f t="shared" si="8"/>
        <v>2033</v>
      </c>
      <c r="L222" s="4"/>
      <c r="M222" s="4"/>
    </row>
    <row r="223" spans="7:13">
      <c r="G223" s="35">
        <v>48639</v>
      </c>
      <c r="H223" s="39">
        <v>5.6281516326530605</v>
      </c>
      <c r="I223" s="39">
        <v>5.8364632911392391</v>
      </c>
      <c r="J223" s="39">
        <v>5.6003428834921616</v>
      </c>
      <c r="K223" s="168">
        <f t="shared" si="8"/>
        <v>2033</v>
      </c>
      <c r="L223" s="4"/>
      <c r="M223" s="4"/>
    </row>
    <row r="224" spans="7:13">
      <c r="G224" s="35">
        <v>48670</v>
      </c>
      <c r="H224" s="39">
        <v>5.4342740816326529</v>
      </c>
      <c r="I224" s="39">
        <v>5.4515518987341762</v>
      </c>
      <c r="J224" s="39">
        <v>5.4107742801516556</v>
      </c>
      <c r="K224" s="168">
        <f t="shared" ref="K224:K311" si="9">YEAR(G224)</f>
        <v>2033</v>
      </c>
      <c r="L224" s="4"/>
      <c r="M224" s="4"/>
    </row>
    <row r="225" spans="7:13">
      <c r="G225" s="35">
        <v>48700</v>
      </c>
      <c r="H225" s="39">
        <v>5.2565189795918368</v>
      </c>
      <c r="I225" s="39">
        <v>5.4836531645569613</v>
      </c>
      <c r="J225" s="39">
        <v>5.232272384465622</v>
      </c>
      <c r="K225" s="168">
        <f t="shared" si="9"/>
        <v>2033</v>
      </c>
      <c r="L225" s="4"/>
      <c r="M225" s="4"/>
    </row>
    <row r="226" spans="7:13">
      <c r="G226" s="35">
        <v>48731</v>
      </c>
      <c r="H226" s="39">
        <v>5.2402944897959181</v>
      </c>
      <c r="I226" s="39">
        <v>5.323248101265821</v>
      </c>
      <c r="J226" s="39">
        <v>5.2134179936468898</v>
      </c>
      <c r="K226" s="168">
        <f t="shared" si="9"/>
        <v>2033</v>
      </c>
      <c r="L226" s="4"/>
      <c r="M226" s="4"/>
    </row>
    <row r="227" spans="7:13">
      <c r="G227" s="35">
        <v>48761</v>
      </c>
      <c r="H227" s="39">
        <v>5.5473353061224486</v>
      </c>
      <c r="I227" s="39">
        <v>5.3393493670886061</v>
      </c>
      <c r="J227" s="39">
        <v>5.5243105031253208</v>
      </c>
      <c r="K227" s="168">
        <f t="shared" si="9"/>
        <v>2033</v>
      </c>
      <c r="L227" s="4"/>
      <c r="M227" s="4"/>
    </row>
    <row r="228" spans="7:13">
      <c r="G228" s="35">
        <v>48792</v>
      </c>
      <c r="H228" s="39">
        <v>5.7250904081632656</v>
      </c>
      <c r="I228" s="39">
        <v>5.5317544303797463</v>
      </c>
      <c r="J228" s="39">
        <v>5.7028123988113544</v>
      </c>
      <c r="K228" s="168">
        <f t="shared" si="9"/>
        <v>2033</v>
      </c>
      <c r="L228" s="4"/>
      <c r="M228" s="4"/>
    </row>
    <row r="229" spans="7:13">
      <c r="G229" s="35">
        <v>48823</v>
      </c>
      <c r="H229" s="39">
        <v>5.6766210204081631</v>
      </c>
      <c r="I229" s="39">
        <v>5.4515518987341762</v>
      </c>
      <c r="J229" s="39">
        <v>5.651577641151758</v>
      </c>
      <c r="K229" s="168">
        <f t="shared" si="9"/>
        <v>2033</v>
      </c>
      <c r="L229" s="4"/>
      <c r="M229" s="4"/>
    </row>
    <row r="230" spans="7:13">
      <c r="G230" s="35">
        <v>48853</v>
      </c>
      <c r="H230" s="39">
        <v>5.7089679591836733</v>
      </c>
      <c r="I230" s="39">
        <v>5.7081594936708848</v>
      </c>
      <c r="J230" s="39">
        <v>5.6866222153909209</v>
      </c>
      <c r="K230" s="168">
        <f t="shared" si="9"/>
        <v>2033</v>
      </c>
      <c r="L230" s="4"/>
      <c r="M230" s="4"/>
    </row>
    <row r="231" spans="7:13">
      <c r="G231" s="35">
        <v>48884</v>
      </c>
      <c r="H231" s="39">
        <v>5.757437346938775</v>
      </c>
      <c r="I231" s="39">
        <v>6.0288683544303785</v>
      </c>
      <c r="J231" s="39">
        <v>5.7173630699866793</v>
      </c>
      <c r="K231" s="168">
        <f t="shared" si="9"/>
        <v>2033</v>
      </c>
      <c r="L231" s="4"/>
      <c r="M231" s="4"/>
    </row>
    <row r="232" spans="7:13">
      <c r="G232" s="35">
        <v>48914</v>
      </c>
      <c r="H232" s="39">
        <v>6.1614169387755098</v>
      </c>
      <c r="I232" s="39">
        <v>6.3816784810126572</v>
      </c>
      <c r="J232" s="39">
        <v>6.125601619018342</v>
      </c>
      <c r="K232" s="168">
        <f t="shared" si="9"/>
        <v>2033</v>
      </c>
      <c r="L232" s="4"/>
      <c r="M232" s="4"/>
    </row>
    <row r="233" spans="7:13">
      <c r="G233" s="35">
        <v>48945</v>
      </c>
      <c r="H233" s="39">
        <v>6.2825393877551017</v>
      </c>
      <c r="I233" s="39">
        <v>6.6061848101265817</v>
      </c>
      <c r="J233" s="39">
        <v>6.2446711958192438</v>
      </c>
      <c r="K233" s="168">
        <f t="shared" si="9"/>
        <v>2034</v>
      </c>
      <c r="L233" s="4"/>
      <c r="M233" s="4"/>
    </row>
    <row r="234" spans="7:13">
      <c r="G234" s="35">
        <v>48976</v>
      </c>
      <c r="H234" s="39">
        <v>6.2991720408163259</v>
      </c>
      <c r="I234" s="39">
        <v>6.6883113924050619</v>
      </c>
      <c r="J234" s="39">
        <v>6.2818676298801117</v>
      </c>
      <c r="K234" s="168">
        <f t="shared" si="9"/>
        <v>2034</v>
      </c>
      <c r="L234" s="4"/>
      <c r="M234" s="4"/>
    </row>
    <row r="235" spans="7:13">
      <c r="G235" s="35">
        <v>49004</v>
      </c>
      <c r="H235" s="39">
        <v>6.050702653061224</v>
      </c>
      <c r="I235" s="39">
        <v>6.2938810126582263</v>
      </c>
      <c r="J235" s="39">
        <v>6.0246691464289377</v>
      </c>
      <c r="K235" s="168">
        <f t="shared" si="9"/>
        <v>2034</v>
      </c>
      <c r="L235" s="4"/>
      <c r="M235" s="4"/>
    </row>
    <row r="236" spans="7:13">
      <c r="G236" s="35">
        <v>49035</v>
      </c>
      <c r="H236" s="39">
        <v>5.7691720408163265</v>
      </c>
      <c r="I236" s="39">
        <v>5.8829443037974674</v>
      </c>
      <c r="J236" s="39">
        <v>5.7470792294292448</v>
      </c>
      <c r="K236" s="168">
        <f t="shared" si="9"/>
        <v>2034</v>
      </c>
      <c r="L236" s="4"/>
      <c r="M236" s="4"/>
    </row>
    <row r="237" spans="7:13">
      <c r="G237" s="35">
        <v>49065</v>
      </c>
      <c r="H237" s="39">
        <v>5.6034577551020401</v>
      </c>
      <c r="I237" s="39">
        <v>5.7513999999999994</v>
      </c>
      <c r="J237" s="39">
        <v>5.5806687365508765</v>
      </c>
      <c r="K237" s="168">
        <f t="shared" si="9"/>
        <v>2034</v>
      </c>
      <c r="L237" s="4"/>
      <c r="M237" s="4"/>
    </row>
    <row r="238" spans="7:13">
      <c r="G238" s="35">
        <v>49096</v>
      </c>
      <c r="H238" s="39">
        <v>5.5537638775510203</v>
      </c>
      <c r="I238" s="39">
        <v>5.6199569620253156</v>
      </c>
      <c r="J238" s="39">
        <v>5.5282043447074498</v>
      </c>
      <c r="K238" s="168">
        <f t="shared" si="9"/>
        <v>2034</v>
      </c>
      <c r="L238" s="4"/>
      <c r="M238" s="4"/>
    </row>
    <row r="239" spans="7:13">
      <c r="G239" s="35">
        <v>49126</v>
      </c>
      <c r="H239" s="39">
        <v>5.7525393877551014</v>
      </c>
      <c r="I239" s="39">
        <v>5.4720075949367075</v>
      </c>
      <c r="J239" s="39">
        <v>5.7303766984322166</v>
      </c>
      <c r="K239" s="168">
        <f t="shared" si="9"/>
        <v>2034</v>
      </c>
      <c r="L239" s="4"/>
      <c r="M239" s="4"/>
    </row>
    <row r="240" spans="7:13">
      <c r="G240" s="35">
        <v>49157</v>
      </c>
      <c r="H240" s="39">
        <v>5.9347842857142856</v>
      </c>
      <c r="I240" s="39">
        <v>5.7020835443037967</v>
      </c>
      <c r="J240" s="39">
        <v>5.9133872527922948</v>
      </c>
      <c r="K240" s="168">
        <f t="shared" si="9"/>
        <v>2034</v>
      </c>
      <c r="L240" s="4"/>
      <c r="M240" s="4"/>
    </row>
    <row r="241" spans="7:13">
      <c r="G241" s="35">
        <v>49188</v>
      </c>
      <c r="H241" s="39">
        <v>5.8353965306122442</v>
      </c>
      <c r="I241" s="39">
        <v>5.5541341772151895</v>
      </c>
      <c r="J241" s="39">
        <v>5.8110202069884211</v>
      </c>
      <c r="K241" s="168">
        <f t="shared" si="9"/>
        <v>2034</v>
      </c>
      <c r="L241" s="4"/>
      <c r="M241" s="4"/>
    </row>
    <row r="242" spans="7:13">
      <c r="G242" s="35">
        <v>49218</v>
      </c>
      <c r="H242" s="39">
        <v>5.8519271428571429</v>
      </c>
      <c r="I242" s="39">
        <v>5.8336278481012647</v>
      </c>
      <c r="J242" s="39">
        <v>5.8301820063531107</v>
      </c>
      <c r="K242" s="168">
        <f t="shared" si="9"/>
        <v>2034</v>
      </c>
      <c r="L242" s="4"/>
      <c r="M242" s="4"/>
    </row>
    <row r="243" spans="7:13">
      <c r="G243" s="35">
        <v>49249</v>
      </c>
      <c r="H243" s="39">
        <v>5.9181516326530605</v>
      </c>
      <c r="I243" s="39">
        <v>6.2280582278481003</v>
      </c>
      <c r="J243" s="39">
        <v>5.8787525566144074</v>
      </c>
      <c r="K243" s="168">
        <f t="shared" si="9"/>
        <v>2034</v>
      </c>
      <c r="L243" s="4"/>
      <c r="M243" s="4"/>
    </row>
    <row r="244" spans="7:13">
      <c r="G244" s="35">
        <v>49279</v>
      </c>
      <c r="H244" s="39">
        <v>6.3157026530612237</v>
      </c>
      <c r="I244" s="39">
        <v>6.556868354430379</v>
      </c>
      <c r="J244" s="39">
        <v>6.2805355261809614</v>
      </c>
      <c r="K244" s="168">
        <f t="shared" si="9"/>
        <v>2034</v>
      </c>
      <c r="L244" s="4"/>
      <c r="M244" s="4"/>
    </row>
    <row r="245" spans="7:13">
      <c r="G245" s="35">
        <v>49310</v>
      </c>
      <c r="H245" s="39">
        <v>6.4569271428571433</v>
      </c>
      <c r="I245" s="39">
        <v>6.7705392405063272</v>
      </c>
      <c r="J245" s="39">
        <v>6.4197915974997448</v>
      </c>
      <c r="K245" s="168">
        <f t="shared" si="9"/>
        <v>2035</v>
      </c>
      <c r="L245" s="4"/>
      <c r="M245" s="4"/>
    </row>
    <row r="246" spans="7:13">
      <c r="G246" s="35">
        <v>49341</v>
      </c>
      <c r="H246" s="39">
        <v>6.4908046938775508</v>
      </c>
      <c r="I246" s="39">
        <v>6.8884126582278471</v>
      </c>
      <c r="J246" s="39">
        <v>6.4743053796495547</v>
      </c>
      <c r="K246" s="168">
        <f t="shared" si="9"/>
        <v>2035</v>
      </c>
      <c r="L246" s="4"/>
      <c r="M246" s="4"/>
    </row>
    <row r="247" spans="7:13">
      <c r="G247" s="35">
        <v>49369</v>
      </c>
      <c r="H247" s="39">
        <v>6.2871312244897952</v>
      </c>
      <c r="I247" s="39">
        <v>6.5345898734177199</v>
      </c>
      <c r="J247" s="39">
        <v>6.2620910134235066</v>
      </c>
      <c r="K247" s="168">
        <f t="shared" si="9"/>
        <v>2035</v>
      </c>
      <c r="L247" s="4"/>
      <c r="M247" s="4"/>
    </row>
    <row r="248" spans="7:13">
      <c r="G248" s="35">
        <v>49400</v>
      </c>
      <c r="H248" s="39">
        <v>6.0664169387755091</v>
      </c>
      <c r="I248" s="39">
        <v>6.1808683544303786</v>
      </c>
      <c r="J248" s="39">
        <v>6.0455729275540531</v>
      </c>
      <c r="K248" s="168">
        <f t="shared" si="9"/>
        <v>2035</v>
      </c>
      <c r="L248" s="4"/>
      <c r="M248" s="4"/>
    </row>
    <row r="249" spans="7:13">
      <c r="G249" s="35">
        <v>49430</v>
      </c>
      <c r="H249" s="39">
        <v>6.0324373469387753</v>
      </c>
      <c r="I249" s="39">
        <v>6.079703797468353</v>
      </c>
      <c r="J249" s="39">
        <v>6.0114505789527621</v>
      </c>
      <c r="K249" s="168">
        <f t="shared" si="9"/>
        <v>2035</v>
      </c>
      <c r="L249" s="4"/>
      <c r="M249" s="4"/>
    </row>
    <row r="250" spans="7:13">
      <c r="G250" s="35">
        <v>49461</v>
      </c>
      <c r="H250" s="39">
        <v>5.9306006122448975</v>
      </c>
      <c r="I250" s="39">
        <v>5.8270455696202523</v>
      </c>
      <c r="J250" s="39">
        <v>5.9066242647812279</v>
      </c>
      <c r="K250" s="168">
        <f t="shared" si="9"/>
        <v>2035</v>
      </c>
      <c r="L250" s="4"/>
      <c r="M250" s="4"/>
    </row>
    <row r="251" spans="7:13">
      <c r="G251" s="35">
        <v>49491</v>
      </c>
      <c r="H251" s="39">
        <v>6.2022332653061225</v>
      </c>
      <c r="I251" s="39">
        <v>5.8101341772151889</v>
      </c>
      <c r="J251" s="39">
        <v>6.1819598524438986</v>
      </c>
      <c r="K251" s="168">
        <f t="shared" si="9"/>
        <v>2035</v>
      </c>
      <c r="L251" s="4"/>
      <c r="M251" s="4"/>
    </row>
    <row r="252" spans="7:13">
      <c r="G252" s="35">
        <v>49522</v>
      </c>
      <c r="H252" s="39">
        <v>6.3380495918367341</v>
      </c>
      <c r="I252" s="39">
        <v>5.8775772151898726</v>
      </c>
      <c r="J252" s="39">
        <v>6.3183467773337441</v>
      </c>
      <c r="K252" s="168">
        <f t="shared" si="9"/>
        <v>2035</v>
      </c>
      <c r="L252" s="4"/>
      <c r="M252" s="4"/>
    </row>
    <row r="253" spans="7:13">
      <c r="G253" s="35">
        <v>49553</v>
      </c>
      <c r="H253" s="39">
        <v>6.1852944897959183</v>
      </c>
      <c r="I253" s="39">
        <v>5.9112987341772136</v>
      </c>
      <c r="J253" s="39">
        <v>6.1623881750179326</v>
      </c>
      <c r="K253" s="168">
        <f t="shared" si="9"/>
        <v>2035</v>
      </c>
      <c r="L253" s="4"/>
      <c r="M253" s="4"/>
    </row>
    <row r="254" spans="7:13">
      <c r="G254" s="35">
        <v>49583</v>
      </c>
      <c r="H254" s="39">
        <v>6.1852944897959183</v>
      </c>
      <c r="I254" s="39">
        <v>6.2144886075949355</v>
      </c>
      <c r="J254" s="39">
        <v>6.1649499129009122</v>
      </c>
      <c r="K254" s="168">
        <f t="shared" si="9"/>
        <v>2035</v>
      </c>
      <c r="L254" s="4"/>
      <c r="M254" s="4"/>
    </row>
    <row r="255" spans="7:13">
      <c r="G255" s="35">
        <v>49614</v>
      </c>
      <c r="H255" s="39">
        <v>6.2362128571428572</v>
      </c>
      <c r="I255" s="39">
        <v>6.5345898734177199</v>
      </c>
      <c r="J255" s="39">
        <v>6.1981500358643302</v>
      </c>
      <c r="K255" s="168">
        <f t="shared" si="9"/>
        <v>2035</v>
      </c>
      <c r="L255" s="4"/>
      <c r="M255" s="4"/>
    </row>
    <row r="256" spans="7:13">
      <c r="G256" s="35">
        <v>49644</v>
      </c>
      <c r="H256" s="39">
        <v>6.6096822448979582</v>
      </c>
      <c r="I256" s="39">
        <v>6.8547924050632902</v>
      </c>
      <c r="J256" s="39">
        <v>6.5757501998155554</v>
      </c>
      <c r="K256" s="168">
        <f t="shared" si="9"/>
        <v>2035</v>
      </c>
      <c r="L256" s="4"/>
      <c r="M256" s="4"/>
    </row>
    <row r="257" spans="7:13">
      <c r="G257" s="35">
        <v>49675</v>
      </c>
      <c r="H257" s="39">
        <v>6.8688659183673471</v>
      </c>
      <c r="I257" s="39">
        <v>7.1185898734177195</v>
      </c>
      <c r="J257" s="39">
        <v>6.8334610308433241</v>
      </c>
      <c r="K257" s="168">
        <f t="shared" si="9"/>
        <v>2036</v>
      </c>
      <c r="L257" s="4"/>
      <c r="M257" s="4"/>
    </row>
    <row r="258" spans="7:13">
      <c r="G258" s="35">
        <v>49706</v>
      </c>
      <c r="H258" s="39">
        <v>6.8166210204081636</v>
      </c>
      <c r="I258" s="39">
        <v>7.2569189873417708</v>
      </c>
      <c r="J258" s="39">
        <v>6.8014905420637364</v>
      </c>
      <c r="K258" s="168">
        <f t="shared" si="9"/>
        <v>2036</v>
      </c>
      <c r="L258" s="4"/>
      <c r="M258" s="4"/>
    </row>
    <row r="259" spans="7:13">
      <c r="G259" s="35">
        <v>49735</v>
      </c>
      <c r="H259" s="39">
        <v>6.694682244897959</v>
      </c>
      <c r="I259" s="39">
        <v>6.9284126582278471</v>
      </c>
      <c r="J259" s="39">
        <v>6.6713542576083622</v>
      </c>
      <c r="K259" s="168">
        <f t="shared" si="9"/>
        <v>2036</v>
      </c>
      <c r="L259" s="4"/>
      <c r="M259" s="4"/>
    </row>
    <row r="260" spans="7:13">
      <c r="G260" s="35">
        <v>49766</v>
      </c>
      <c r="H260" s="39">
        <v>6.5031516326530614</v>
      </c>
      <c r="I260" s="39">
        <v>6.6691721518987332</v>
      </c>
      <c r="J260" s="39">
        <v>6.4841424531201977</v>
      </c>
      <c r="K260" s="168">
        <f t="shared" si="9"/>
        <v>2036</v>
      </c>
      <c r="L260" s="4"/>
      <c r="M260" s="4"/>
    </row>
    <row r="261" spans="7:13">
      <c r="G261" s="35">
        <v>49796</v>
      </c>
      <c r="H261" s="39">
        <v>6.4857026530612245</v>
      </c>
      <c r="I261" s="39">
        <v>6.6173240506329094</v>
      </c>
      <c r="J261" s="39">
        <v>6.4666201660006157</v>
      </c>
      <c r="K261" s="168">
        <f t="shared" si="9"/>
        <v>2036</v>
      </c>
      <c r="L261" s="4"/>
      <c r="M261" s="4"/>
    </row>
    <row r="262" spans="7:13">
      <c r="G262" s="35">
        <v>49827</v>
      </c>
      <c r="H262" s="39">
        <v>6.3986618367346937</v>
      </c>
      <c r="I262" s="39">
        <v>6.3752987341772132</v>
      </c>
      <c r="J262" s="39">
        <v>6.3766519315503638</v>
      </c>
      <c r="K262" s="168">
        <f t="shared" si="9"/>
        <v>2036</v>
      </c>
      <c r="L262" s="4"/>
      <c r="M262" s="4"/>
    </row>
    <row r="263" spans="7:13">
      <c r="G263" s="35">
        <v>49857</v>
      </c>
      <c r="H263" s="39">
        <v>6.6773353061224485</v>
      </c>
      <c r="I263" s="39">
        <v>6.3407670886075937</v>
      </c>
      <c r="J263" s="39">
        <v>6.6590579157700587</v>
      </c>
      <c r="K263" s="168">
        <f t="shared" si="9"/>
        <v>2036</v>
      </c>
      <c r="L263" s="4"/>
      <c r="M263" s="4"/>
    </row>
    <row r="264" spans="7:13">
      <c r="G264" s="35">
        <v>49888</v>
      </c>
      <c r="H264" s="39">
        <v>6.9037638775510208</v>
      </c>
      <c r="I264" s="39">
        <v>6.4789949367088591</v>
      </c>
      <c r="J264" s="39">
        <v>6.8864377702633472</v>
      </c>
      <c r="K264" s="168">
        <f t="shared" si="9"/>
        <v>2036</v>
      </c>
      <c r="L264" s="4"/>
      <c r="M264" s="4"/>
    </row>
    <row r="265" spans="7:13">
      <c r="G265" s="35">
        <v>49919</v>
      </c>
      <c r="H265" s="39">
        <v>6.7121312244897959</v>
      </c>
      <c r="I265" s="39">
        <v>6.4444632911392397</v>
      </c>
      <c r="J265" s="39">
        <v>6.6914382826109238</v>
      </c>
      <c r="K265" s="168">
        <f t="shared" si="9"/>
        <v>2036</v>
      </c>
      <c r="L265" s="4"/>
      <c r="M265" s="4"/>
    </row>
    <row r="266" spans="7:13">
      <c r="G266" s="35">
        <v>49949</v>
      </c>
      <c r="H266" s="39">
        <v>6.7121312244897959</v>
      </c>
      <c r="I266" s="39">
        <v>6.7555518987341765</v>
      </c>
      <c r="J266" s="39">
        <v>6.6940000204939034</v>
      </c>
      <c r="K266" s="168">
        <f t="shared" si="9"/>
        <v>2036</v>
      </c>
      <c r="L266" s="4"/>
      <c r="M266" s="4"/>
    </row>
    <row r="267" spans="7:13">
      <c r="G267" s="35">
        <v>49980</v>
      </c>
      <c r="H267" s="39">
        <v>6.7643761224489793</v>
      </c>
      <c r="I267" s="39">
        <v>7.1704379746835434</v>
      </c>
      <c r="J267" s="39">
        <v>6.7285322471564708</v>
      </c>
      <c r="K267" s="168">
        <f t="shared" si="9"/>
        <v>2036</v>
      </c>
      <c r="L267" s="4"/>
      <c r="M267" s="4"/>
    </row>
    <row r="268" spans="7:13">
      <c r="G268" s="35">
        <v>50010</v>
      </c>
      <c r="H268" s="39">
        <v>7.1649883673469379</v>
      </c>
      <c r="I268" s="39">
        <v>7.4816278481012644</v>
      </c>
      <c r="J268" s="39">
        <v>7.1333893021826009</v>
      </c>
      <c r="K268" s="168">
        <f t="shared" si="9"/>
        <v>2036</v>
      </c>
      <c r="L268" s="4"/>
      <c r="M268" s="4"/>
    </row>
    <row r="269" spans="7:13">
      <c r="G269" s="35">
        <v>50041</v>
      </c>
      <c r="H269" s="39">
        <v>7.3266210204081625</v>
      </c>
      <c r="I269" s="39">
        <v>7.6678556962025306</v>
      </c>
      <c r="J269" s="39">
        <v>7.2931392765652223</v>
      </c>
      <c r="K269" s="168">
        <f t="shared" si="9"/>
        <v>2037</v>
      </c>
      <c r="L269" s="4"/>
      <c r="M269" s="4"/>
    </row>
    <row r="270" spans="7:13">
      <c r="G270" s="35">
        <v>50072</v>
      </c>
      <c r="H270" s="39">
        <v>7.290906734693877</v>
      </c>
      <c r="I270" s="39">
        <v>7.756463291139239</v>
      </c>
      <c r="J270" s="39">
        <v>7.2777688492673436</v>
      </c>
      <c r="K270" s="168">
        <f t="shared" si="9"/>
        <v>2037</v>
      </c>
      <c r="L270" s="4"/>
      <c r="M270" s="4"/>
    </row>
    <row r="271" spans="7:13">
      <c r="G271" s="35">
        <v>50100</v>
      </c>
      <c r="H271" s="39">
        <v>7.0051924489795923</v>
      </c>
      <c r="I271" s="39">
        <v>7.4020329113924035</v>
      </c>
      <c r="J271" s="39">
        <v>6.9831689927246643</v>
      </c>
      <c r="K271" s="168">
        <f t="shared" si="9"/>
        <v>2037</v>
      </c>
      <c r="L271" s="4"/>
      <c r="M271" s="4"/>
    </row>
    <row r="272" spans="7:13">
      <c r="G272" s="35">
        <v>50131</v>
      </c>
      <c r="H272" s="39">
        <v>6.6660087755102033</v>
      </c>
      <c r="I272" s="39">
        <v>6.888210126582277</v>
      </c>
      <c r="J272" s="39">
        <v>6.6476837995696281</v>
      </c>
      <c r="K272" s="168">
        <f t="shared" si="9"/>
        <v>2037</v>
      </c>
      <c r="L272" s="4"/>
      <c r="M272" s="4"/>
    </row>
    <row r="273" spans="7:13">
      <c r="G273" s="35">
        <v>50161</v>
      </c>
      <c r="H273" s="39">
        <v>6.6660087755102033</v>
      </c>
      <c r="I273" s="39">
        <v>6.7997037974683527</v>
      </c>
      <c r="J273" s="39">
        <v>6.6476837995696281</v>
      </c>
      <c r="K273" s="168">
        <f t="shared" si="9"/>
        <v>2037</v>
      </c>
      <c r="L273" s="4"/>
      <c r="M273" s="4"/>
    </row>
    <row r="274" spans="7:13">
      <c r="G274" s="35">
        <v>50192</v>
      </c>
      <c r="H274" s="39">
        <v>6.594580204081633</v>
      </c>
      <c r="I274" s="39">
        <v>6.5161594936708847</v>
      </c>
      <c r="J274" s="39">
        <v>6.573393400963214</v>
      </c>
      <c r="K274" s="168">
        <f t="shared" si="9"/>
        <v>2037</v>
      </c>
      <c r="L274" s="4"/>
      <c r="M274" s="4"/>
    </row>
    <row r="275" spans="7:13">
      <c r="G275" s="35">
        <v>50222</v>
      </c>
      <c r="H275" s="39">
        <v>6.8267230612244898</v>
      </c>
      <c r="I275" s="39">
        <v>6.4984379746835428</v>
      </c>
      <c r="J275" s="39">
        <v>6.8090732861973571</v>
      </c>
      <c r="K275" s="168">
        <f t="shared" si="9"/>
        <v>2037</v>
      </c>
      <c r="L275" s="4"/>
      <c r="M275" s="4"/>
    </row>
    <row r="276" spans="7:13">
      <c r="G276" s="35">
        <v>50253</v>
      </c>
      <c r="H276" s="39">
        <v>6.9694781632653058</v>
      </c>
      <c r="I276" s="39">
        <v>6.604767088607594</v>
      </c>
      <c r="J276" s="39">
        <v>6.9524281381289077</v>
      </c>
      <c r="K276" s="168">
        <f t="shared" si="9"/>
        <v>2037</v>
      </c>
      <c r="L276" s="4"/>
      <c r="M276" s="4"/>
    </row>
    <row r="277" spans="7:13">
      <c r="G277" s="35">
        <v>50284</v>
      </c>
      <c r="H277" s="39">
        <v>6.7552944897959177</v>
      </c>
      <c r="I277" s="39">
        <v>6.5693240506329103</v>
      </c>
      <c r="J277" s="39">
        <v>6.7347828875909421</v>
      </c>
      <c r="K277" s="168">
        <f t="shared" si="9"/>
        <v>2037</v>
      </c>
      <c r="L277" s="4"/>
      <c r="M277" s="4"/>
    </row>
    <row r="278" spans="7:13">
      <c r="G278" s="35">
        <v>50314</v>
      </c>
      <c r="H278" s="39">
        <v>6.8267230612244898</v>
      </c>
      <c r="I278" s="39">
        <v>6.9413746835443026</v>
      </c>
      <c r="J278" s="39">
        <v>6.8090732861973571</v>
      </c>
      <c r="K278" s="168">
        <f t="shared" si="9"/>
        <v>2037</v>
      </c>
      <c r="L278" s="4"/>
      <c r="M278" s="4"/>
    </row>
    <row r="279" spans="7:13">
      <c r="G279" s="35">
        <v>50345</v>
      </c>
      <c r="H279" s="39">
        <v>6.8801924489795914</v>
      </c>
      <c r="I279" s="39">
        <v>7.2426405063291126</v>
      </c>
      <c r="J279" s="39">
        <v>6.8448351470437547</v>
      </c>
      <c r="K279" s="168">
        <f t="shared" si="9"/>
        <v>2037</v>
      </c>
      <c r="L279" s="4"/>
      <c r="M279" s="4"/>
    </row>
    <row r="280" spans="7:13">
      <c r="G280" s="35">
        <v>50375</v>
      </c>
      <c r="H280" s="39">
        <v>7.3087638775510202</v>
      </c>
      <c r="I280" s="39">
        <v>7.6855772151898725</v>
      </c>
      <c r="J280" s="39">
        <v>7.2777688492673436</v>
      </c>
      <c r="K280" s="168">
        <f t="shared" si="9"/>
        <v>2037</v>
      </c>
      <c r="L280" s="4"/>
      <c r="M280" s="4"/>
    </row>
    <row r="281" spans="7:13">
      <c r="G281" s="35">
        <v>50406</v>
      </c>
      <c r="H281" s="39">
        <v>7.4990700000000006</v>
      </c>
      <c r="I281" s="39">
        <v>7.9027924050632894</v>
      </c>
      <c r="J281" s="39">
        <v>7.4663127574546584</v>
      </c>
      <c r="K281" s="168">
        <f t="shared" ref="K281:K304" si="10">YEAR(G281)</f>
        <v>2038</v>
      </c>
      <c r="L281" s="4"/>
      <c r="M281" s="4"/>
    </row>
    <row r="282" spans="7:13">
      <c r="G282" s="35">
        <v>50437</v>
      </c>
      <c r="H282" s="39">
        <v>7.4807026530612237</v>
      </c>
      <c r="I282" s="39">
        <v>7.9936278481012648</v>
      </c>
      <c r="J282" s="39">
        <v>7.4683621477610416</v>
      </c>
      <c r="K282" s="168">
        <f t="shared" si="10"/>
        <v>2038</v>
      </c>
      <c r="L282" s="4"/>
      <c r="M282" s="4"/>
    </row>
    <row r="283" spans="7:13">
      <c r="G283" s="35">
        <v>50465</v>
      </c>
      <c r="H283" s="39">
        <v>7.2792740816326527</v>
      </c>
      <c r="I283" s="39">
        <v>7.6300835443037966</v>
      </c>
      <c r="J283" s="39">
        <v>7.2584021108720158</v>
      </c>
      <c r="K283" s="168">
        <f t="shared" si="10"/>
        <v>2038</v>
      </c>
      <c r="L283" s="4"/>
      <c r="M283" s="4"/>
    </row>
    <row r="284" spans="7:13">
      <c r="G284" s="35">
        <v>50496</v>
      </c>
      <c r="H284" s="39">
        <v>7.0593761224489793</v>
      </c>
      <c r="I284" s="39">
        <v>7.3028936708860748</v>
      </c>
      <c r="J284" s="39">
        <v>7.0427037811251161</v>
      </c>
      <c r="K284" s="168">
        <f t="shared" si="10"/>
        <v>2038</v>
      </c>
      <c r="L284" s="4"/>
      <c r="M284" s="4"/>
    </row>
    <row r="285" spans="7:13">
      <c r="G285" s="35">
        <v>50526</v>
      </c>
      <c r="H285" s="39">
        <v>7.0411108163265306</v>
      </c>
      <c r="I285" s="39">
        <v>7.2665392405063276</v>
      </c>
      <c r="J285" s="39">
        <v>7.0243617378829803</v>
      </c>
      <c r="K285" s="168">
        <f t="shared" si="10"/>
        <v>2038</v>
      </c>
      <c r="L285" s="4"/>
      <c r="M285" s="4"/>
    </row>
    <row r="286" spans="7:13">
      <c r="G286" s="35">
        <v>50557</v>
      </c>
      <c r="H286" s="39">
        <v>6.98611081632653</v>
      </c>
      <c r="I286" s="39">
        <v>6.9756025316455688</v>
      </c>
      <c r="J286" s="39">
        <v>6.9665689312429562</v>
      </c>
      <c r="K286" s="168">
        <f t="shared" si="10"/>
        <v>2038</v>
      </c>
      <c r="L286" s="4"/>
      <c r="M286" s="4"/>
    </row>
    <row r="287" spans="7:13">
      <c r="G287" s="35">
        <v>50587</v>
      </c>
      <c r="H287" s="39">
        <v>7.2975393877551014</v>
      </c>
      <c r="I287" s="39">
        <v>7.011956962025315</v>
      </c>
      <c r="J287" s="39">
        <v>7.2818676298801108</v>
      </c>
      <c r="K287" s="168">
        <f t="shared" si="10"/>
        <v>2038</v>
      </c>
      <c r="L287" s="4"/>
      <c r="M287" s="4"/>
    </row>
    <row r="288" spans="7:13">
      <c r="G288" s="35">
        <v>50618</v>
      </c>
      <c r="H288" s="39">
        <v>7.4258046938775504</v>
      </c>
      <c r="I288" s="39">
        <v>7.1210202531645557</v>
      </c>
      <c r="J288" s="39">
        <v>7.4106718106363365</v>
      </c>
      <c r="K288" s="168">
        <f t="shared" si="10"/>
        <v>2038</v>
      </c>
      <c r="L288" s="4"/>
      <c r="M288" s="4"/>
    </row>
    <row r="289" spans="7:13">
      <c r="G289" s="35">
        <v>50649</v>
      </c>
      <c r="H289" s="39">
        <v>7.2242740816326529</v>
      </c>
      <c r="I289" s="39">
        <v>7.0665392405063274</v>
      </c>
      <c r="J289" s="39">
        <v>7.2057327799979509</v>
      </c>
      <c r="K289" s="168">
        <f t="shared" si="10"/>
        <v>2038</v>
      </c>
      <c r="L289" s="4"/>
      <c r="M289" s="4"/>
    </row>
    <row r="290" spans="7:13">
      <c r="G290" s="35">
        <v>50679</v>
      </c>
      <c r="H290" s="39">
        <v>7.2242740816326529</v>
      </c>
      <c r="I290" s="39">
        <v>7.4483113924050617</v>
      </c>
      <c r="J290" s="39">
        <v>7.2082945178809315</v>
      </c>
      <c r="K290" s="168">
        <f t="shared" si="10"/>
        <v>2038</v>
      </c>
      <c r="L290" s="4"/>
      <c r="M290" s="4"/>
    </row>
    <row r="291" spans="7:13">
      <c r="G291" s="35">
        <v>50710</v>
      </c>
      <c r="H291" s="39">
        <v>7.3159067346938773</v>
      </c>
      <c r="I291" s="39">
        <v>7.684564556962024</v>
      </c>
      <c r="J291" s="39">
        <v>7.2823799774567073</v>
      </c>
      <c r="K291" s="168">
        <f t="shared" si="10"/>
        <v>2038</v>
      </c>
      <c r="L291" s="4"/>
      <c r="M291" s="4"/>
    </row>
    <row r="292" spans="7:13">
      <c r="G292" s="35">
        <v>50740</v>
      </c>
      <c r="H292" s="39">
        <v>7.7921312244897951</v>
      </c>
      <c r="I292" s="39">
        <v>8.0845645569620235</v>
      </c>
      <c r="J292" s="39">
        <v>7.7631669433343591</v>
      </c>
      <c r="K292" s="168">
        <f t="shared" si="10"/>
        <v>2038</v>
      </c>
      <c r="L292" s="4"/>
      <c r="M292" s="4"/>
    </row>
    <row r="293" spans="7:13">
      <c r="G293" s="35">
        <v>50771</v>
      </c>
      <c r="H293" s="39">
        <v>7.9386618367346937</v>
      </c>
      <c r="I293" s="39">
        <v>8.3498810126582264</v>
      </c>
      <c r="J293" s="39">
        <v>7.9077514294497391</v>
      </c>
      <c r="K293" s="168">
        <f t="shared" si="10"/>
        <v>2039</v>
      </c>
      <c r="L293" s="4"/>
      <c r="M293" s="4"/>
    </row>
    <row r="294" spans="7:13">
      <c r="G294" s="35">
        <v>50802</v>
      </c>
      <c r="H294" s="39">
        <v>7.9386618367346937</v>
      </c>
      <c r="I294" s="39">
        <v>8.4057797468354423</v>
      </c>
      <c r="J294" s="39">
        <v>7.928245332513578</v>
      </c>
      <c r="K294" s="168">
        <f t="shared" si="10"/>
        <v>2039</v>
      </c>
      <c r="L294" s="4"/>
      <c r="M294" s="4"/>
    </row>
    <row r="295" spans="7:13">
      <c r="G295" s="35">
        <v>50830</v>
      </c>
      <c r="H295" s="39">
        <v>7.6379475510204085</v>
      </c>
      <c r="I295" s="39">
        <v>7.9209189873417705</v>
      </c>
      <c r="J295" s="39">
        <v>7.6185824572189782</v>
      </c>
      <c r="K295" s="168">
        <f t="shared" si="10"/>
        <v>2039</v>
      </c>
      <c r="L295" s="4"/>
      <c r="M295" s="4"/>
    </row>
    <row r="296" spans="7:13">
      <c r="G296" s="35">
        <v>50861</v>
      </c>
      <c r="H296" s="39">
        <v>7.2996822448979595</v>
      </c>
      <c r="I296" s="39">
        <v>7.5664886075949349</v>
      </c>
      <c r="J296" s="39">
        <v>7.284019489701814</v>
      </c>
      <c r="K296" s="168">
        <f t="shared" si="10"/>
        <v>2039</v>
      </c>
      <c r="L296" s="4"/>
      <c r="M296" s="4"/>
    </row>
    <row r="297" spans="7:13">
      <c r="G297" s="35">
        <v>50891</v>
      </c>
      <c r="H297" s="39">
        <v>7.3184577551020409</v>
      </c>
      <c r="I297" s="39">
        <v>7.5478556962025305</v>
      </c>
      <c r="J297" s="39">
        <v>7.3028738805205453</v>
      </c>
      <c r="K297" s="168">
        <f t="shared" si="10"/>
        <v>2039</v>
      </c>
      <c r="L297" s="4"/>
      <c r="M297" s="4"/>
    </row>
    <row r="298" spans="7:13">
      <c r="G298" s="35">
        <v>50922</v>
      </c>
      <c r="H298" s="39">
        <v>7.2057026530612243</v>
      </c>
      <c r="I298" s="39">
        <v>7.3240582278481003</v>
      </c>
      <c r="J298" s="39">
        <v>7.1870833282098587</v>
      </c>
      <c r="K298" s="168">
        <f t="shared" si="10"/>
        <v>2039</v>
      </c>
      <c r="L298" s="4"/>
      <c r="M298" s="4"/>
    </row>
    <row r="299" spans="7:13">
      <c r="G299" s="35">
        <v>50952</v>
      </c>
      <c r="H299" s="39">
        <v>7.4687638775510203</v>
      </c>
      <c r="I299" s="39">
        <v>7.2867924050632897</v>
      </c>
      <c r="J299" s="39">
        <v>7.4538114765857166</v>
      </c>
      <c r="K299" s="168">
        <f t="shared" si="10"/>
        <v>2039</v>
      </c>
      <c r="L299" s="4"/>
      <c r="M299" s="4"/>
    </row>
    <row r="300" spans="7:13">
      <c r="G300" s="35">
        <v>50983</v>
      </c>
      <c r="H300" s="39">
        <v>7.6002944897959184</v>
      </c>
      <c r="I300" s="39">
        <v>7.3799569620253154</v>
      </c>
      <c r="J300" s="39">
        <v>7.5858946818321558</v>
      </c>
      <c r="K300" s="168">
        <f t="shared" si="10"/>
        <v>2039</v>
      </c>
      <c r="L300" s="4"/>
      <c r="M300" s="4"/>
    </row>
    <row r="301" spans="7:13">
      <c r="G301" s="35">
        <v>51014</v>
      </c>
      <c r="H301" s="39">
        <v>7.3935597959183665</v>
      </c>
      <c r="I301" s="39">
        <v>7.3240582278481003</v>
      </c>
      <c r="J301" s="39">
        <v>7.3757297059124918</v>
      </c>
      <c r="K301" s="168">
        <f t="shared" si="10"/>
        <v>2039</v>
      </c>
      <c r="L301" s="4"/>
      <c r="M301" s="4"/>
    </row>
    <row r="302" spans="7:13">
      <c r="G302" s="35">
        <v>51044</v>
      </c>
      <c r="H302" s="39">
        <v>7.4312128571428566</v>
      </c>
      <c r="I302" s="39">
        <v>7.6597544303797456</v>
      </c>
      <c r="J302" s="39">
        <v>7.4161026949482531</v>
      </c>
      <c r="K302" s="168">
        <f t="shared" si="10"/>
        <v>2039</v>
      </c>
      <c r="L302" s="4"/>
      <c r="M302" s="4"/>
    </row>
    <row r="303" spans="7:13">
      <c r="G303" s="35">
        <v>51075</v>
      </c>
      <c r="H303" s="39">
        <v>7.5251924489795918</v>
      </c>
      <c r="I303" s="39">
        <v>7.8649189873417704</v>
      </c>
      <c r="J303" s="39">
        <v>7.4925449533763713</v>
      </c>
      <c r="K303" s="168">
        <f t="shared" si="10"/>
        <v>2039</v>
      </c>
      <c r="L303" s="4"/>
      <c r="M303" s="4"/>
    </row>
    <row r="304" spans="7:13">
      <c r="G304" s="35">
        <v>51105</v>
      </c>
      <c r="H304" s="39">
        <v>7.9949883673469389</v>
      </c>
      <c r="I304" s="39">
        <v>8.3498810126582264</v>
      </c>
      <c r="J304" s="39">
        <v>7.9668763397889126</v>
      </c>
      <c r="K304" s="168">
        <f t="shared" si="10"/>
        <v>2039</v>
      </c>
      <c r="L304" s="4"/>
      <c r="M304" s="4"/>
    </row>
    <row r="305" spans="7:13">
      <c r="G305" s="35">
        <v>51136</v>
      </c>
      <c r="H305" s="39">
        <v>8.1838659183673474</v>
      </c>
      <c r="I305" s="39">
        <v>8.6426405063291121</v>
      </c>
      <c r="J305" s="39">
        <v>8.1539856747617598</v>
      </c>
      <c r="K305" s="168">
        <f t="shared" si="9"/>
        <v>2040</v>
      </c>
      <c r="L305" s="4"/>
      <c r="M305" s="4"/>
    </row>
    <row r="306" spans="7:13">
      <c r="G306" s="35">
        <v>51167</v>
      </c>
      <c r="H306" s="39">
        <v>8.1838659183673474</v>
      </c>
      <c r="I306" s="39">
        <v>8.7957544303797448</v>
      </c>
      <c r="J306" s="39">
        <v>8.1744795778255988</v>
      </c>
      <c r="K306" s="168">
        <f t="shared" si="9"/>
        <v>2040</v>
      </c>
      <c r="L306" s="4"/>
      <c r="M306" s="4"/>
    </row>
    <row r="307" spans="7:13">
      <c r="G307" s="35">
        <v>51196</v>
      </c>
      <c r="H307" s="39">
        <v>7.8753965306122442</v>
      </c>
      <c r="I307" s="39">
        <v>8.2408177215189848</v>
      </c>
      <c r="J307" s="39">
        <v>7.8570290193667391</v>
      </c>
      <c r="K307" s="168">
        <f t="shared" si="9"/>
        <v>2040</v>
      </c>
      <c r="L307" s="4"/>
      <c r="M307" s="4"/>
    </row>
    <row r="308" spans="7:13">
      <c r="G308" s="35">
        <v>51227</v>
      </c>
      <c r="H308" s="39">
        <v>7.5475393877551014</v>
      </c>
      <c r="I308" s="39">
        <v>7.8964126582278471</v>
      </c>
      <c r="J308" s="39">
        <v>7.5329179424121326</v>
      </c>
      <c r="K308" s="168">
        <f t="shared" si="9"/>
        <v>2040</v>
      </c>
      <c r="L308" s="4"/>
      <c r="M308" s="4"/>
    </row>
    <row r="309" spans="7:13">
      <c r="G309" s="35">
        <v>51257</v>
      </c>
      <c r="H309" s="39">
        <v>7.5668251020408164</v>
      </c>
      <c r="I309" s="39">
        <v>7.8389949367088594</v>
      </c>
      <c r="J309" s="39">
        <v>7.5522846808074604</v>
      </c>
      <c r="K309" s="168">
        <f t="shared" si="9"/>
        <v>2040</v>
      </c>
      <c r="L309" s="4"/>
      <c r="M309" s="4"/>
    </row>
    <row r="310" spans="7:13">
      <c r="G310" s="35">
        <v>51288</v>
      </c>
      <c r="H310" s="39">
        <v>7.4511108163265298</v>
      </c>
      <c r="I310" s="39">
        <v>7.4562101265822767</v>
      </c>
      <c r="J310" s="39">
        <v>7.4335225125525168</v>
      </c>
      <c r="K310" s="168">
        <f t="shared" si="9"/>
        <v>2040</v>
      </c>
      <c r="L310" s="4"/>
      <c r="M310" s="4"/>
    </row>
    <row r="311" spans="7:13">
      <c r="G311" s="35">
        <v>51318</v>
      </c>
      <c r="H311" s="39">
        <v>7.7018251020408162</v>
      </c>
      <c r="I311" s="39">
        <v>7.4179316455696185</v>
      </c>
      <c r="J311" s="39">
        <v>7.6878518495747521</v>
      </c>
      <c r="K311" s="168">
        <f t="shared" si="9"/>
        <v>2040</v>
      </c>
      <c r="L311" s="4"/>
      <c r="M311" s="4"/>
    </row>
    <row r="312" spans="7:13">
      <c r="G312" s="35">
        <v>51349</v>
      </c>
      <c r="H312" s="39">
        <v>7.8753965306122442</v>
      </c>
      <c r="I312" s="39">
        <v>7.6667417721518971</v>
      </c>
      <c r="J312" s="39">
        <v>7.8621524951326984</v>
      </c>
      <c r="K312" s="168">
        <f t="shared" ref="K312:K328" si="11">YEAR(G312)</f>
        <v>2040</v>
      </c>
      <c r="L312" s="4"/>
      <c r="M312" s="4"/>
    </row>
    <row r="313" spans="7:13">
      <c r="G313" s="35">
        <v>51380</v>
      </c>
      <c r="H313" s="39">
        <v>7.7211108163265312</v>
      </c>
      <c r="I313" s="39">
        <v>7.5901848101265808</v>
      </c>
      <c r="J313" s="39">
        <v>7.7046568500870993</v>
      </c>
      <c r="K313" s="168">
        <f t="shared" si="11"/>
        <v>2040</v>
      </c>
      <c r="L313" s="4"/>
      <c r="M313" s="4"/>
    </row>
    <row r="314" spans="7:13">
      <c r="G314" s="35">
        <v>51410</v>
      </c>
      <c r="H314" s="39">
        <v>7.7596822448979594</v>
      </c>
      <c r="I314" s="39">
        <v>7.9346911392405044</v>
      </c>
      <c r="J314" s="39">
        <v>7.7459520647607345</v>
      </c>
      <c r="K314" s="168">
        <f t="shared" si="11"/>
        <v>2040</v>
      </c>
      <c r="L314" s="4"/>
      <c r="M314" s="4"/>
    </row>
    <row r="315" spans="7:13">
      <c r="G315" s="35">
        <v>51441</v>
      </c>
      <c r="H315" s="39">
        <v>7.8946822448979592</v>
      </c>
      <c r="I315" s="39">
        <v>8.2216784810126562</v>
      </c>
      <c r="J315" s="39">
        <v>7.8635870683471669</v>
      </c>
      <c r="K315" s="168">
        <f t="shared" si="11"/>
        <v>2040</v>
      </c>
      <c r="L315" s="4"/>
      <c r="M315" s="4"/>
    </row>
    <row r="316" spans="7:13">
      <c r="G316" s="35">
        <v>51471</v>
      </c>
      <c r="H316" s="39">
        <v>8.3188659183673472</v>
      </c>
      <c r="I316" s="39">
        <v>8.6236025316455684</v>
      </c>
      <c r="J316" s="39">
        <v>8.2921145814120312</v>
      </c>
      <c r="K316" s="168">
        <f t="shared" si="11"/>
        <v>2040</v>
      </c>
      <c r="L316" s="4"/>
      <c r="M316" s="4"/>
    </row>
    <row r="317" spans="7:13">
      <c r="G317" s="35">
        <v>51502</v>
      </c>
      <c r="H317" s="39">
        <v>8.3969271428571428</v>
      </c>
      <c r="I317" s="39">
        <v>8.8665392405063272</v>
      </c>
      <c r="J317" s="39">
        <v>8.3679420227482328</v>
      </c>
      <c r="K317" s="168">
        <f t="shared" si="11"/>
        <v>2041</v>
      </c>
      <c r="L317" s="4"/>
      <c r="M317" s="4"/>
    </row>
    <row r="318" spans="7:13">
      <c r="G318" s="35">
        <v>51533</v>
      </c>
      <c r="H318" s="39">
        <v>8.3969271428571428</v>
      </c>
      <c r="I318" s="39">
        <v>9.023602531645567</v>
      </c>
      <c r="J318" s="39">
        <v>8.3884359258120718</v>
      </c>
      <c r="K318" s="168">
        <f t="shared" si="11"/>
        <v>2041</v>
      </c>
      <c r="L318" s="4"/>
      <c r="M318" s="4"/>
    </row>
    <row r="319" spans="7:13">
      <c r="G319" s="35">
        <v>51561</v>
      </c>
      <c r="H319" s="39">
        <v>8.0803965306122443</v>
      </c>
      <c r="I319" s="39">
        <v>8.4542860759493657</v>
      </c>
      <c r="J319" s="39">
        <v>8.0628902756429977</v>
      </c>
      <c r="K319" s="168">
        <f t="shared" si="11"/>
        <v>2041</v>
      </c>
      <c r="L319" s="4"/>
      <c r="M319" s="4"/>
    </row>
    <row r="320" spans="7:13">
      <c r="G320" s="35">
        <v>51592</v>
      </c>
      <c r="H320" s="39">
        <v>7.7440699999999998</v>
      </c>
      <c r="I320" s="39">
        <v>8.1008683544303786</v>
      </c>
      <c r="J320" s="39">
        <v>7.7302742289168984</v>
      </c>
      <c r="K320" s="168">
        <f t="shared" si="11"/>
        <v>2041</v>
      </c>
      <c r="L320" s="4"/>
      <c r="M320" s="4"/>
    </row>
    <row r="321" spans="7:13">
      <c r="G321" s="35">
        <v>51622</v>
      </c>
      <c r="H321" s="39">
        <v>7.7638659183673466</v>
      </c>
      <c r="I321" s="39">
        <v>8.041931645569619</v>
      </c>
      <c r="J321" s="39">
        <v>7.7501533148888209</v>
      </c>
      <c r="K321" s="168">
        <f t="shared" si="11"/>
        <v>2041</v>
      </c>
      <c r="L321" s="4"/>
      <c r="M321" s="4"/>
    </row>
    <row r="322" spans="7:13">
      <c r="G322" s="35">
        <v>51653</v>
      </c>
      <c r="H322" s="39">
        <v>7.645192448979591</v>
      </c>
      <c r="I322" s="39">
        <v>7.6493240506329103</v>
      </c>
      <c r="J322" s="39">
        <v>7.6284195306896203</v>
      </c>
      <c r="K322" s="168">
        <f t="shared" si="11"/>
        <v>2041</v>
      </c>
      <c r="L322" s="4"/>
      <c r="M322" s="4"/>
    </row>
    <row r="323" spans="7:13">
      <c r="G323" s="35">
        <v>51683</v>
      </c>
      <c r="H323" s="39">
        <v>7.9023353061224491</v>
      </c>
      <c r="I323" s="39">
        <v>7.6100329113924037</v>
      </c>
      <c r="J323" s="39">
        <v>7.889204447176966</v>
      </c>
      <c r="K323" s="168">
        <f t="shared" si="11"/>
        <v>2041</v>
      </c>
      <c r="L323" s="4"/>
      <c r="M323" s="4"/>
    </row>
    <row r="324" spans="7:13">
      <c r="G324" s="35">
        <v>51714</v>
      </c>
      <c r="H324" s="39">
        <v>8.0803965306122443</v>
      </c>
      <c r="I324" s="39">
        <v>7.8652227848101246</v>
      </c>
      <c r="J324" s="39">
        <v>8.0680137514089569</v>
      </c>
      <c r="K324" s="168">
        <f t="shared" si="11"/>
        <v>2041</v>
      </c>
      <c r="L324" s="4"/>
      <c r="M324" s="4"/>
    </row>
    <row r="325" spans="7:13">
      <c r="G325" s="35">
        <v>51745</v>
      </c>
      <c r="H325" s="39">
        <v>7.922131224489795</v>
      </c>
      <c r="I325" s="39">
        <v>7.7867417721518972</v>
      </c>
      <c r="J325" s="39">
        <v>7.9065217952659088</v>
      </c>
      <c r="K325" s="168">
        <f t="shared" si="11"/>
        <v>2041</v>
      </c>
      <c r="L325" s="4"/>
      <c r="M325" s="4"/>
    </row>
    <row r="326" spans="7:13">
      <c r="G326" s="35">
        <v>51775</v>
      </c>
      <c r="H326" s="39">
        <v>7.9617230612244896</v>
      </c>
      <c r="I326" s="39">
        <v>8.1401594936708843</v>
      </c>
      <c r="J326" s="39">
        <v>7.9488417050927351</v>
      </c>
      <c r="K326" s="168">
        <f t="shared" si="11"/>
        <v>2041</v>
      </c>
      <c r="L326" s="4"/>
      <c r="M326" s="4"/>
    </row>
    <row r="327" spans="7:13">
      <c r="G327" s="35">
        <v>51806</v>
      </c>
      <c r="H327" s="39">
        <v>8.1001924489795929</v>
      </c>
      <c r="I327" s="39">
        <v>8.4346405063291119</v>
      </c>
      <c r="J327" s="39">
        <v>8.0699606722000219</v>
      </c>
      <c r="K327" s="168">
        <f t="shared" si="11"/>
        <v>2041</v>
      </c>
      <c r="L327" s="4"/>
      <c r="M327" s="4"/>
    </row>
    <row r="328" spans="7:13">
      <c r="G328" s="35">
        <v>51836</v>
      </c>
      <c r="H328" s="39">
        <v>8.5354985714285707</v>
      </c>
      <c r="I328" s="39">
        <v>8.8469949367088585</v>
      </c>
      <c r="J328" s="39">
        <v>8.5096573624346785</v>
      </c>
      <c r="K328" s="168">
        <f t="shared" si="11"/>
        <v>2041</v>
      </c>
      <c r="L328" s="4"/>
      <c r="M328" s="4"/>
    </row>
    <row r="329" spans="7:13">
      <c r="G329" s="35">
        <v>51867</v>
      </c>
      <c r="H329" s="39">
        <v>8.6156006122448971</v>
      </c>
      <c r="I329" s="39">
        <v>9.0963113924050614</v>
      </c>
      <c r="J329" s="39">
        <v>8.5875341940772625</v>
      </c>
      <c r="K329" s="168">
        <f t="shared" ref="K329:K340" si="12">YEAR(G329)</f>
        <v>2042</v>
      </c>
    </row>
    <row r="330" spans="7:13">
      <c r="G330" s="35">
        <v>51898</v>
      </c>
      <c r="H330" s="39">
        <v>8.6156006122448971</v>
      </c>
      <c r="I330" s="39">
        <v>9.2574253164556932</v>
      </c>
      <c r="J330" s="39">
        <v>8.6080280971411032</v>
      </c>
      <c r="K330" s="168">
        <f t="shared" si="12"/>
        <v>2042</v>
      </c>
    </row>
    <row r="331" spans="7:13">
      <c r="G331" s="35">
        <v>51926</v>
      </c>
      <c r="H331" s="39">
        <v>8.2908046938775524</v>
      </c>
      <c r="I331" s="39">
        <v>8.6732227848101235</v>
      </c>
      <c r="J331" s="39">
        <v>8.2741824162311719</v>
      </c>
      <c r="K331" s="168">
        <f t="shared" si="12"/>
        <v>2042</v>
      </c>
    </row>
    <row r="332" spans="7:13">
      <c r="G332" s="35">
        <v>51957</v>
      </c>
      <c r="H332" s="39">
        <v>7.9457026530612245</v>
      </c>
      <c r="I332" s="39">
        <v>8.3106911392405056</v>
      </c>
      <c r="J332" s="39">
        <v>7.9327539911876226</v>
      </c>
      <c r="K332" s="168">
        <f t="shared" si="12"/>
        <v>2042</v>
      </c>
    </row>
    <row r="333" spans="7:13">
      <c r="G333" s="35">
        <v>51987</v>
      </c>
      <c r="H333" s="39">
        <v>7.9660087755102031</v>
      </c>
      <c r="I333" s="39">
        <v>8.2502354430379725</v>
      </c>
      <c r="J333" s="39">
        <v>7.9531454247361415</v>
      </c>
      <c r="K333" s="168">
        <f t="shared" si="12"/>
        <v>2042</v>
      </c>
    </row>
    <row r="334" spans="7:13">
      <c r="G334" s="35">
        <v>52018</v>
      </c>
      <c r="H334" s="39">
        <v>7.8442740816326522</v>
      </c>
      <c r="I334" s="39">
        <v>7.8473999999999986</v>
      </c>
      <c r="J334" s="39">
        <v>7.8283375550773657</v>
      </c>
      <c r="K334" s="168">
        <f t="shared" si="12"/>
        <v>2042</v>
      </c>
    </row>
    <row r="335" spans="7:13">
      <c r="G335" s="35">
        <v>52048</v>
      </c>
      <c r="H335" s="39">
        <v>8.1081516326530618</v>
      </c>
      <c r="I335" s="39">
        <v>7.8070962025316435</v>
      </c>
      <c r="J335" s="39">
        <v>8.0958854595757774</v>
      </c>
      <c r="K335" s="168">
        <f t="shared" si="12"/>
        <v>2042</v>
      </c>
    </row>
    <row r="336" spans="7:13">
      <c r="G336" s="35">
        <v>52079</v>
      </c>
      <c r="H336" s="39">
        <v>8.2908046938775524</v>
      </c>
      <c r="I336" s="39">
        <v>8.0689696202531636</v>
      </c>
      <c r="J336" s="39">
        <v>8.279305891997133</v>
      </c>
      <c r="K336" s="168">
        <f t="shared" si="12"/>
        <v>2042</v>
      </c>
    </row>
    <row r="337" spans="7:11">
      <c r="G337" s="35">
        <v>52110</v>
      </c>
      <c r="H337" s="39">
        <v>8.1284577551020423</v>
      </c>
      <c r="I337" s="39">
        <v>7.9883620253164542</v>
      </c>
      <c r="J337" s="39">
        <v>8.1137151552413176</v>
      </c>
      <c r="K337" s="168">
        <f t="shared" si="12"/>
        <v>2042</v>
      </c>
    </row>
    <row r="338" spans="7:11">
      <c r="G338" s="35">
        <v>52140</v>
      </c>
      <c r="H338" s="39">
        <v>8.1689679591836732</v>
      </c>
      <c r="I338" s="39">
        <v>8.3509949367088598</v>
      </c>
      <c r="J338" s="39">
        <v>8.1569572907060159</v>
      </c>
      <c r="K338" s="168">
        <f t="shared" si="12"/>
        <v>2042</v>
      </c>
    </row>
    <row r="339" spans="7:11">
      <c r="G339" s="35">
        <v>52171</v>
      </c>
      <c r="H339" s="39">
        <v>8.311110816326531</v>
      </c>
      <c r="I339" s="39">
        <v>8.6531721518987315</v>
      </c>
      <c r="J339" s="39">
        <v>8.2817651603647935</v>
      </c>
      <c r="K339" s="168">
        <f t="shared" si="12"/>
        <v>2042</v>
      </c>
    </row>
    <row r="340" spans="7:11">
      <c r="G340" s="35">
        <v>52201</v>
      </c>
      <c r="H340" s="39">
        <v>8.7576414285714286</v>
      </c>
      <c r="I340" s="39">
        <v>9.0761594936708843</v>
      </c>
      <c r="J340" s="39">
        <v>8.7327334972845581</v>
      </c>
      <c r="K340" s="168">
        <f t="shared" si="12"/>
        <v>2042</v>
      </c>
    </row>
    <row r="341" spans="7:11">
      <c r="G341" s="35">
        <v>52232</v>
      </c>
      <c r="H341" s="39">
        <v>8.839886326530614</v>
      </c>
      <c r="I341" s="39">
        <v>9.3319569620253144</v>
      </c>
      <c r="J341" s="39">
        <v>8.8127621887488488</v>
      </c>
      <c r="K341" s="168">
        <f t="shared" ref="K341:K343" si="13">YEAR(G341)</f>
        <v>2043</v>
      </c>
    </row>
    <row r="342" spans="7:11">
      <c r="G342" s="35">
        <v>52263</v>
      </c>
      <c r="H342" s="39">
        <v>8.839886326530614</v>
      </c>
      <c r="I342" s="39">
        <v>9.4973240506329102</v>
      </c>
      <c r="J342" s="39">
        <v>8.8332560918126877</v>
      </c>
      <c r="K342" s="168">
        <f t="shared" si="13"/>
        <v>2043</v>
      </c>
    </row>
    <row r="343" spans="7:11">
      <c r="G343" s="35">
        <v>52291</v>
      </c>
      <c r="H343" s="39">
        <v>8.5066210204081631</v>
      </c>
      <c r="I343" s="39">
        <v>8.8979316455696171</v>
      </c>
      <c r="J343" s="39">
        <v>8.4909054411312663</v>
      </c>
      <c r="K343" s="168">
        <f t="shared" si="13"/>
        <v>2043</v>
      </c>
    </row>
    <row r="344" spans="7:11">
      <c r="G344" s="35"/>
      <c r="H344" s="39"/>
      <c r="K344" s="168"/>
    </row>
    <row r="345" spans="7:11">
      <c r="G345" s="35"/>
      <c r="H345" s="39"/>
      <c r="K345" s="168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B3" sqref="B3"/>
    </sheetView>
  </sheetViews>
  <sheetFormatPr defaultRowHeight="12.75" outlineLevelRow="1"/>
  <cols>
    <col min="1" max="1" width="6.1640625" style="71" customWidth="1"/>
    <col min="2" max="2" width="22.83203125" style="71" customWidth="1"/>
    <col min="3" max="3" width="18.1640625" style="71" customWidth="1"/>
    <col min="4" max="4" width="16.1640625" style="71" customWidth="1"/>
    <col min="5" max="5" width="18.5" style="71" customWidth="1"/>
    <col min="6" max="7" width="16.1640625" style="71" customWidth="1"/>
    <col min="8" max="8" width="3.83203125" style="71" customWidth="1"/>
    <col min="9" max="9" width="9.5" style="71" customWidth="1"/>
    <col min="10" max="11" width="10" style="71" customWidth="1"/>
    <col min="12" max="12" width="9.33203125" style="71" customWidth="1"/>
    <col min="13" max="13" width="21.1640625" style="71" customWidth="1"/>
    <col min="14" max="14" width="13.83203125" style="71" customWidth="1"/>
    <col min="15" max="15" width="16" style="71" customWidth="1"/>
    <col min="16" max="19" width="9.33203125" style="71"/>
    <col min="20" max="21" width="9.33203125" style="71" customWidth="1"/>
    <col min="22" max="16384" width="9.33203125" style="71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6"/>
      <c r="I1" s="158"/>
      <c r="J1" s="158"/>
      <c r="K1" s="158"/>
    </row>
    <row r="2" spans="2:21" ht="5.25" customHeight="1"/>
    <row r="3" spans="2:21" ht="15.75">
      <c r="B3" s="1" t="str">
        <f>"Table "&amp;RIGHT('Table 4'!B3,1)+1</f>
        <v>Table 5</v>
      </c>
      <c r="C3" s="106"/>
      <c r="D3" s="106"/>
      <c r="E3" s="106"/>
      <c r="F3" s="106"/>
      <c r="G3" s="106"/>
      <c r="M3" s="71" t="s">
        <v>76</v>
      </c>
      <c r="O3" s="199"/>
    </row>
    <row r="4" spans="2:21">
      <c r="B4" s="106" t="str">
        <f ca="1">'Table 1'!B5</f>
        <v>Utah Sch 37 Wind - 10.0 MW and 31.0% CF</v>
      </c>
      <c r="C4" s="106"/>
      <c r="D4" s="106"/>
      <c r="E4" s="106"/>
      <c r="F4" s="106"/>
      <c r="G4" s="106"/>
      <c r="M4" s="73" t="s">
        <v>157</v>
      </c>
    </row>
    <row r="5" spans="2:21">
      <c r="B5" s="106" t="str">
        <f>TEXT($K$5,"MMMM YYYY")&amp;"  through  "&amp;TEXT($K$6,"MMMM YYYY")</f>
        <v>June 2017  through  December 2037</v>
      </c>
      <c r="C5" s="106"/>
      <c r="D5" s="106"/>
      <c r="E5" s="106"/>
      <c r="F5" s="106"/>
      <c r="G5" s="106"/>
      <c r="J5" s="71" t="s">
        <v>57</v>
      </c>
      <c r="K5" s="72">
        <f>MIN(K13:K31)</f>
        <v>42887</v>
      </c>
      <c r="M5" s="71" t="s">
        <v>58</v>
      </c>
    </row>
    <row r="6" spans="2:21">
      <c r="B6" s="106" t="s">
        <v>59</v>
      </c>
      <c r="C6" s="106"/>
      <c r="D6" s="106"/>
      <c r="E6" s="106"/>
      <c r="F6" s="106"/>
      <c r="G6" s="106"/>
      <c r="J6" s="71" t="s">
        <v>60</v>
      </c>
      <c r="K6" s="72">
        <v>50375</v>
      </c>
      <c r="M6" s="73">
        <v>10</v>
      </c>
      <c r="N6" s="71" t="s">
        <v>41</v>
      </c>
    </row>
    <row r="7" spans="2:21">
      <c r="B7" s="287" t="s">
        <v>151</v>
      </c>
      <c r="C7" s="74">
        <f>NPV($K$9,C44:C223)</f>
        <v>5165649.1159799034</v>
      </c>
      <c r="D7" s="74">
        <f>NPV($K$9,D44:D223)</f>
        <v>2268603.655375307</v>
      </c>
      <c r="E7" s="74">
        <f>NPV($K$9,E44:E223)</f>
        <v>7434252.7713552089</v>
      </c>
      <c r="F7" s="74">
        <f>NPV($K$9,F44:F223)</f>
        <v>261763.89300743942</v>
      </c>
      <c r="G7" s="144">
        <f>($C7+D7)/$F7</f>
        <v>28.400604399415492</v>
      </c>
      <c r="M7" s="178">
        <f ca="1">SUM(OFFSET(F19,MATCH(K20,B20:B31,0),0,12))/(8760*Study_MW)</f>
        <v>0.31039805936073062</v>
      </c>
      <c r="N7" s="135" t="s">
        <v>46</v>
      </c>
    </row>
    <row r="8" spans="2:21">
      <c r="B8" s="171" t="str">
        <f>"Nominal NPV at "&amp;TEXT(J9,"0.00%")&amp;" Discount Rate"</f>
        <v>Nominal NPV at 6.57% Discount Rate</v>
      </c>
      <c r="J8" s="71" t="str">
        <f>'Table 1'!I41</f>
        <v>Discount Rate - 2017 IRP</v>
      </c>
    </row>
    <row r="9" spans="2:21">
      <c r="B9" s="71" t="s">
        <v>152</v>
      </c>
      <c r="C9" s="74">
        <f>NPV($K$9,C20:C271)</f>
        <v>5235398.2044719122</v>
      </c>
      <c r="D9" s="74">
        <f>NPV($K$9,D20:D271)</f>
        <v>4009278.9207534296</v>
      </c>
      <c r="E9" s="74">
        <f>NPV($K$9,E20:E271)</f>
        <v>9244677.1252253409</v>
      </c>
      <c r="F9" s="195">
        <f>NPV($K$9,F20:F271)</f>
        <v>306382.52119791118</v>
      </c>
      <c r="G9" s="144">
        <f>($C9+D9)/$F9</f>
        <v>30.173644009064216</v>
      </c>
      <c r="J9" s="175">
        <f>'Table 1'!I42</f>
        <v>6.5699999999999995E-2</v>
      </c>
      <c r="K9" s="149">
        <f>((1+J9)^(1/12))-1</f>
        <v>5.3167389786501484E-3</v>
      </c>
    </row>
    <row r="10" spans="2:21">
      <c r="B10" s="71" t="s">
        <v>153</v>
      </c>
      <c r="C10" s="74">
        <f>NPV($K$9,C20:C199)</f>
        <v>5229884.7602935368</v>
      </c>
      <c r="D10" s="74">
        <f>NPV($K$9,D20:D199)</f>
        <v>1038465.98650135</v>
      </c>
      <c r="E10" s="74">
        <f>NPV($K$9,E20:E199)</f>
        <v>6268350.746794886</v>
      </c>
      <c r="F10" s="74">
        <f>NPV($K$9,F20:F199)</f>
        <v>261736.9702426049</v>
      </c>
      <c r="G10" s="144">
        <f>($C10+D10)/$F10</f>
        <v>23.949046025040829</v>
      </c>
      <c r="N10" s="75"/>
    </row>
    <row r="11" spans="2:21">
      <c r="B11" s="148"/>
      <c r="C11" s="77" t="s">
        <v>22</v>
      </c>
      <c r="D11" s="78" t="s">
        <v>61</v>
      </c>
      <c r="E11" s="78" t="s">
        <v>62</v>
      </c>
      <c r="F11" s="78" t="s">
        <v>62</v>
      </c>
      <c r="G11" s="79" t="s">
        <v>70</v>
      </c>
    </row>
    <row r="12" spans="2:21">
      <c r="B12" s="83" t="s">
        <v>63</v>
      </c>
      <c r="C12" s="77" t="s">
        <v>64</v>
      </c>
      <c r="D12" s="81" t="str">
        <f>TEXT((SUM(F32:F79)/(8760*3+8784))/Study_MW,"0.0%")&amp;" CF"</f>
        <v>31.0% CF</v>
      </c>
      <c r="E12" s="82" t="s">
        <v>69</v>
      </c>
      <c r="F12" s="83" t="s">
        <v>65</v>
      </c>
      <c r="G12" s="81" t="str">
        <f>D12</f>
        <v>31.0% CF</v>
      </c>
      <c r="I12" s="78" t="s">
        <v>66</v>
      </c>
      <c r="J12" s="84" t="s">
        <v>0</v>
      </c>
      <c r="K12" s="84" t="s">
        <v>67</v>
      </c>
      <c r="L12" s="84" t="s">
        <v>66</v>
      </c>
      <c r="M12" s="84"/>
      <c r="N12" s="79"/>
      <c r="P12" s="71" t="s">
        <v>62</v>
      </c>
      <c r="Q12" s="71" t="s">
        <v>131</v>
      </c>
      <c r="R12" s="71" t="s">
        <v>132</v>
      </c>
    </row>
    <row r="13" spans="2:21" s="326" customFormat="1">
      <c r="B13" s="322">
        <v>42887</v>
      </c>
      <c r="C13" s="323">
        <f>C25/(1+$T$13)</f>
        <v>33167.753773311437</v>
      </c>
      <c r="D13" s="324">
        <f>IF(ISNUMBER($F13),VLOOKUP($J13,'Table 1'!$B$12:$C$33,2,FALSE)/12*1000*Study_MW,"")</f>
        <v>0</v>
      </c>
      <c r="E13" s="324">
        <f t="shared" ref="E13:E19" si="0">IF(ISNUMBER(C13+D13),C13+D13,"")</f>
        <v>33167.753773311437</v>
      </c>
      <c r="F13" s="323">
        <f>F25</f>
        <v>2245.64</v>
      </c>
      <c r="G13" s="325">
        <f t="shared" ref="G13:G19" si="1">IF(ISNUMBER($F13),E13/$F13,"")</f>
        <v>14.769844575849842</v>
      </c>
      <c r="I13" s="327"/>
      <c r="J13" s="328">
        <v>2017</v>
      </c>
      <c r="K13" s="322">
        <f t="shared" ref="K13:K19" si="2">IF(ISNUMBER(F13),B13,"")</f>
        <v>42887</v>
      </c>
      <c r="T13" s="329">
        <v>2.2092462442320437E-2</v>
      </c>
      <c r="U13" s="326" t="s">
        <v>177</v>
      </c>
    </row>
    <row r="14" spans="2:21" s="326" customFormat="1">
      <c r="B14" s="322">
        <f t="shared" ref="B14:B19" si="3">EDATE(B13,1)</f>
        <v>42917</v>
      </c>
      <c r="C14" s="323">
        <f t="shared" ref="C14:C19" si="4">C26/(1+$T$13)</f>
        <v>43779.038090397946</v>
      </c>
      <c r="D14" s="324">
        <f>IF(ISNUMBER($F14),VLOOKUP($J14,'Table 1'!$B$12:$C$33,2,FALSE)/12*1000*Study_MW,"")</f>
        <v>0</v>
      </c>
      <c r="E14" s="324">
        <f t="shared" si="0"/>
        <v>43779.038090397946</v>
      </c>
      <c r="F14" s="323">
        <f t="shared" ref="F14:F19" si="5">F26</f>
        <v>2583.9</v>
      </c>
      <c r="G14" s="325">
        <f t="shared" si="1"/>
        <v>16.943007891326268</v>
      </c>
      <c r="I14" s="327"/>
      <c r="J14" s="328">
        <v>2017</v>
      </c>
      <c r="K14" s="322">
        <f t="shared" si="2"/>
        <v>42917</v>
      </c>
      <c r="L14" s="328"/>
    </row>
    <row r="15" spans="2:21" s="326" customFormat="1">
      <c r="B15" s="322">
        <f t="shared" si="3"/>
        <v>42948</v>
      </c>
      <c r="C15" s="323">
        <f t="shared" si="4"/>
        <v>47368.409109796659</v>
      </c>
      <c r="D15" s="324">
        <f>IF(ISNUMBER($F15),VLOOKUP($J15,'Table 1'!$B$12:$C$33,2,FALSE)/12*1000*Study_MW,"")</f>
        <v>0</v>
      </c>
      <c r="E15" s="324">
        <f t="shared" si="0"/>
        <v>47368.409109796659</v>
      </c>
      <c r="F15" s="323">
        <f t="shared" si="5"/>
        <v>2688.27</v>
      </c>
      <c r="G15" s="325">
        <f t="shared" si="1"/>
        <v>17.620406101246029</v>
      </c>
      <c r="I15" s="327"/>
      <c r="J15" s="328">
        <v>2017</v>
      </c>
      <c r="K15" s="322">
        <f t="shared" si="2"/>
        <v>42948</v>
      </c>
      <c r="L15" s="328"/>
    </row>
    <row r="16" spans="2:21" s="326" customFormat="1">
      <c r="B16" s="322">
        <f t="shared" si="3"/>
        <v>42979</v>
      </c>
      <c r="C16" s="323">
        <f t="shared" si="4"/>
        <v>43972.565802707431</v>
      </c>
      <c r="D16" s="324">
        <f>IF(ISNUMBER($F16),VLOOKUP($J16,'Table 1'!$B$12:$C$33,2,FALSE)/12*1000*Study_MW,"")</f>
        <v>0</v>
      </c>
      <c r="E16" s="324">
        <f t="shared" si="0"/>
        <v>43972.565802707431</v>
      </c>
      <c r="F16" s="323">
        <f t="shared" si="5"/>
        <v>2638.25</v>
      </c>
      <c r="G16" s="325">
        <f t="shared" si="1"/>
        <v>16.667323340361008</v>
      </c>
      <c r="I16" s="327"/>
      <c r="J16" s="328">
        <v>2017</v>
      </c>
      <c r="K16" s="322">
        <f t="shared" si="2"/>
        <v>42979</v>
      </c>
      <c r="L16" s="328"/>
    </row>
    <row r="17" spans="2:19" s="326" customFormat="1">
      <c r="B17" s="322">
        <f t="shared" si="3"/>
        <v>43009</v>
      </c>
      <c r="C17" s="323">
        <f t="shared" si="4"/>
        <v>42438.232677016647</v>
      </c>
      <c r="D17" s="324">
        <f>IF(ISNUMBER($F17),VLOOKUP($J17,'Table 1'!$B$12:$C$33,2,FALSE)/12*1000*Study_MW,"")</f>
        <v>0</v>
      </c>
      <c r="E17" s="324">
        <f t="shared" si="0"/>
        <v>42438.232677016647</v>
      </c>
      <c r="F17" s="323">
        <f t="shared" si="5"/>
        <v>2527.7199999999998</v>
      </c>
      <c r="G17" s="325">
        <f t="shared" si="1"/>
        <v>16.789135140370234</v>
      </c>
      <c r="I17" s="327"/>
      <c r="J17" s="328">
        <v>2017</v>
      </c>
      <c r="K17" s="322">
        <f t="shared" si="2"/>
        <v>43009</v>
      </c>
      <c r="L17" s="328"/>
    </row>
    <row r="18" spans="2:19" s="326" customFormat="1">
      <c r="B18" s="322">
        <f t="shared" si="3"/>
        <v>43040</v>
      </c>
      <c r="C18" s="323">
        <f t="shared" si="4"/>
        <v>43499.713156715989</v>
      </c>
      <c r="D18" s="324">
        <f>IF(ISNUMBER($F18),VLOOKUP($J18,'Table 1'!$B$12:$C$33,2,FALSE)/12*1000*Study_MW,"")</f>
        <v>0</v>
      </c>
      <c r="E18" s="324">
        <f t="shared" si="0"/>
        <v>43499.713156715989</v>
      </c>
      <c r="F18" s="323">
        <f t="shared" si="5"/>
        <v>2521.9</v>
      </c>
      <c r="G18" s="325">
        <f t="shared" si="1"/>
        <v>17.248785898218006</v>
      </c>
      <c r="I18" s="327"/>
      <c r="J18" s="328">
        <v>2017</v>
      </c>
      <c r="K18" s="322">
        <f t="shared" si="2"/>
        <v>43040</v>
      </c>
      <c r="L18" s="328"/>
    </row>
    <row r="19" spans="2:19" s="326" customFormat="1">
      <c r="B19" s="322">
        <f t="shared" si="3"/>
        <v>43070</v>
      </c>
      <c r="C19" s="323">
        <f t="shared" si="4"/>
        <v>46828.039621066302</v>
      </c>
      <c r="D19" s="324">
        <f>IF(ISNUMBER($F19),VLOOKUP($J19,'Table 1'!$B$12:$C$33,2,FALSE)/12*1000*Study_MW,"")</f>
        <v>0</v>
      </c>
      <c r="E19" s="330">
        <f t="shared" si="0"/>
        <v>46828.039621066302</v>
      </c>
      <c r="F19" s="323">
        <f t="shared" si="5"/>
        <v>2481.9</v>
      </c>
      <c r="G19" s="325">
        <f t="shared" si="1"/>
        <v>18.867818856950844</v>
      </c>
      <c r="I19" s="327"/>
      <c r="J19" s="328">
        <v>2017</v>
      </c>
      <c r="K19" s="322">
        <f t="shared" si="2"/>
        <v>43070</v>
      </c>
      <c r="L19" s="328"/>
    </row>
    <row r="20" spans="2:19">
      <c r="B20" s="90">
        <f>[8]NPC!$F$3</f>
        <v>43101</v>
      </c>
      <c r="C20" s="85">
        <f>IF(F20="","",-INDEX([8]Delta!$F$1:$EE$996,$L$20,$I20))</f>
        <v>43094.339144855738</v>
      </c>
      <c r="D20" s="86">
        <f>IF(ISNUMBER($F20),VLOOKUP($J20,'Table 1'!$B$13:$C$33,2,FALSE)/12*1000*Study_MW,"")</f>
        <v>0</v>
      </c>
      <c r="E20" s="87">
        <f>IF(ISNUMBER(C20+D20),C20+D20,"")</f>
        <v>43094.339144855738</v>
      </c>
      <c r="F20" s="85">
        <f>IF(INDEX([8]Delta!$F$1:$EE$996,$L$21,$I20)=0,"",INDEX([8]Delta!$F$1:$EE$996,$L$21,$I20))</f>
        <v>2064.39</v>
      </c>
      <c r="G20" s="88">
        <f>IF(ISNUMBER($F20),E20/$F20,"")</f>
        <v>20.875095861177268</v>
      </c>
      <c r="I20" s="76">
        <v>1</v>
      </c>
      <c r="J20" s="89">
        <f>YEAR(B20)</f>
        <v>2018</v>
      </c>
      <c r="K20" s="90">
        <f t="shared" ref="K20:K31" si="6">IF(ISNUMBER(F20),B20,"")</f>
        <v>43101</v>
      </c>
      <c r="L20" s="71">
        <f>MATCH(M20,[8]Delta!$A$1:$A$996,FALSE)</f>
        <v>273</v>
      </c>
      <c r="M20" s="71" t="s">
        <v>68</v>
      </c>
    </row>
    <row r="21" spans="2:19">
      <c r="B21" s="94">
        <f t="shared" ref="B21:B84" si="7">EDATE(B20,1)</f>
        <v>43132</v>
      </c>
      <c r="C21" s="91">
        <f>IF(F21="","",-INDEX([8]Delta!$F$1:$EE$996,$L$20,$I21))</f>
        <v>40894.917804315686</v>
      </c>
      <c r="D21" s="87">
        <f>IF(ISNUMBER($F21),VLOOKUP($J21,'Table 1'!$B$13:$C$33,2,FALSE)/12*1000*Study_MW,"")</f>
        <v>0</v>
      </c>
      <c r="E21" s="87">
        <f t="shared" ref="E21:E30" si="8">IF(ISNUMBER(C21+D21),C21+D21,"")</f>
        <v>40894.917804315686</v>
      </c>
      <c r="F21" s="91">
        <f>IF(INDEX([8]Delta!$F$1:$EE$996,$L$21,$I21)=0,"",INDEX([8]Delta!$F$1:$EE$996,$L$21,$I21))</f>
        <v>1726.86</v>
      </c>
      <c r="G21" s="92">
        <f t="shared" ref="G21:G84" si="9">IF(ISNUMBER($F21),E21/$F21,"")</f>
        <v>23.681663715828549</v>
      </c>
      <c r="I21" s="93">
        <f>I20+1</f>
        <v>2</v>
      </c>
      <c r="J21" s="89">
        <f t="shared" ref="J21:J84" si="10">YEAR(B21)</f>
        <v>2018</v>
      </c>
      <c r="K21" s="94">
        <f t="shared" si="6"/>
        <v>43132</v>
      </c>
      <c r="L21" s="71">
        <f>MATCH(M21,[8]Delta!$C$304:$C$507,FALSE)+ROW([8]Delta!$C$303)+2</f>
        <v>361</v>
      </c>
      <c r="M21" s="142" t="s">
        <v>156</v>
      </c>
    </row>
    <row r="22" spans="2:19">
      <c r="B22" s="94">
        <f t="shared" si="7"/>
        <v>43160</v>
      </c>
      <c r="C22" s="91">
        <f>IF(F22="","",-INDEX([8]Delta!$F$1:$EE$996,$L$20,$I22))</f>
        <v>44800.912076413631</v>
      </c>
      <c r="D22" s="87">
        <f>IF(ISNUMBER($F22),VLOOKUP($J22,'Table 1'!$B$13:$C$33,2,FALSE)/12*1000*Study_MW,"")</f>
        <v>0</v>
      </c>
      <c r="E22" s="87">
        <f t="shared" si="8"/>
        <v>44800.912076413631</v>
      </c>
      <c r="F22" s="91">
        <f>IF(INDEX([8]Delta!$F$1:$EE$996,$L$21,$I22)=0,"",INDEX([8]Delta!$F$1:$EE$996,$L$21,$I22))</f>
        <v>2109.59</v>
      </c>
      <c r="G22" s="92">
        <f t="shared" si="9"/>
        <v>21.236786331189297</v>
      </c>
      <c r="I22" s="93">
        <f t="shared" ref="I22:I31" si="11">I21+1</f>
        <v>3</v>
      </c>
      <c r="J22" s="89">
        <f t="shared" si="10"/>
        <v>2018</v>
      </c>
      <c r="K22" s="94">
        <f t="shared" si="6"/>
        <v>43160</v>
      </c>
      <c r="S22" s="71" t="s">
        <v>158</v>
      </c>
    </row>
    <row r="23" spans="2:19">
      <c r="B23" s="94">
        <f t="shared" si="7"/>
        <v>43191</v>
      </c>
      <c r="C23" s="91">
        <f>IF(F23="","",-INDEX([8]Delta!$F$1:$EE$996,$L$20,$I23))</f>
        <v>31159.928222894669</v>
      </c>
      <c r="D23" s="87">
        <f>IF(ISNUMBER($F23),VLOOKUP($J23,'Table 1'!$B$13:$C$33,2,FALSE)/12*1000*Study_MW,"")</f>
        <v>0</v>
      </c>
      <c r="E23" s="87">
        <f t="shared" si="8"/>
        <v>31159.928222894669</v>
      </c>
      <c r="F23" s="91">
        <f>IF(INDEX([8]Delta!$F$1:$EE$996,$L$21,$I23)=0,"",INDEX([8]Delta!$F$1:$EE$996,$L$21,$I23))</f>
        <v>1813.23</v>
      </c>
      <c r="G23" s="92">
        <f t="shared" si="9"/>
        <v>17.184763225235997</v>
      </c>
      <c r="I23" s="93">
        <f t="shared" si="11"/>
        <v>4</v>
      </c>
      <c r="J23" s="89">
        <f t="shared" si="10"/>
        <v>2018</v>
      </c>
      <c r="K23" s="94">
        <f t="shared" si="6"/>
        <v>43191</v>
      </c>
      <c r="L23" s="89">
        <f>YEAR(B20)</f>
        <v>2018</v>
      </c>
      <c r="M23" s="71">
        <f>SUMIF($J$20:$J$271,L23,$C$20:$C$271)</f>
        <v>495360.2112339139</v>
      </c>
      <c r="N23" s="71">
        <f>SUMIF($J$20:$J$271,L23,$D$20:$D$271)</f>
        <v>0</v>
      </c>
      <c r="O23" s="71">
        <f t="shared" ref="O23:O32" si="12">SUMIF($J$20:$J$271,L23,$F$20:$F$271)</f>
        <v>27190.870000000003</v>
      </c>
      <c r="P23" s="198">
        <f t="shared" ref="P23:P32" si="13">(M23+N23)/O23</f>
        <v>18.217887520109283</v>
      </c>
      <c r="Q23" s="274">
        <f>M23/O23</f>
        <v>18.217887520109283</v>
      </c>
      <c r="R23" s="274">
        <f>IFERROR(N23/O23,0)</f>
        <v>0</v>
      </c>
      <c r="S23" s="71">
        <f>Q23-'Table 1'!E13</f>
        <v>0</v>
      </c>
    </row>
    <row r="24" spans="2:19">
      <c r="B24" s="94">
        <f t="shared" si="7"/>
        <v>43221</v>
      </c>
      <c r="C24" s="91">
        <f>IF(F24="","",-INDEX([8]Delta!$F$1:$EE$996,$L$20,$I24))</f>
        <v>27705.343040138483</v>
      </c>
      <c r="D24" s="87">
        <f>IF(ISNUMBER($F24),VLOOKUP($J24,'Table 1'!$B$13:$C$33,2,FALSE)/12*1000*Study_MW,"")</f>
        <v>0</v>
      </c>
      <c r="E24" s="87">
        <f t="shared" si="8"/>
        <v>27705.343040138483</v>
      </c>
      <c r="F24" s="91">
        <f>IF(INDEX([8]Delta!$F$1:$EE$996,$L$21,$I24)=0,"",INDEX([8]Delta!$F$1:$EE$996,$L$21,$I24))</f>
        <v>1789.22</v>
      </c>
      <c r="G24" s="92">
        <f t="shared" si="9"/>
        <v>15.484592749990769</v>
      </c>
      <c r="I24" s="93">
        <f t="shared" si="11"/>
        <v>5</v>
      </c>
      <c r="J24" s="89">
        <f t="shared" si="10"/>
        <v>2018</v>
      </c>
      <c r="K24" s="94">
        <f t="shared" si="6"/>
        <v>43221</v>
      </c>
      <c r="L24" s="89">
        <f>L23+1</f>
        <v>2019</v>
      </c>
      <c r="M24" s="71">
        <f>SUMIF($J$20:$J$271,L24,$C$20:$C$271)</f>
        <v>459618.99866102636</v>
      </c>
      <c r="N24" s="71">
        <f t="shared" ref="N24:N43" si="14">SUMIF($J$20:$J$271,L24,$D$20:$D$271)</f>
        <v>0</v>
      </c>
      <c r="O24" s="71">
        <f t="shared" si="12"/>
        <v>27190.870000000003</v>
      </c>
      <c r="P24" s="198">
        <f t="shared" si="13"/>
        <v>16.903431139239984</v>
      </c>
      <c r="Q24" s="274">
        <f t="shared" ref="Q24:Q40" si="15">M24/O24</f>
        <v>16.903431139239984</v>
      </c>
      <c r="R24" s="274">
        <f t="shared" ref="R24:R40" si="16">IFERROR(N24/O24,0)</f>
        <v>0</v>
      </c>
      <c r="S24" s="71">
        <f>Q24-'Table 1'!E14</f>
        <v>0</v>
      </c>
    </row>
    <row r="25" spans="2:19">
      <c r="B25" s="94">
        <f t="shared" si="7"/>
        <v>43252</v>
      </c>
      <c r="C25" s="91">
        <f>IF(F25="","",-INDEX([8]Delta!$F$1:$EE$996,$L$20,$I25))</f>
        <v>33900.511127844453</v>
      </c>
      <c r="D25" s="87">
        <f>IF(ISNUMBER($F25),VLOOKUP($J25,'Table 1'!$B$13:$C$33,2,FALSE)/12*1000*Study_MW,"")</f>
        <v>0</v>
      </c>
      <c r="E25" s="87">
        <f t="shared" si="8"/>
        <v>33900.511127844453</v>
      </c>
      <c r="F25" s="91">
        <f>IF(INDEX([8]Delta!$F$1:$EE$996,$L$21,$I25)=0,"",INDEX([8]Delta!$F$1:$EE$996,$L$21,$I25))</f>
        <v>2245.64</v>
      </c>
      <c r="G25" s="92">
        <f t="shared" si="9"/>
        <v>15.096146812420715</v>
      </c>
      <c r="I25" s="93">
        <f t="shared" si="11"/>
        <v>6</v>
      </c>
      <c r="J25" s="89">
        <f t="shared" si="10"/>
        <v>2018</v>
      </c>
      <c r="K25" s="94">
        <f t="shared" si="6"/>
        <v>43252</v>
      </c>
      <c r="L25" s="89">
        <f t="shared" ref="L25:L43" si="17">L24+1</f>
        <v>2020</v>
      </c>
      <c r="M25" s="71">
        <f t="shared" ref="M25:M43" si="18">SUMIF($J$20:$J$271,L25,$C$20:$C$271)</f>
        <v>426977.54340797663</v>
      </c>
      <c r="N25" s="71">
        <f t="shared" si="14"/>
        <v>0</v>
      </c>
      <c r="O25" s="71">
        <f t="shared" si="12"/>
        <v>27270.980000000003</v>
      </c>
      <c r="P25" s="198">
        <f t="shared" si="13"/>
        <v>15.656846340248006</v>
      </c>
      <c r="Q25" s="274">
        <f t="shared" si="15"/>
        <v>15.656846340248006</v>
      </c>
      <c r="R25" s="274">
        <f t="shared" si="16"/>
        <v>0</v>
      </c>
      <c r="S25" s="71">
        <f>Q25-'Table 1'!E15</f>
        <v>0</v>
      </c>
    </row>
    <row r="26" spans="2:19">
      <c r="B26" s="94">
        <f t="shared" si="7"/>
        <v>43282</v>
      </c>
      <c r="C26" s="91">
        <f>IF(F26="","",-INDEX([8]Delta!$F$1:$EE$996,$L$20,$I26))</f>
        <v>44746.224845170975</v>
      </c>
      <c r="D26" s="87">
        <f>IF(ISNUMBER($F26),VLOOKUP($J26,'Table 1'!$B$13:$C$33,2,FALSE)/12*1000*Study_MW,"")</f>
        <v>0</v>
      </c>
      <c r="E26" s="87">
        <f t="shared" si="8"/>
        <v>44746.224845170975</v>
      </c>
      <c r="F26" s="91">
        <f>IF(INDEX([8]Delta!$F$1:$EE$996,$L$21,$I26)=0,"",INDEX([8]Delta!$F$1:$EE$996,$L$21,$I26))</f>
        <v>2583.9</v>
      </c>
      <c r="G26" s="92">
        <f t="shared" si="9"/>
        <v>17.317320656825331</v>
      </c>
      <c r="I26" s="93">
        <f t="shared" si="11"/>
        <v>7</v>
      </c>
      <c r="J26" s="89">
        <f t="shared" si="10"/>
        <v>2018</v>
      </c>
      <c r="K26" s="94">
        <f t="shared" si="6"/>
        <v>43282</v>
      </c>
      <c r="L26" s="89">
        <f t="shared" si="17"/>
        <v>2021</v>
      </c>
      <c r="M26" s="71">
        <f t="shared" si="18"/>
        <v>450972.8800560385</v>
      </c>
      <c r="N26" s="71">
        <f t="shared" si="14"/>
        <v>0</v>
      </c>
      <c r="O26" s="71">
        <f t="shared" si="12"/>
        <v>27190.870000000003</v>
      </c>
      <c r="P26" s="198">
        <f t="shared" si="13"/>
        <v>16.585452398398377</v>
      </c>
      <c r="Q26" s="274">
        <f t="shared" si="15"/>
        <v>16.585452398398377</v>
      </c>
      <c r="R26" s="274">
        <f t="shared" si="16"/>
        <v>0</v>
      </c>
      <c r="S26" s="71">
        <f>Q26-'Table 1'!E16</f>
        <v>0</v>
      </c>
    </row>
    <row r="27" spans="2:19">
      <c r="B27" s="94">
        <f t="shared" si="7"/>
        <v>43313</v>
      </c>
      <c r="C27" s="91">
        <f>IF(F27="","",-INDEX([8]Delta!$F$1:$EE$996,$L$20,$I27))</f>
        <v>48414.893909007311</v>
      </c>
      <c r="D27" s="87">
        <f>IF(ISNUMBER($F27),VLOOKUP($J27,'Table 1'!$B$13:$C$33,2,FALSE)/12*1000*Study_MW,"")</f>
        <v>0</v>
      </c>
      <c r="E27" s="87">
        <f t="shared" si="8"/>
        <v>48414.893909007311</v>
      </c>
      <c r="F27" s="91">
        <f>IF(INDEX([8]Delta!$F$1:$EE$996,$L$21,$I27)=0,"",INDEX([8]Delta!$F$1:$EE$996,$L$21,$I27))</f>
        <v>2688.27</v>
      </c>
      <c r="G27" s="92">
        <f t="shared" si="9"/>
        <v>18.00968426125624</v>
      </c>
      <c r="I27" s="93">
        <f t="shared" si="11"/>
        <v>8</v>
      </c>
      <c r="J27" s="89">
        <f t="shared" si="10"/>
        <v>2018</v>
      </c>
      <c r="K27" s="94">
        <f t="shared" si="6"/>
        <v>43313</v>
      </c>
      <c r="L27" s="89">
        <f t="shared" si="17"/>
        <v>2022</v>
      </c>
      <c r="M27" s="71">
        <f t="shared" si="18"/>
        <v>468646.92756989598</v>
      </c>
      <c r="N27" s="71">
        <f t="shared" si="14"/>
        <v>0</v>
      </c>
      <c r="O27" s="71">
        <f t="shared" si="12"/>
        <v>27190.870000000003</v>
      </c>
      <c r="P27" s="198">
        <f t="shared" si="13"/>
        <v>17.235451736921103</v>
      </c>
      <c r="Q27" s="274">
        <f t="shared" si="15"/>
        <v>17.235451736921103</v>
      </c>
      <c r="R27" s="274">
        <f t="shared" si="16"/>
        <v>0</v>
      </c>
      <c r="S27" s="71">
        <f>Q27-'Table 1'!E17</f>
        <v>0</v>
      </c>
    </row>
    <row r="28" spans="2:19">
      <c r="B28" s="94">
        <f t="shared" si="7"/>
        <v>43344</v>
      </c>
      <c r="C28" s="91">
        <f>IF(F28="","",-INDEX([8]Delta!$F$1:$EE$996,$L$20,$I28))</f>
        <v>44944.028061196208</v>
      </c>
      <c r="D28" s="87">
        <f>IF(ISNUMBER($F28),VLOOKUP($J28,'Table 1'!$B$13:$C$33,2,FALSE)/12*1000*Study_MW,"")</f>
        <v>0</v>
      </c>
      <c r="E28" s="87">
        <f t="shared" si="8"/>
        <v>44944.028061196208</v>
      </c>
      <c r="F28" s="91">
        <f>IF(INDEX([8]Delta!$F$1:$EE$996,$L$21,$I28)=0,"",INDEX([8]Delta!$F$1:$EE$996,$L$21,$I28))</f>
        <v>2638.25</v>
      </c>
      <c r="G28" s="92">
        <f t="shared" si="9"/>
        <v>17.035545555271945</v>
      </c>
      <c r="I28" s="93">
        <f t="shared" si="11"/>
        <v>9</v>
      </c>
      <c r="J28" s="89">
        <f t="shared" si="10"/>
        <v>2018</v>
      </c>
      <c r="K28" s="94">
        <f t="shared" si="6"/>
        <v>43344</v>
      </c>
      <c r="L28" s="89">
        <f t="shared" si="17"/>
        <v>2023</v>
      </c>
      <c r="M28" s="71">
        <f t="shared" si="18"/>
        <v>501770.49392308295</v>
      </c>
      <c r="N28" s="71">
        <f t="shared" si="14"/>
        <v>0</v>
      </c>
      <c r="O28" s="71">
        <f t="shared" si="12"/>
        <v>27190.870000000003</v>
      </c>
      <c r="P28" s="198">
        <f t="shared" si="13"/>
        <v>18.45363881049348</v>
      </c>
      <c r="Q28" s="274">
        <f t="shared" si="15"/>
        <v>18.45363881049348</v>
      </c>
      <c r="R28" s="274">
        <f t="shared" si="16"/>
        <v>0</v>
      </c>
      <c r="S28" s="71">
        <f>Q28-'Table 1'!E18</f>
        <v>0</v>
      </c>
    </row>
    <row r="29" spans="2:19">
      <c r="B29" s="94">
        <f t="shared" si="7"/>
        <v>43374</v>
      </c>
      <c r="C29" s="91">
        <f>IF(F29="","",-INDEX([8]Delta!$F$1:$EE$996,$L$20,$I29))</f>
        <v>43375.797738552094</v>
      </c>
      <c r="D29" s="87">
        <f>IF(ISNUMBER($F29),VLOOKUP($J29,'Table 1'!$B$13:$C$33,2,FALSE)/12*1000*Study_MW,"")</f>
        <v>0</v>
      </c>
      <c r="E29" s="87">
        <f t="shared" si="8"/>
        <v>43375.797738552094</v>
      </c>
      <c r="F29" s="91">
        <f>IF(INDEX([8]Delta!$F$1:$EE$996,$L$21,$I29)=0,"",INDEX([8]Delta!$F$1:$EE$996,$L$21,$I29))</f>
        <v>2527.7199999999998</v>
      </c>
      <c r="G29" s="92">
        <f t="shared" si="9"/>
        <v>17.160048477897906</v>
      </c>
      <c r="I29" s="93">
        <f t="shared" si="11"/>
        <v>10</v>
      </c>
      <c r="J29" s="89">
        <f t="shared" si="10"/>
        <v>2018</v>
      </c>
      <c r="K29" s="94">
        <f t="shared" si="6"/>
        <v>43374</v>
      </c>
      <c r="L29" s="89">
        <f t="shared" si="17"/>
        <v>2024</v>
      </c>
      <c r="M29" s="71">
        <f t="shared" si="18"/>
        <v>565745.04649610817</v>
      </c>
      <c r="N29" s="71">
        <f t="shared" si="14"/>
        <v>0</v>
      </c>
      <c r="O29" s="71">
        <f t="shared" si="12"/>
        <v>27270.980000000003</v>
      </c>
      <c r="P29" s="198">
        <f t="shared" si="13"/>
        <v>20.745314121315335</v>
      </c>
      <c r="Q29" s="274">
        <f t="shared" si="15"/>
        <v>20.745314121315335</v>
      </c>
      <c r="R29" s="274">
        <f t="shared" si="16"/>
        <v>0</v>
      </c>
      <c r="S29" s="71">
        <f>Q29-'Table 1'!E19</f>
        <v>0</v>
      </c>
    </row>
    <row r="30" spans="2:19">
      <c r="B30" s="94">
        <f t="shared" si="7"/>
        <v>43405</v>
      </c>
      <c r="C30" s="91">
        <f>IF(F30="","",-INDEX([8]Delta!$F$1:$EE$996,$L$20,$I30))</f>
        <v>44460.728935882449</v>
      </c>
      <c r="D30" s="87">
        <f>IF(ISNUMBER($F30),VLOOKUP($J30,'Table 1'!$B$13:$C$33,2,FALSE)/12*1000*Study_MW,"")</f>
        <v>0</v>
      </c>
      <c r="E30" s="87">
        <f t="shared" si="8"/>
        <v>44460.728935882449</v>
      </c>
      <c r="F30" s="91">
        <f>IF(INDEX([8]Delta!$F$1:$EE$996,$L$21,$I30)=0,"",INDEX([8]Delta!$F$1:$EE$996,$L$21,$I30))</f>
        <v>2521.9</v>
      </c>
      <c r="G30" s="92">
        <f t="shared" si="9"/>
        <v>17.629854052850014</v>
      </c>
      <c r="I30" s="93">
        <f t="shared" si="11"/>
        <v>11</v>
      </c>
      <c r="J30" s="89">
        <f t="shared" si="10"/>
        <v>2018</v>
      </c>
      <c r="K30" s="94">
        <f t="shared" si="6"/>
        <v>43405</v>
      </c>
      <c r="L30" s="89">
        <f t="shared" si="17"/>
        <v>2025</v>
      </c>
      <c r="M30" s="71">
        <f t="shared" si="18"/>
        <v>600013.25592292845</v>
      </c>
      <c r="N30" s="71">
        <f t="shared" si="14"/>
        <v>0</v>
      </c>
      <c r="O30" s="71">
        <f t="shared" si="12"/>
        <v>27190.870000000003</v>
      </c>
      <c r="P30" s="198">
        <f t="shared" si="13"/>
        <v>22.066717832968507</v>
      </c>
      <c r="Q30" s="274">
        <f t="shared" si="15"/>
        <v>22.066717832968507</v>
      </c>
      <c r="R30" s="274">
        <f t="shared" si="16"/>
        <v>0</v>
      </c>
      <c r="S30" s="71">
        <f>Q30-'Table 1'!E20</f>
        <v>0</v>
      </c>
    </row>
    <row r="31" spans="2:19">
      <c r="B31" s="98">
        <f t="shared" si="7"/>
        <v>43435</v>
      </c>
      <c r="C31" s="95">
        <f>IF(F31="","",-INDEX([8]Delta!$F$1:$EE$996,$L$20,$I31))</f>
        <v>47862.586327642202</v>
      </c>
      <c r="D31" s="96">
        <f>IF(ISNUMBER($F31),VLOOKUP($J31,'Table 1'!$B$13:$C$33,2,FALSE)/12*1000*Study_MW,"")</f>
        <v>0</v>
      </c>
      <c r="E31" s="96">
        <f t="shared" ref="E31" si="19">IF(ISNUMBER(C31+D31),C31+D31,"")</f>
        <v>47862.586327642202</v>
      </c>
      <c r="F31" s="95">
        <f>IF(INDEX([8]Delta!$F$1:$EE$996,$L$21,$I31)=0,"",INDEX([8]Delta!$F$1:$EE$996,$L$21,$I31))</f>
        <v>2481.9</v>
      </c>
      <c r="G31" s="97">
        <f t="shared" ref="G31" si="20">IF(ISNUMBER($F31),E31/$F31,"")</f>
        <v>19.284655436416536</v>
      </c>
      <c r="I31" s="80">
        <f t="shared" si="11"/>
        <v>12</v>
      </c>
      <c r="J31" s="89">
        <f t="shared" si="10"/>
        <v>2018</v>
      </c>
      <c r="K31" s="98">
        <f t="shared" si="6"/>
        <v>43435</v>
      </c>
      <c r="L31" s="89">
        <f t="shared" si="17"/>
        <v>2026</v>
      </c>
      <c r="M31" s="71">
        <f t="shared" si="18"/>
        <v>600389.34592995048</v>
      </c>
      <c r="N31" s="71">
        <f t="shared" si="14"/>
        <v>0</v>
      </c>
      <c r="O31" s="71">
        <f t="shared" si="12"/>
        <v>27190.870000000003</v>
      </c>
      <c r="P31" s="198">
        <f t="shared" si="13"/>
        <v>22.080549314161349</v>
      </c>
      <c r="Q31" s="274">
        <f t="shared" si="15"/>
        <v>22.080549314161349</v>
      </c>
      <c r="R31" s="274">
        <f t="shared" si="16"/>
        <v>0</v>
      </c>
      <c r="S31" s="71">
        <f>Q31-'Table 1'!E21</f>
        <v>0</v>
      </c>
    </row>
    <row r="32" spans="2:19">
      <c r="B32" s="90">
        <f t="shared" si="7"/>
        <v>43466</v>
      </c>
      <c r="C32" s="85">
        <f>IF(F32&lt;&gt;0,-INDEX([8]Delta!$F$1:$EE$996,$L$20,$I32),0)</f>
        <v>40526.383847147226</v>
      </c>
      <c r="D32" s="86">
        <f>IF(ISNUMBER($F32),VLOOKUP($J32,'Table 1'!$B$13:$C$33,2,FALSE)/12*1000*Study_MW,"")</f>
        <v>0</v>
      </c>
      <c r="E32" s="86">
        <f t="shared" ref="E32:E84" si="21">C32+D32</f>
        <v>40526.383847147226</v>
      </c>
      <c r="F32" s="85">
        <f>INDEX([8]Delta!$F$1:$EE$996,$L$21,$I32)</f>
        <v>2064.39</v>
      </c>
      <c r="G32" s="88">
        <f t="shared" si="9"/>
        <v>19.63116651754137</v>
      </c>
      <c r="I32" s="76">
        <f>I20+13</f>
        <v>14</v>
      </c>
      <c r="J32" s="89">
        <f t="shared" si="10"/>
        <v>2019</v>
      </c>
      <c r="K32" s="90">
        <f>IF(ISNUMBER(F32),IF(F32&lt;&gt;0,B32,""),"")</f>
        <v>43466</v>
      </c>
      <c r="L32" s="89">
        <f t="shared" si="17"/>
        <v>2027</v>
      </c>
      <c r="M32" s="71">
        <f t="shared" si="18"/>
        <v>646828.1880030781</v>
      </c>
      <c r="N32" s="71">
        <f t="shared" si="14"/>
        <v>0</v>
      </c>
      <c r="O32" s="71">
        <f t="shared" si="12"/>
        <v>27190.870000000003</v>
      </c>
      <c r="P32" s="198">
        <f t="shared" si="13"/>
        <v>23.788432955733967</v>
      </c>
      <c r="Q32" s="274">
        <f t="shared" si="15"/>
        <v>23.788432955733967</v>
      </c>
      <c r="R32" s="274">
        <f t="shared" si="16"/>
        <v>0</v>
      </c>
      <c r="S32" s="71">
        <f>Q32-'Table 1'!E22</f>
        <v>0</v>
      </c>
    </row>
    <row r="33" spans="2:19">
      <c r="B33" s="94">
        <f t="shared" si="7"/>
        <v>43497</v>
      </c>
      <c r="C33" s="91">
        <f>IF(F33&lt;&gt;0,-INDEX([8]Delta!$F$1:$EE$996,$L$20,$I33),0)</f>
        <v>30605.711779981852</v>
      </c>
      <c r="D33" s="87">
        <f>IF(ISNUMBER($F33),VLOOKUP($J33,'Table 1'!$B$13:$C$33,2,FALSE)/12*1000*Study_MW,"")</f>
        <v>0</v>
      </c>
      <c r="E33" s="87">
        <f t="shared" si="21"/>
        <v>30605.711779981852</v>
      </c>
      <c r="F33" s="91">
        <f>INDEX([8]Delta!$F$1:$EE$996,$L$21,$I33)</f>
        <v>1726.86</v>
      </c>
      <c r="G33" s="92">
        <f t="shared" si="9"/>
        <v>17.723331237032447</v>
      </c>
      <c r="I33" s="93">
        <f t="shared" ref="I33:I96" si="22">I21+13</f>
        <v>15</v>
      </c>
      <c r="J33" s="89">
        <f t="shared" si="10"/>
        <v>2019</v>
      </c>
      <c r="K33" s="94">
        <f t="shared" ref="K33:K96" si="23">IF(ISNUMBER(F33),IF(F33&lt;&gt;0,B33,""),"")</f>
        <v>43497</v>
      </c>
      <c r="L33" s="89">
        <f t="shared" si="17"/>
        <v>2028</v>
      </c>
      <c r="M33" s="71">
        <f t="shared" si="18"/>
        <v>794341.64443725348</v>
      </c>
      <c r="N33" s="71">
        <f t="shared" si="14"/>
        <v>0</v>
      </c>
      <c r="O33" s="71">
        <f>SUMIF($J$20:$J$271,L33,$F$20:$F$271)</f>
        <v>27270.980000000003</v>
      </c>
      <c r="P33" s="198">
        <f>(M33+N33)/O33</f>
        <v>29.127726412371445</v>
      </c>
      <c r="Q33" s="274">
        <f t="shared" si="15"/>
        <v>29.127726412371445</v>
      </c>
      <c r="R33" s="274">
        <f t="shared" si="16"/>
        <v>0</v>
      </c>
      <c r="S33" s="71">
        <f>Q33-'Table 1'!E23</f>
        <v>0</v>
      </c>
    </row>
    <row r="34" spans="2:19">
      <c r="B34" s="94">
        <f t="shared" si="7"/>
        <v>43525</v>
      </c>
      <c r="C34" s="91">
        <f>IF(F34&lt;&gt;0,-INDEX([8]Delta!$F$1:$EE$996,$L$20,$I34),0)</f>
        <v>36476.006684795022</v>
      </c>
      <c r="D34" s="87">
        <f>IF(ISNUMBER($F34),VLOOKUP($J34,'Table 1'!$B$13:$C$33,2,FALSE)/12*1000*Study_MW,"")</f>
        <v>0</v>
      </c>
      <c r="E34" s="87">
        <f t="shared" si="21"/>
        <v>36476.006684795022</v>
      </c>
      <c r="F34" s="91">
        <f>INDEX([8]Delta!$F$1:$EE$996,$L$21,$I34)</f>
        <v>2109.59</v>
      </c>
      <c r="G34" s="92">
        <f t="shared" si="9"/>
        <v>17.29056673798938</v>
      </c>
      <c r="I34" s="93">
        <f t="shared" si="22"/>
        <v>16</v>
      </c>
      <c r="J34" s="89">
        <f t="shared" si="10"/>
        <v>2019</v>
      </c>
      <c r="K34" s="94">
        <f t="shared" si="23"/>
        <v>43525</v>
      </c>
      <c r="L34" s="89">
        <f t="shared" si="17"/>
        <v>2029</v>
      </c>
      <c r="M34" s="71">
        <f t="shared" si="18"/>
        <v>866495.33495634794</v>
      </c>
      <c r="N34" s="71">
        <f t="shared" si="14"/>
        <v>0</v>
      </c>
      <c r="O34" s="71">
        <f t="shared" ref="O34:O38" si="24">SUMIF($J$20:$J$271,L34,$F$20:$F$271)</f>
        <v>27190.870000000003</v>
      </c>
      <c r="P34" s="198">
        <f t="shared" ref="P34:P38" si="25">(M34+N34)/O34</f>
        <v>31.867142719462372</v>
      </c>
      <c r="Q34" s="274">
        <f t="shared" si="15"/>
        <v>31.867142719462372</v>
      </c>
      <c r="R34" s="274">
        <f t="shared" si="16"/>
        <v>0</v>
      </c>
      <c r="S34" s="71">
        <f>Q34-'Table 1'!E24</f>
        <v>0</v>
      </c>
    </row>
    <row r="35" spans="2:19">
      <c r="B35" s="94">
        <f t="shared" si="7"/>
        <v>43556</v>
      </c>
      <c r="C35" s="91">
        <f>IF(F35&lt;&gt;0,-INDEX([8]Delta!$F$1:$EE$996,$L$20,$I35),0)</f>
        <v>26210.553444817662</v>
      </c>
      <c r="D35" s="87">
        <f>IF(ISNUMBER($F35),VLOOKUP($J35,'Table 1'!$B$13:$C$33,2,FALSE)/12*1000*Study_MW,"")</f>
        <v>0</v>
      </c>
      <c r="E35" s="87">
        <f t="shared" si="21"/>
        <v>26210.553444817662</v>
      </c>
      <c r="F35" s="91">
        <f>INDEX([8]Delta!$F$1:$EE$996,$L$21,$I35)</f>
        <v>1813.23</v>
      </c>
      <c r="G35" s="92">
        <f t="shared" si="9"/>
        <v>14.45517305847447</v>
      </c>
      <c r="I35" s="93">
        <f t="shared" si="22"/>
        <v>17</v>
      </c>
      <c r="J35" s="89">
        <f t="shared" si="10"/>
        <v>2019</v>
      </c>
      <c r="K35" s="94">
        <f t="shared" si="23"/>
        <v>43556</v>
      </c>
      <c r="L35" s="89">
        <f t="shared" si="17"/>
        <v>2030</v>
      </c>
      <c r="M35" s="71">
        <f t="shared" si="18"/>
        <v>984231.25901120901</v>
      </c>
      <c r="N35" s="71">
        <f t="shared" si="14"/>
        <v>0</v>
      </c>
      <c r="O35" s="71">
        <f t="shared" si="24"/>
        <v>27190.870000000003</v>
      </c>
      <c r="P35" s="198">
        <f t="shared" si="25"/>
        <v>36.197122747863858</v>
      </c>
      <c r="Q35" s="274">
        <f t="shared" si="15"/>
        <v>36.197122747863858</v>
      </c>
      <c r="R35" s="274">
        <f t="shared" si="16"/>
        <v>0</v>
      </c>
      <c r="S35" s="71">
        <f>Q35-'Table 1'!E25</f>
        <v>0</v>
      </c>
    </row>
    <row r="36" spans="2:19">
      <c r="B36" s="94">
        <f t="shared" si="7"/>
        <v>43586</v>
      </c>
      <c r="C36" s="91">
        <f>IF(F36&lt;&gt;0,-INDEX([8]Delta!$F$1:$EE$996,$L$20,$I36),0)</f>
        <v>22147.230463668704</v>
      </c>
      <c r="D36" s="87">
        <f>IF(ISNUMBER($F36),VLOOKUP($J36,'Table 1'!$B$13:$C$33,2,FALSE)/12*1000*Study_MW,"")</f>
        <v>0</v>
      </c>
      <c r="E36" s="87">
        <f t="shared" si="21"/>
        <v>22147.230463668704</v>
      </c>
      <c r="F36" s="91">
        <f>INDEX([8]Delta!$F$1:$EE$996,$L$21,$I36)</f>
        <v>1789.22</v>
      </c>
      <c r="G36" s="92">
        <f t="shared" si="9"/>
        <v>12.378148278953233</v>
      </c>
      <c r="I36" s="93">
        <f t="shared" si="22"/>
        <v>18</v>
      </c>
      <c r="J36" s="89">
        <f t="shared" si="10"/>
        <v>2019</v>
      </c>
      <c r="K36" s="94">
        <f t="shared" si="23"/>
        <v>43586</v>
      </c>
      <c r="L36" s="89">
        <f t="shared" si="17"/>
        <v>2031</v>
      </c>
      <c r="M36" s="71">
        <f t="shared" si="18"/>
        <v>244728.93196195364</v>
      </c>
      <c r="N36" s="71">
        <f t="shared" si="14"/>
        <v>1253387.0699999987</v>
      </c>
      <c r="O36" s="71">
        <f t="shared" si="24"/>
        <v>27190.870000000003</v>
      </c>
      <c r="P36" s="198">
        <f t="shared" si="25"/>
        <v>55.096287907005262</v>
      </c>
      <c r="Q36" s="274">
        <f t="shared" si="15"/>
        <v>9.0004082974157722</v>
      </c>
      <c r="R36" s="274">
        <f t="shared" si="16"/>
        <v>46.095879609589488</v>
      </c>
      <c r="S36" s="71">
        <f>Q36-'Table 1'!E26</f>
        <v>0</v>
      </c>
    </row>
    <row r="37" spans="2:19">
      <c r="B37" s="94">
        <f t="shared" si="7"/>
        <v>43617</v>
      </c>
      <c r="C37" s="91">
        <f>IF(F37&lt;&gt;0,-INDEX([8]Delta!$F$1:$EE$996,$L$20,$I37),0)</f>
        <v>33324.717024430633</v>
      </c>
      <c r="D37" s="87">
        <f>IF(ISNUMBER($F37),VLOOKUP($J37,'Table 1'!$B$13:$C$33,2,FALSE)/12*1000*Study_MW,"")</f>
        <v>0</v>
      </c>
      <c r="E37" s="87">
        <f t="shared" si="21"/>
        <v>33324.717024430633</v>
      </c>
      <c r="F37" s="91">
        <f>INDEX([8]Delta!$F$1:$EE$996,$L$21,$I37)</f>
        <v>2245.64</v>
      </c>
      <c r="G37" s="92">
        <f t="shared" si="9"/>
        <v>14.839741465431073</v>
      </c>
      <c r="I37" s="93">
        <f t="shared" si="22"/>
        <v>19</v>
      </c>
      <c r="J37" s="89">
        <f t="shared" si="10"/>
        <v>2019</v>
      </c>
      <c r="K37" s="94">
        <f t="shared" si="23"/>
        <v>43617</v>
      </c>
      <c r="L37" s="89">
        <f t="shared" si="17"/>
        <v>2032</v>
      </c>
      <c r="M37" s="71">
        <f t="shared" si="18"/>
        <v>272520.58101326227</v>
      </c>
      <c r="N37" s="71">
        <f t="shared" si="14"/>
        <v>1283521.5899999982</v>
      </c>
      <c r="O37" s="71">
        <f t="shared" si="24"/>
        <v>27270.980000000003</v>
      </c>
      <c r="P37" s="198">
        <f t="shared" si="25"/>
        <v>57.058535153971739</v>
      </c>
      <c r="Q37" s="274">
        <f t="shared" si="15"/>
        <v>9.9930615259613784</v>
      </c>
      <c r="R37" s="274">
        <f t="shared" si="16"/>
        <v>47.065473628010366</v>
      </c>
      <c r="S37" s="71">
        <f>Q37-'Table 1'!E27</f>
        <v>0</v>
      </c>
    </row>
    <row r="38" spans="2:19">
      <c r="B38" s="94">
        <f t="shared" si="7"/>
        <v>43647</v>
      </c>
      <c r="C38" s="91">
        <f>IF(F38&lt;&gt;0,-INDEX([8]Delta!$F$1:$EE$996,$L$20,$I38),0)</f>
        <v>45798.248616665602</v>
      </c>
      <c r="D38" s="87">
        <f>IF(ISNUMBER($F38),VLOOKUP($J38,'Table 1'!$B$13:$C$33,2,FALSE)/12*1000*Study_MW,"")</f>
        <v>0</v>
      </c>
      <c r="E38" s="87">
        <f t="shared" si="21"/>
        <v>45798.248616665602</v>
      </c>
      <c r="F38" s="91">
        <f>INDEX([8]Delta!$F$1:$EE$996,$L$21,$I38)</f>
        <v>2583.9</v>
      </c>
      <c r="G38" s="92">
        <f t="shared" si="9"/>
        <v>17.724466355766708</v>
      </c>
      <c r="I38" s="93">
        <f t="shared" si="22"/>
        <v>20</v>
      </c>
      <c r="J38" s="89">
        <f t="shared" si="10"/>
        <v>2019</v>
      </c>
      <c r="K38" s="94">
        <f t="shared" si="23"/>
        <v>43647</v>
      </c>
      <c r="L38" s="89">
        <f t="shared" si="17"/>
        <v>2033</v>
      </c>
      <c r="M38" s="71">
        <f t="shared" si="18"/>
        <v>293328.3997541368</v>
      </c>
      <c r="N38" s="71">
        <f t="shared" si="14"/>
        <v>1314535.9499999986</v>
      </c>
      <c r="O38" s="71">
        <f t="shared" si="24"/>
        <v>27190.870000000003</v>
      </c>
      <c r="P38" s="198">
        <f t="shared" si="25"/>
        <v>59.132508439565754</v>
      </c>
      <c r="Q38" s="274">
        <f t="shared" si="15"/>
        <v>10.787753380238911</v>
      </c>
      <c r="R38" s="274">
        <f t="shared" si="16"/>
        <v>48.344755059326843</v>
      </c>
      <c r="S38" s="71">
        <f>Q38-'Table 1'!E28</f>
        <v>0</v>
      </c>
    </row>
    <row r="39" spans="2:19">
      <c r="B39" s="94">
        <f t="shared" si="7"/>
        <v>43678</v>
      </c>
      <c r="C39" s="91">
        <f>IF(F39&lt;&gt;0,-INDEX([8]Delta!$F$1:$EE$996,$L$20,$I39),0)</f>
        <v>47490.144421219826</v>
      </c>
      <c r="D39" s="87">
        <f>IF(ISNUMBER($F39),VLOOKUP($J39,'Table 1'!$B$13:$C$33,2,FALSE)/12*1000*Study_MW,"")</f>
        <v>0</v>
      </c>
      <c r="E39" s="87">
        <f t="shared" si="21"/>
        <v>47490.144421219826</v>
      </c>
      <c r="F39" s="91">
        <f>INDEX([8]Delta!$F$1:$EE$996,$L$21,$I39)</f>
        <v>2688.27</v>
      </c>
      <c r="G39" s="92">
        <f t="shared" si="9"/>
        <v>17.66568998695065</v>
      </c>
      <c r="I39" s="93">
        <f t="shared" si="22"/>
        <v>21</v>
      </c>
      <c r="J39" s="89">
        <f t="shared" si="10"/>
        <v>2019</v>
      </c>
      <c r="K39" s="94">
        <f t="shared" si="23"/>
        <v>43678</v>
      </c>
      <c r="L39" s="89">
        <f t="shared" si="17"/>
        <v>2034</v>
      </c>
      <c r="M39" s="71">
        <f t="shared" si="18"/>
        <v>302923.72551065683</v>
      </c>
      <c r="N39" s="71">
        <f t="shared" si="14"/>
        <v>1346320.1699999988</v>
      </c>
      <c r="O39" s="71">
        <f t="shared" ref="O39:O42" si="26">SUMIF($J$20:$J$271,L39,$F$20:$F$271)</f>
        <v>27190.870000000003</v>
      </c>
      <c r="P39" s="198">
        <f t="shared" ref="P39:P41" si="27">(M39+N39)/O39</f>
        <v>60.654326084845955</v>
      </c>
      <c r="Q39" s="274">
        <f t="shared" si="15"/>
        <v>11.140641160457786</v>
      </c>
      <c r="R39" s="274">
        <f t="shared" si="16"/>
        <v>49.513684924388173</v>
      </c>
      <c r="S39" s="71">
        <f>Q39-'Table 1'!E29</f>
        <v>0</v>
      </c>
    </row>
    <row r="40" spans="2:19">
      <c r="B40" s="94">
        <f t="shared" si="7"/>
        <v>43709</v>
      </c>
      <c r="C40" s="91">
        <f>IF(F40&lt;&gt;0,-INDEX([8]Delta!$F$1:$EE$996,$L$20,$I40),0)</f>
        <v>45267.26351210475</v>
      </c>
      <c r="D40" s="87">
        <f>IF(ISNUMBER($F40),VLOOKUP($J40,'Table 1'!$B$13:$C$33,2,FALSE)/12*1000*Study_MW,"")</f>
        <v>0</v>
      </c>
      <c r="E40" s="87">
        <f t="shared" si="21"/>
        <v>45267.26351210475</v>
      </c>
      <c r="F40" s="91">
        <f>INDEX([8]Delta!$F$1:$EE$996,$L$21,$I40)</f>
        <v>2638.25</v>
      </c>
      <c r="G40" s="92">
        <f t="shared" si="9"/>
        <v>17.158064441241258</v>
      </c>
      <c r="I40" s="93">
        <f t="shared" si="22"/>
        <v>22</v>
      </c>
      <c r="J40" s="89">
        <f t="shared" si="10"/>
        <v>2019</v>
      </c>
      <c r="K40" s="94">
        <f t="shared" si="23"/>
        <v>43709</v>
      </c>
      <c r="L40" s="89">
        <f t="shared" si="17"/>
        <v>2035</v>
      </c>
      <c r="M40" s="71">
        <f t="shared" si="18"/>
        <v>318929.57147535682</v>
      </c>
      <c r="N40" s="71">
        <f t="shared" si="14"/>
        <v>1378819.2599999984</v>
      </c>
      <c r="O40" s="71">
        <f t="shared" si="26"/>
        <v>27190.870000000003</v>
      </c>
      <c r="P40" s="198">
        <f t="shared" si="27"/>
        <v>62.438194565872848</v>
      </c>
      <c r="Q40" s="274">
        <f t="shared" si="15"/>
        <v>11.729288966309529</v>
      </c>
      <c r="R40" s="274">
        <f t="shared" si="16"/>
        <v>50.708905599563316</v>
      </c>
      <c r="S40" s="71">
        <f>Q40-'Table 1'!E30</f>
        <v>0</v>
      </c>
    </row>
    <row r="41" spans="2:19">
      <c r="B41" s="94">
        <f t="shared" si="7"/>
        <v>43739</v>
      </c>
      <c r="C41" s="91">
        <f>IF(F41&lt;&gt;0,-INDEX([8]Delta!$F$1:$EE$996,$L$20,$I41),0)</f>
        <v>44276.434560418129</v>
      </c>
      <c r="D41" s="87">
        <f>IF(ISNUMBER($F41),VLOOKUP($J41,'Table 1'!$B$13:$C$33,2,FALSE)/12*1000*Study_MW,"")</f>
        <v>0</v>
      </c>
      <c r="E41" s="87">
        <f t="shared" si="21"/>
        <v>44276.434560418129</v>
      </c>
      <c r="F41" s="91">
        <f>INDEX([8]Delta!$F$1:$EE$996,$L$21,$I41)</f>
        <v>2527.7199999999998</v>
      </c>
      <c r="G41" s="92">
        <f t="shared" si="9"/>
        <v>17.51635250756339</v>
      </c>
      <c r="I41" s="93">
        <f t="shared" si="22"/>
        <v>23</v>
      </c>
      <c r="J41" s="89">
        <f t="shared" si="10"/>
        <v>2019</v>
      </c>
      <c r="K41" s="94">
        <f t="shared" si="23"/>
        <v>43739</v>
      </c>
      <c r="L41" s="89">
        <f t="shared" si="17"/>
        <v>2036</v>
      </c>
      <c r="M41" s="71">
        <f t="shared" si="18"/>
        <v>-477871.00884348154</v>
      </c>
      <c r="N41" s="71">
        <f t="shared" si="14"/>
        <v>2588094.42</v>
      </c>
      <c r="O41" s="71">
        <f t="shared" si="26"/>
        <v>27270.980000000003</v>
      </c>
      <c r="P41" s="198">
        <f t="shared" si="27"/>
        <v>77.379815875942782</v>
      </c>
      <c r="Q41" s="274">
        <f t="shared" ref="Q41" si="28">M41/O41</f>
        <v>-17.523059634948268</v>
      </c>
      <c r="R41" s="274">
        <f t="shared" ref="R41" si="29">IFERROR(N41/O41,0)</f>
        <v>94.90287551089105</v>
      </c>
      <c r="S41" s="71">
        <f>Q41-'Table 1'!E31</f>
        <v>0</v>
      </c>
    </row>
    <row r="42" spans="2:19">
      <c r="B42" s="94">
        <f t="shared" si="7"/>
        <v>43770</v>
      </c>
      <c r="C42" s="91">
        <f>IF(F42&lt;&gt;0,-INDEX([8]Delta!$F$1:$EE$996,$L$20,$I42),0)</f>
        <v>42136.937128588557</v>
      </c>
      <c r="D42" s="87">
        <f>IF(ISNUMBER($F42),VLOOKUP($J42,'Table 1'!$B$13:$C$33,2,FALSE)/12*1000*Study_MW,"")</f>
        <v>0</v>
      </c>
      <c r="E42" s="87">
        <f t="shared" si="21"/>
        <v>42136.937128588557</v>
      </c>
      <c r="F42" s="91">
        <f>INDEX([8]Delta!$F$1:$EE$996,$L$21,$I42)</f>
        <v>2521.9</v>
      </c>
      <c r="G42" s="92">
        <f t="shared" si="9"/>
        <v>16.708409186957674</v>
      </c>
      <c r="I42" s="93">
        <f t="shared" si="22"/>
        <v>24</v>
      </c>
      <c r="J42" s="89">
        <f t="shared" si="10"/>
        <v>2019</v>
      </c>
      <c r="K42" s="94">
        <f t="shared" si="23"/>
        <v>43770</v>
      </c>
      <c r="L42" s="89">
        <f t="shared" si="17"/>
        <v>2037</v>
      </c>
      <c r="M42" s="71">
        <f t="shared" si="18"/>
        <v>-557900.00694364309</v>
      </c>
      <c r="N42" s="71">
        <f t="shared" si="14"/>
        <v>2650834.5400000005</v>
      </c>
      <c r="O42" s="71">
        <f t="shared" si="26"/>
        <v>27190.870000000003</v>
      </c>
      <c r="P42" s="198">
        <f t="shared" ref="P42" si="30">(M42+N42)/O42</f>
        <v>76.971959082455143</v>
      </c>
      <c r="Q42" s="274">
        <f t="shared" ref="Q42" si="31">M42/O42</f>
        <v>-20.517916747189151</v>
      </c>
      <c r="R42" s="274">
        <f t="shared" ref="R42" si="32">IFERROR(N42/O42,0)</f>
        <v>97.489875829644305</v>
      </c>
      <c r="S42" s="71">
        <f>Q42-'Table 1'!E32</f>
        <v>0</v>
      </c>
    </row>
    <row r="43" spans="2:19">
      <c r="B43" s="98">
        <f t="shared" si="7"/>
        <v>43800</v>
      </c>
      <c r="C43" s="95">
        <f>IF(F43&lt;&gt;0,-INDEX([8]Delta!$F$1:$EE$996,$L$20,$I43),0)</f>
        <v>45359.367177188396</v>
      </c>
      <c r="D43" s="96">
        <f>IF(ISNUMBER($F43),VLOOKUP($J43,'Table 1'!$B$13:$C$33,2,FALSE)/12*1000*Study_MW,"")</f>
        <v>0</v>
      </c>
      <c r="E43" s="96">
        <f t="shared" si="21"/>
        <v>45359.367177188396</v>
      </c>
      <c r="F43" s="95">
        <f>INDEX([8]Delta!$F$1:$EE$996,$L$21,$I43)</f>
        <v>2481.9</v>
      </c>
      <c r="G43" s="97">
        <f t="shared" si="9"/>
        <v>18.276065585715941</v>
      </c>
      <c r="I43" s="80">
        <f t="shared" si="22"/>
        <v>25</v>
      </c>
      <c r="J43" s="89">
        <f t="shared" si="10"/>
        <v>2019</v>
      </c>
      <c r="K43" s="98">
        <f t="shared" si="23"/>
        <v>43800</v>
      </c>
      <c r="L43" s="89">
        <f t="shared" si="17"/>
        <v>2038</v>
      </c>
      <c r="M43" s="71">
        <f t="shared" si="18"/>
        <v>0</v>
      </c>
      <c r="N43" s="71">
        <f t="shared" si="14"/>
        <v>0</v>
      </c>
    </row>
    <row r="44" spans="2:19" outlineLevel="1">
      <c r="B44" s="90">
        <f t="shared" si="7"/>
        <v>43831</v>
      </c>
      <c r="C44" s="85">
        <f>IF(F44&lt;&gt;0,-INDEX([8]Delta!$F$1:$EE$996,$L$20,$I44),0)</f>
        <v>34997.643876492977</v>
      </c>
      <c r="D44" s="86">
        <f>IF(ISNUMBER($F44),VLOOKUP($J44,'Table 1'!$B$13:$C$33,2,FALSE)/12*1000*Study_MW,"")</f>
        <v>0</v>
      </c>
      <c r="E44" s="86">
        <f t="shared" si="21"/>
        <v>34997.643876492977</v>
      </c>
      <c r="F44" s="85">
        <f>INDEX([8]Delta!$F$1:$EE$996,$L$21,$I44)</f>
        <v>2064.39</v>
      </c>
      <c r="G44" s="88">
        <f t="shared" si="9"/>
        <v>16.95301947620991</v>
      </c>
      <c r="I44" s="76">
        <f>I32+13</f>
        <v>27</v>
      </c>
      <c r="J44" s="89">
        <f t="shared" si="10"/>
        <v>2020</v>
      </c>
      <c r="K44" s="90">
        <f t="shared" si="23"/>
        <v>43831</v>
      </c>
    </row>
    <row r="45" spans="2:19" outlineLevel="1">
      <c r="B45" s="94">
        <f t="shared" si="7"/>
        <v>43862</v>
      </c>
      <c r="C45" s="91">
        <f>IF(F45&lt;&gt;0,-INDEX([8]Delta!$F$1:$EE$996,$L$20,$I45),0)</f>
        <v>30438.07265894115</v>
      </c>
      <c r="D45" s="87">
        <f>IF(ISNUMBER($F45),VLOOKUP($J45,'Table 1'!$B$13:$C$33,2,FALSE)/12*1000*Study_MW,"")</f>
        <v>0</v>
      </c>
      <c r="E45" s="87">
        <f t="shared" si="21"/>
        <v>30438.07265894115</v>
      </c>
      <c r="F45" s="91">
        <f>INDEX([8]Delta!$F$1:$EE$996,$L$21,$I45)</f>
        <v>1806.97</v>
      </c>
      <c r="G45" s="92">
        <f t="shared" si="9"/>
        <v>16.844813504895569</v>
      </c>
      <c r="I45" s="93">
        <f t="shared" si="22"/>
        <v>28</v>
      </c>
      <c r="J45" s="89">
        <f t="shared" si="10"/>
        <v>2020</v>
      </c>
      <c r="K45" s="94">
        <f t="shared" si="23"/>
        <v>43862</v>
      </c>
    </row>
    <row r="46" spans="2:19" outlineLevel="1">
      <c r="B46" s="94">
        <f t="shared" si="7"/>
        <v>43891</v>
      </c>
      <c r="C46" s="91">
        <f>IF(F46&lt;&gt;0,-INDEX([8]Delta!$F$1:$EE$996,$L$20,$I46),0)</f>
        <v>33536.69110660255</v>
      </c>
      <c r="D46" s="87">
        <f>IF(ISNUMBER($F46),VLOOKUP($J46,'Table 1'!$B$13:$C$33,2,FALSE)/12*1000*Study_MW,"")</f>
        <v>0</v>
      </c>
      <c r="E46" s="87">
        <f t="shared" si="21"/>
        <v>33536.69110660255</v>
      </c>
      <c r="F46" s="91">
        <f>INDEX([8]Delta!$F$1:$EE$996,$L$21,$I46)</f>
        <v>2109.59</v>
      </c>
      <c r="G46" s="92">
        <f t="shared" si="9"/>
        <v>15.897255441390293</v>
      </c>
      <c r="I46" s="93">
        <f t="shared" si="22"/>
        <v>29</v>
      </c>
      <c r="J46" s="89">
        <f t="shared" si="10"/>
        <v>2020</v>
      </c>
      <c r="K46" s="94">
        <f t="shared" si="23"/>
        <v>43891</v>
      </c>
    </row>
    <row r="47" spans="2:19" outlineLevel="1">
      <c r="B47" s="94">
        <f t="shared" si="7"/>
        <v>43922</v>
      </c>
      <c r="C47" s="91">
        <f>IF(F47&lt;&gt;0,-INDEX([8]Delta!$F$1:$EE$996,$L$20,$I47),0)</f>
        <v>25412.362136885524</v>
      </c>
      <c r="D47" s="87">
        <f>IF(ISNUMBER($F47),VLOOKUP($J47,'Table 1'!$B$13:$C$33,2,FALSE)/12*1000*Study_MW,"")</f>
        <v>0</v>
      </c>
      <c r="E47" s="87">
        <f t="shared" si="21"/>
        <v>25412.362136885524</v>
      </c>
      <c r="F47" s="91">
        <f>INDEX([8]Delta!$F$1:$EE$996,$L$21,$I47)</f>
        <v>1813.23</v>
      </c>
      <c r="G47" s="92">
        <f t="shared" si="9"/>
        <v>14.014968943203854</v>
      </c>
      <c r="I47" s="93">
        <f t="shared" si="22"/>
        <v>30</v>
      </c>
      <c r="J47" s="89">
        <f t="shared" si="10"/>
        <v>2020</v>
      </c>
      <c r="K47" s="94">
        <f t="shared" si="23"/>
        <v>43922</v>
      </c>
    </row>
    <row r="48" spans="2:19" outlineLevel="1">
      <c r="B48" s="94">
        <f t="shared" si="7"/>
        <v>43952</v>
      </c>
      <c r="C48" s="91">
        <f>IF(F48&lt;&gt;0,-INDEX([8]Delta!$F$1:$EE$996,$L$20,$I48),0)</f>
        <v>21893.723366826773</v>
      </c>
      <c r="D48" s="87">
        <f>IF(ISNUMBER($F48),VLOOKUP($J48,'Table 1'!$B$13:$C$33,2,FALSE)/12*1000*Study_MW,"")</f>
        <v>0</v>
      </c>
      <c r="E48" s="87">
        <f t="shared" si="21"/>
        <v>21893.723366826773</v>
      </c>
      <c r="F48" s="91">
        <f>INDEX([8]Delta!$F$1:$EE$996,$L$21,$I48)</f>
        <v>1789.22</v>
      </c>
      <c r="G48" s="92">
        <f t="shared" si="9"/>
        <v>12.236462462316972</v>
      </c>
      <c r="I48" s="93">
        <f t="shared" si="22"/>
        <v>31</v>
      </c>
      <c r="J48" s="89">
        <f t="shared" si="10"/>
        <v>2020</v>
      </c>
      <c r="K48" s="94">
        <f t="shared" si="23"/>
        <v>43952</v>
      </c>
    </row>
    <row r="49" spans="2:11" outlineLevel="1">
      <c r="B49" s="94">
        <f t="shared" si="7"/>
        <v>43983</v>
      </c>
      <c r="C49" s="91">
        <f>IF(F49&lt;&gt;0,-INDEX([8]Delta!$F$1:$EE$996,$L$20,$I49),0)</f>
        <v>27691.765741214156</v>
      </c>
      <c r="D49" s="87">
        <f>IF(ISNUMBER($F49),VLOOKUP($J49,'Table 1'!$B$13:$C$33,2,FALSE)/12*1000*Study_MW,"")</f>
        <v>0</v>
      </c>
      <c r="E49" s="87">
        <f t="shared" si="21"/>
        <v>27691.765741214156</v>
      </c>
      <c r="F49" s="91">
        <f>INDEX([8]Delta!$F$1:$EE$996,$L$21,$I49)</f>
        <v>2245.64</v>
      </c>
      <c r="G49" s="92">
        <f t="shared" si="9"/>
        <v>12.331346850436471</v>
      </c>
      <c r="I49" s="93">
        <f t="shared" si="22"/>
        <v>32</v>
      </c>
      <c r="J49" s="89">
        <f t="shared" si="10"/>
        <v>2020</v>
      </c>
      <c r="K49" s="94">
        <f t="shared" si="23"/>
        <v>43983</v>
      </c>
    </row>
    <row r="50" spans="2:11" outlineLevel="1">
      <c r="B50" s="94">
        <f t="shared" si="7"/>
        <v>44013</v>
      </c>
      <c r="C50" s="91">
        <f>IF(F50&lt;&gt;0,-INDEX([8]Delta!$F$1:$EE$996,$L$20,$I50),0)</f>
        <v>41574.978944957256</v>
      </c>
      <c r="D50" s="87">
        <f>IF(ISNUMBER($F50),VLOOKUP($J50,'Table 1'!$B$13:$C$33,2,FALSE)/12*1000*Study_MW,"")</f>
        <v>0</v>
      </c>
      <c r="E50" s="87">
        <f t="shared" si="21"/>
        <v>41574.978944957256</v>
      </c>
      <c r="F50" s="91">
        <f>INDEX([8]Delta!$F$1:$EE$996,$L$21,$I50)</f>
        <v>2583.9</v>
      </c>
      <c r="G50" s="92">
        <f t="shared" si="9"/>
        <v>16.090010815030478</v>
      </c>
      <c r="I50" s="93">
        <f t="shared" si="22"/>
        <v>33</v>
      </c>
      <c r="J50" s="89">
        <f t="shared" si="10"/>
        <v>2020</v>
      </c>
      <c r="K50" s="94">
        <f t="shared" si="23"/>
        <v>44013</v>
      </c>
    </row>
    <row r="51" spans="2:11" outlineLevel="1">
      <c r="B51" s="94">
        <f t="shared" si="7"/>
        <v>44044</v>
      </c>
      <c r="C51" s="91">
        <f>IF(F51&lt;&gt;0,-INDEX([8]Delta!$F$1:$EE$996,$L$20,$I51),0)</f>
        <v>43730.470888197422</v>
      </c>
      <c r="D51" s="87">
        <f>IF(ISNUMBER($F51),VLOOKUP($J51,'Table 1'!$B$13:$C$33,2,FALSE)/12*1000*Study_MW,"")</f>
        <v>0</v>
      </c>
      <c r="E51" s="87">
        <f t="shared" si="21"/>
        <v>43730.470888197422</v>
      </c>
      <c r="F51" s="91">
        <f>INDEX([8]Delta!$F$1:$EE$996,$L$21,$I51)</f>
        <v>2688.27</v>
      </c>
      <c r="G51" s="92">
        <f t="shared" si="9"/>
        <v>16.267142395740539</v>
      </c>
      <c r="I51" s="93">
        <f t="shared" si="22"/>
        <v>34</v>
      </c>
      <c r="J51" s="89">
        <f t="shared" si="10"/>
        <v>2020</v>
      </c>
      <c r="K51" s="94">
        <f t="shared" si="23"/>
        <v>44044</v>
      </c>
    </row>
    <row r="52" spans="2:11" outlineLevel="1">
      <c r="B52" s="94">
        <f t="shared" si="7"/>
        <v>44075</v>
      </c>
      <c r="C52" s="91">
        <f>IF(F52&lt;&gt;0,-INDEX([8]Delta!$F$1:$EE$996,$L$20,$I52),0)</f>
        <v>42611.156979724765</v>
      </c>
      <c r="D52" s="87">
        <f>IF(ISNUMBER($F52),VLOOKUP($J52,'Table 1'!$B$13:$C$33,2,FALSE)/12*1000*Study_MW,"")</f>
        <v>0</v>
      </c>
      <c r="E52" s="87">
        <f t="shared" si="21"/>
        <v>42611.156979724765</v>
      </c>
      <c r="F52" s="91">
        <f>INDEX([8]Delta!$F$1:$EE$996,$L$21,$I52)</f>
        <v>2638.25</v>
      </c>
      <c r="G52" s="92">
        <f t="shared" si="9"/>
        <v>16.151296116639728</v>
      </c>
      <c r="I52" s="93">
        <f t="shared" si="22"/>
        <v>35</v>
      </c>
      <c r="J52" s="89">
        <f t="shared" si="10"/>
        <v>2020</v>
      </c>
      <c r="K52" s="94">
        <f t="shared" si="23"/>
        <v>44075</v>
      </c>
    </row>
    <row r="53" spans="2:11" outlineLevel="1">
      <c r="B53" s="94">
        <f t="shared" si="7"/>
        <v>44105</v>
      </c>
      <c r="C53" s="91">
        <f>IF(F53&lt;&gt;0,-INDEX([8]Delta!$F$1:$EE$996,$L$20,$I53),0)</f>
        <v>41589.663946658373</v>
      </c>
      <c r="D53" s="87">
        <f>IF(ISNUMBER($F53),VLOOKUP($J53,'Table 1'!$B$13:$C$33,2,FALSE)/12*1000*Study_MW,"")</f>
        <v>0</v>
      </c>
      <c r="E53" s="87">
        <f t="shared" si="21"/>
        <v>41589.663946658373</v>
      </c>
      <c r="F53" s="91">
        <f>INDEX([8]Delta!$F$1:$EE$996,$L$21,$I53)</f>
        <v>2527.7199999999998</v>
      </c>
      <c r="G53" s="92">
        <f t="shared" si="9"/>
        <v>16.453429947406509</v>
      </c>
      <c r="I53" s="93">
        <f t="shared" si="22"/>
        <v>36</v>
      </c>
      <c r="J53" s="89">
        <f t="shared" si="10"/>
        <v>2020</v>
      </c>
      <c r="K53" s="94">
        <f t="shared" si="23"/>
        <v>44105</v>
      </c>
    </row>
    <row r="54" spans="2:11" outlineLevel="1">
      <c r="B54" s="94">
        <f t="shared" si="7"/>
        <v>44136</v>
      </c>
      <c r="C54" s="91">
        <f>IF(F54&lt;&gt;0,-INDEX([8]Delta!$F$1:$EE$996,$L$20,$I54),0)</f>
        <v>39694.823696568608</v>
      </c>
      <c r="D54" s="87">
        <f>IF(ISNUMBER($F54),VLOOKUP($J54,'Table 1'!$B$13:$C$33,2,FALSE)/12*1000*Study_MW,"")</f>
        <v>0</v>
      </c>
      <c r="E54" s="87">
        <f t="shared" si="21"/>
        <v>39694.823696568608</v>
      </c>
      <c r="F54" s="91">
        <f>INDEX([8]Delta!$F$1:$EE$996,$L$21,$I54)</f>
        <v>2521.9</v>
      </c>
      <c r="G54" s="92">
        <f t="shared" si="9"/>
        <v>15.740046669799995</v>
      </c>
      <c r="I54" s="93">
        <f t="shared" si="22"/>
        <v>37</v>
      </c>
      <c r="J54" s="89">
        <f t="shared" si="10"/>
        <v>2020</v>
      </c>
      <c r="K54" s="94">
        <f t="shared" si="23"/>
        <v>44136</v>
      </c>
    </row>
    <row r="55" spans="2:11" outlineLevel="1">
      <c r="B55" s="98">
        <f t="shared" si="7"/>
        <v>44166</v>
      </c>
      <c r="C55" s="95">
        <f>IF(F55&lt;&gt;0,-INDEX([8]Delta!$F$1:$EE$996,$L$20,$I55),0)</f>
        <v>43806.190064907074</v>
      </c>
      <c r="D55" s="96">
        <f>IF(ISNUMBER($F55),VLOOKUP($J55,'Table 1'!$B$13:$C$33,2,FALSE)/12*1000*Study_MW,"")</f>
        <v>0</v>
      </c>
      <c r="E55" s="96">
        <f t="shared" si="21"/>
        <v>43806.190064907074</v>
      </c>
      <c r="F55" s="95">
        <f>INDEX([8]Delta!$F$1:$EE$996,$L$21,$I55)</f>
        <v>2481.9</v>
      </c>
      <c r="G55" s="97">
        <f t="shared" si="9"/>
        <v>17.650263936865738</v>
      </c>
      <c r="I55" s="80">
        <f t="shared" si="22"/>
        <v>38</v>
      </c>
      <c r="J55" s="89">
        <f t="shared" si="10"/>
        <v>2020</v>
      </c>
      <c r="K55" s="98">
        <f t="shared" si="23"/>
        <v>44166</v>
      </c>
    </row>
    <row r="56" spans="2:11" outlineLevel="1">
      <c r="B56" s="90">
        <f t="shared" si="7"/>
        <v>44197</v>
      </c>
      <c r="C56" s="85">
        <f>IF(F56&lt;&gt;0,-INDEX([8]Delta!$F$1:$EE$996,$L$20,$I56),0)</f>
        <v>35476.100002706051</v>
      </c>
      <c r="D56" s="86">
        <f>IF(ISNUMBER($F56),VLOOKUP($J56,'Table 1'!$B$13:$C$33,2,FALSE)/12*1000*Study_MW,"")</f>
        <v>0</v>
      </c>
      <c r="E56" s="86">
        <f t="shared" si="21"/>
        <v>35476.100002706051</v>
      </c>
      <c r="F56" s="85">
        <f>INDEX([8]Delta!$F$1:$EE$996,$L$21,$I56)</f>
        <v>2064.39</v>
      </c>
      <c r="G56" s="88">
        <f t="shared" si="9"/>
        <v>17.184785821819546</v>
      </c>
      <c r="I56" s="76">
        <f>I44+13</f>
        <v>40</v>
      </c>
      <c r="J56" s="89">
        <f t="shared" si="10"/>
        <v>2021</v>
      </c>
      <c r="K56" s="90">
        <f t="shared" si="23"/>
        <v>44197</v>
      </c>
    </row>
    <row r="57" spans="2:11" outlineLevel="1">
      <c r="B57" s="94">
        <f t="shared" si="7"/>
        <v>44228</v>
      </c>
      <c r="C57" s="91">
        <f>IF(F57&lt;&gt;0,-INDEX([8]Delta!$F$1:$EE$996,$L$20,$I57),0)</f>
        <v>29374.159347549081</v>
      </c>
      <c r="D57" s="87">
        <f>IF(ISNUMBER($F57),VLOOKUP($J57,'Table 1'!$B$13:$C$33,2,FALSE)/12*1000*Study_MW,"")</f>
        <v>0</v>
      </c>
      <c r="E57" s="87">
        <f t="shared" si="21"/>
        <v>29374.159347549081</v>
      </c>
      <c r="F57" s="91">
        <f>INDEX([8]Delta!$F$1:$EE$996,$L$21,$I57)</f>
        <v>1726.86</v>
      </c>
      <c r="G57" s="92">
        <f t="shared" si="9"/>
        <v>17.010156786044661</v>
      </c>
      <c r="I57" s="93">
        <f t="shared" si="22"/>
        <v>41</v>
      </c>
      <c r="J57" s="89">
        <f t="shared" si="10"/>
        <v>2021</v>
      </c>
      <c r="K57" s="94">
        <f t="shared" si="23"/>
        <v>44228</v>
      </c>
    </row>
    <row r="58" spans="2:11" outlineLevel="1">
      <c r="B58" s="94">
        <f t="shared" si="7"/>
        <v>44256</v>
      </c>
      <c r="C58" s="91">
        <f>IF(F58&lt;&gt;0,-INDEX([8]Delta!$F$1:$EE$996,$L$20,$I58),0)</f>
        <v>36165.497079968452</v>
      </c>
      <c r="D58" s="87">
        <f>IF(ISNUMBER($F58),VLOOKUP($J58,'Table 1'!$B$13:$C$33,2,FALSE)/12*1000*Study_MW,"")</f>
        <v>0</v>
      </c>
      <c r="E58" s="87">
        <f t="shared" si="21"/>
        <v>36165.497079968452</v>
      </c>
      <c r="F58" s="91">
        <f>INDEX([8]Delta!$F$1:$EE$996,$L$21,$I58)</f>
        <v>2109.59</v>
      </c>
      <c r="G58" s="92">
        <f t="shared" si="9"/>
        <v>17.14337718702139</v>
      </c>
      <c r="I58" s="93">
        <f t="shared" si="22"/>
        <v>42</v>
      </c>
      <c r="J58" s="89">
        <f t="shared" si="10"/>
        <v>2021</v>
      </c>
      <c r="K58" s="94">
        <f t="shared" si="23"/>
        <v>44256</v>
      </c>
    </row>
    <row r="59" spans="2:11" outlineLevel="1">
      <c r="B59" s="94">
        <f t="shared" si="7"/>
        <v>44287</v>
      </c>
      <c r="C59" s="91">
        <f>IF(F59&lt;&gt;0,-INDEX([8]Delta!$F$1:$EE$996,$L$20,$I59),0)</f>
        <v>24621.47100508213</v>
      </c>
      <c r="D59" s="87">
        <f>IF(ISNUMBER($F59),VLOOKUP($J59,'Table 1'!$B$13:$C$33,2,FALSE)/12*1000*Study_MW,"")</f>
        <v>0</v>
      </c>
      <c r="E59" s="87">
        <f t="shared" si="21"/>
        <v>24621.47100508213</v>
      </c>
      <c r="F59" s="91">
        <f>INDEX([8]Delta!$F$1:$EE$996,$L$21,$I59)</f>
        <v>1813.23</v>
      </c>
      <c r="G59" s="92">
        <f t="shared" si="9"/>
        <v>13.578790889783496</v>
      </c>
      <c r="I59" s="93">
        <f t="shared" si="22"/>
        <v>43</v>
      </c>
      <c r="J59" s="89">
        <f t="shared" si="10"/>
        <v>2021</v>
      </c>
      <c r="K59" s="94">
        <f t="shared" si="23"/>
        <v>44287</v>
      </c>
    </row>
    <row r="60" spans="2:11" outlineLevel="1">
      <c r="B60" s="94">
        <f t="shared" si="7"/>
        <v>44317</v>
      </c>
      <c r="C60" s="91">
        <f>IF(F60&lt;&gt;0,-INDEX([8]Delta!$F$1:$EE$996,$L$20,$I60),0)</f>
        <v>21611.331600919366</v>
      </c>
      <c r="D60" s="87">
        <f>IF(ISNUMBER($F60),VLOOKUP($J60,'Table 1'!$B$13:$C$33,2,FALSE)/12*1000*Study_MW,"")</f>
        <v>0</v>
      </c>
      <c r="E60" s="87">
        <f t="shared" si="21"/>
        <v>21611.331600919366</v>
      </c>
      <c r="F60" s="91">
        <f>INDEX([8]Delta!$F$1:$EE$996,$L$21,$I60)</f>
        <v>1789.22</v>
      </c>
      <c r="G60" s="92">
        <f t="shared" si="9"/>
        <v>12.078632924357745</v>
      </c>
      <c r="I60" s="93">
        <f t="shared" si="22"/>
        <v>44</v>
      </c>
      <c r="J60" s="89">
        <f t="shared" si="10"/>
        <v>2021</v>
      </c>
      <c r="K60" s="94">
        <f t="shared" si="23"/>
        <v>44317</v>
      </c>
    </row>
    <row r="61" spans="2:11" outlineLevel="1">
      <c r="B61" s="94">
        <f t="shared" si="7"/>
        <v>44348</v>
      </c>
      <c r="C61" s="91">
        <f>IF(F61&lt;&gt;0,-INDEX([8]Delta!$F$1:$EE$996,$L$20,$I61),0)</f>
        <v>27697.170490399003</v>
      </c>
      <c r="D61" s="87">
        <f>IF(ISNUMBER($F61),VLOOKUP($J61,'Table 1'!$B$13:$C$33,2,FALSE)/12*1000*Study_MW,"")</f>
        <v>0</v>
      </c>
      <c r="E61" s="87">
        <f t="shared" si="21"/>
        <v>27697.170490399003</v>
      </c>
      <c r="F61" s="91">
        <f>INDEX([8]Delta!$F$1:$EE$996,$L$21,$I61)</f>
        <v>2245.64</v>
      </c>
      <c r="G61" s="92">
        <f t="shared" si="9"/>
        <v>12.333753624979519</v>
      </c>
      <c r="I61" s="93">
        <f t="shared" si="22"/>
        <v>45</v>
      </c>
      <c r="J61" s="89">
        <f t="shared" si="10"/>
        <v>2021</v>
      </c>
      <c r="K61" s="94">
        <f t="shared" si="23"/>
        <v>44348</v>
      </c>
    </row>
    <row r="62" spans="2:11" outlineLevel="1">
      <c r="B62" s="94">
        <f t="shared" si="7"/>
        <v>44378</v>
      </c>
      <c r="C62" s="91">
        <f>IF(F62&lt;&gt;0,-INDEX([8]Delta!$F$1:$EE$996,$L$20,$I62),0)</f>
        <v>41731.017085820436</v>
      </c>
      <c r="D62" s="87">
        <f>IF(ISNUMBER($F62),VLOOKUP($J62,'Table 1'!$B$13:$C$33,2,FALSE)/12*1000*Study_MW,"")</f>
        <v>0</v>
      </c>
      <c r="E62" s="87">
        <f t="shared" si="21"/>
        <v>41731.017085820436</v>
      </c>
      <c r="F62" s="91">
        <f>INDEX([8]Delta!$F$1:$EE$996,$L$21,$I62)</f>
        <v>2583.9</v>
      </c>
      <c r="G62" s="92">
        <f t="shared" si="9"/>
        <v>16.150399429474994</v>
      </c>
      <c r="I62" s="93">
        <f t="shared" si="22"/>
        <v>46</v>
      </c>
      <c r="J62" s="89">
        <f t="shared" si="10"/>
        <v>2021</v>
      </c>
      <c r="K62" s="94">
        <f t="shared" si="23"/>
        <v>44378</v>
      </c>
    </row>
    <row r="63" spans="2:11" outlineLevel="1">
      <c r="B63" s="94">
        <f t="shared" si="7"/>
        <v>44409</v>
      </c>
      <c r="C63" s="91">
        <f>IF(F63&lt;&gt;0,-INDEX([8]Delta!$F$1:$EE$996,$L$20,$I63),0)</f>
        <v>46369.677977412939</v>
      </c>
      <c r="D63" s="87">
        <f>IF(ISNUMBER($F63),VLOOKUP($J63,'Table 1'!$B$13:$C$33,2,FALSE)/12*1000*Study_MW,"")</f>
        <v>0</v>
      </c>
      <c r="E63" s="87">
        <f t="shared" si="21"/>
        <v>46369.677977412939</v>
      </c>
      <c r="F63" s="91">
        <f>INDEX([8]Delta!$F$1:$EE$996,$L$21,$I63)</f>
        <v>2688.27</v>
      </c>
      <c r="G63" s="92">
        <f t="shared" si="9"/>
        <v>17.248891657985595</v>
      </c>
      <c r="I63" s="93">
        <f t="shared" si="22"/>
        <v>47</v>
      </c>
      <c r="J63" s="89">
        <f t="shared" si="10"/>
        <v>2021</v>
      </c>
      <c r="K63" s="94">
        <f t="shared" si="23"/>
        <v>44409</v>
      </c>
    </row>
    <row r="64" spans="2:11" outlineLevel="1">
      <c r="B64" s="94">
        <f t="shared" si="7"/>
        <v>44440</v>
      </c>
      <c r="C64" s="91">
        <f>IF(F64&lt;&gt;0,-INDEX([8]Delta!$F$1:$EE$996,$L$20,$I64),0)</f>
        <v>45609.593620866537</v>
      </c>
      <c r="D64" s="87">
        <f>IF(ISNUMBER($F64),VLOOKUP($J64,'Table 1'!$B$13:$C$33,2,FALSE)/12*1000*Study_MW,"")</f>
        <v>0</v>
      </c>
      <c r="E64" s="87">
        <f t="shared" si="21"/>
        <v>45609.593620866537</v>
      </c>
      <c r="F64" s="91">
        <f>INDEX([8]Delta!$F$1:$EE$996,$L$21,$I64)</f>
        <v>2638.25</v>
      </c>
      <c r="G64" s="92">
        <f t="shared" si="9"/>
        <v>17.287820949821487</v>
      </c>
      <c r="I64" s="93">
        <f t="shared" si="22"/>
        <v>48</v>
      </c>
      <c r="J64" s="89">
        <f t="shared" si="10"/>
        <v>2021</v>
      </c>
      <c r="K64" s="94">
        <f t="shared" si="23"/>
        <v>44440</v>
      </c>
    </row>
    <row r="65" spans="2:11" outlineLevel="1">
      <c r="B65" s="94">
        <f t="shared" si="7"/>
        <v>44470</v>
      </c>
      <c r="C65" s="91">
        <f>IF(F65&lt;&gt;0,-INDEX([8]Delta!$F$1:$EE$996,$L$20,$I65),0)</f>
        <v>43104.264563322067</v>
      </c>
      <c r="D65" s="87">
        <f>IF(ISNUMBER($F65),VLOOKUP($J65,'Table 1'!$B$13:$C$33,2,FALSE)/12*1000*Study_MW,"")</f>
        <v>0</v>
      </c>
      <c r="E65" s="87">
        <f t="shared" si="21"/>
        <v>43104.264563322067</v>
      </c>
      <c r="F65" s="91">
        <f>INDEX([8]Delta!$F$1:$EE$996,$L$21,$I65)</f>
        <v>2527.7199999999998</v>
      </c>
      <c r="G65" s="92">
        <f t="shared" si="9"/>
        <v>17.052626304860535</v>
      </c>
      <c r="I65" s="93">
        <f t="shared" si="22"/>
        <v>49</v>
      </c>
      <c r="J65" s="89">
        <f t="shared" si="10"/>
        <v>2021</v>
      </c>
      <c r="K65" s="94">
        <f t="shared" si="23"/>
        <v>44470</v>
      </c>
    </row>
    <row r="66" spans="2:11" outlineLevel="1">
      <c r="B66" s="94">
        <f t="shared" si="7"/>
        <v>44501</v>
      </c>
      <c r="C66" s="91">
        <f>IF(F66&lt;&gt;0,-INDEX([8]Delta!$F$1:$EE$996,$L$20,$I66),0)</f>
        <v>45126.969409972429</v>
      </c>
      <c r="D66" s="87">
        <f>IF(ISNUMBER($F66),VLOOKUP($J66,'Table 1'!$B$13:$C$33,2,FALSE)/12*1000*Study_MW,"")</f>
        <v>0</v>
      </c>
      <c r="E66" s="87">
        <f t="shared" si="21"/>
        <v>45126.969409972429</v>
      </c>
      <c r="F66" s="91">
        <f>INDEX([8]Delta!$F$1:$EE$996,$L$21,$I66)</f>
        <v>2521.9</v>
      </c>
      <c r="G66" s="92">
        <f t="shared" si="9"/>
        <v>17.894036008554039</v>
      </c>
      <c r="I66" s="93">
        <f t="shared" si="22"/>
        <v>50</v>
      </c>
      <c r="J66" s="89">
        <f t="shared" si="10"/>
        <v>2021</v>
      </c>
      <c r="K66" s="94">
        <f t="shared" si="23"/>
        <v>44501</v>
      </c>
    </row>
    <row r="67" spans="2:11" outlineLevel="1">
      <c r="B67" s="98">
        <f t="shared" si="7"/>
        <v>44531</v>
      </c>
      <c r="C67" s="95">
        <f>IF(F67&lt;&gt;0,-INDEX([8]Delta!$F$1:$EE$996,$L$20,$I67),0)</f>
        <v>54085.627872020006</v>
      </c>
      <c r="D67" s="96">
        <f>IF(ISNUMBER($F67),VLOOKUP($J67,'Table 1'!$B$13:$C$33,2,FALSE)/12*1000*Study_MW,"")</f>
        <v>0</v>
      </c>
      <c r="E67" s="96">
        <f t="shared" si="21"/>
        <v>54085.627872020006</v>
      </c>
      <c r="F67" s="95">
        <f>INDEX([8]Delta!$F$1:$EE$996,$L$21,$I67)</f>
        <v>2481.9</v>
      </c>
      <c r="G67" s="97">
        <f t="shared" si="9"/>
        <v>21.792025412796651</v>
      </c>
      <c r="I67" s="80">
        <f t="shared" si="22"/>
        <v>51</v>
      </c>
      <c r="J67" s="89">
        <f t="shared" si="10"/>
        <v>2021</v>
      </c>
      <c r="K67" s="98">
        <f t="shared" si="23"/>
        <v>44531</v>
      </c>
    </row>
    <row r="68" spans="2:11" outlineLevel="1">
      <c r="B68" s="90">
        <f t="shared" si="7"/>
        <v>44562</v>
      </c>
      <c r="C68" s="85">
        <f>IF(F68&lt;&gt;0,-INDEX([8]Delta!$F$1:$EE$996,$L$20,$I68),0)</f>
        <v>39234.588226914406</v>
      </c>
      <c r="D68" s="86">
        <f>IF(ISNUMBER($F68),VLOOKUP($J68,'Table 1'!$B$13:$C$33,2,FALSE)/12*1000*Study_MW,"")</f>
        <v>0</v>
      </c>
      <c r="E68" s="86">
        <f t="shared" si="21"/>
        <v>39234.588226914406</v>
      </c>
      <c r="F68" s="85">
        <f>INDEX([8]Delta!$F$1:$EE$996,$L$21,$I68)</f>
        <v>2064.39</v>
      </c>
      <c r="G68" s="88">
        <f t="shared" si="9"/>
        <v>19.005414784471157</v>
      </c>
      <c r="I68" s="76">
        <f>I56+13</f>
        <v>53</v>
      </c>
      <c r="J68" s="89">
        <f t="shared" si="10"/>
        <v>2022</v>
      </c>
      <c r="K68" s="90">
        <f t="shared" si="23"/>
        <v>44562</v>
      </c>
    </row>
    <row r="69" spans="2:11" outlineLevel="1">
      <c r="B69" s="94">
        <f t="shared" si="7"/>
        <v>44593</v>
      </c>
      <c r="C69" s="91">
        <f>IF(F69&lt;&gt;0,-INDEX([8]Delta!$F$1:$EE$996,$L$20,$I69),0)</f>
        <v>30596.076966539025</v>
      </c>
      <c r="D69" s="87">
        <f>IF(ISNUMBER($F69),VLOOKUP($J69,'Table 1'!$B$13:$C$33,2,FALSE)/12*1000*Study_MW,"")</f>
        <v>0</v>
      </c>
      <c r="E69" s="87">
        <f t="shared" si="21"/>
        <v>30596.076966539025</v>
      </c>
      <c r="F69" s="91">
        <f>INDEX([8]Delta!$F$1:$EE$996,$L$21,$I69)</f>
        <v>1726.86</v>
      </c>
      <c r="G69" s="92">
        <f t="shared" si="9"/>
        <v>17.717751853965595</v>
      </c>
      <c r="I69" s="93">
        <f t="shared" si="22"/>
        <v>54</v>
      </c>
      <c r="J69" s="89">
        <f t="shared" si="10"/>
        <v>2022</v>
      </c>
      <c r="K69" s="94">
        <f t="shared" si="23"/>
        <v>44593</v>
      </c>
    </row>
    <row r="70" spans="2:11" outlineLevel="1">
      <c r="B70" s="94">
        <f t="shared" si="7"/>
        <v>44621</v>
      </c>
      <c r="C70" s="91">
        <f>IF(F70&lt;&gt;0,-INDEX([8]Delta!$F$1:$EE$996,$L$20,$I70),0)</f>
        <v>37732.857381522655</v>
      </c>
      <c r="D70" s="87">
        <f>IF(ISNUMBER($F70),VLOOKUP($J70,'Table 1'!$B$13:$C$33,2,FALSE)/12*1000*Study_MW,"")</f>
        <v>0</v>
      </c>
      <c r="E70" s="87">
        <f t="shared" si="21"/>
        <v>37732.857381522655</v>
      </c>
      <c r="F70" s="91">
        <f>INDEX([8]Delta!$F$1:$EE$996,$L$21,$I70)</f>
        <v>2109.59</v>
      </c>
      <c r="G70" s="92">
        <f t="shared" si="9"/>
        <v>17.886346342902012</v>
      </c>
      <c r="I70" s="93">
        <f t="shared" si="22"/>
        <v>55</v>
      </c>
      <c r="J70" s="89">
        <f t="shared" si="10"/>
        <v>2022</v>
      </c>
      <c r="K70" s="94">
        <f t="shared" si="23"/>
        <v>44621</v>
      </c>
    </row>
    <row r="71" spans="2:11" outlineLevel="1">
      <c r="B71" s="94">
        <f t="shared" si="7"/>
        <v>44652</v>
      </c>
      <c r="C71" s="91">
        <f>IF(F71&lt;&gt;0,-INDEX([8]Delta!$F$1:$EE$996,$L$20,$I71),0)</f>
        <v>26821.227950230241</v>
      </c>
      <c r="D71" s="87">
        <f>IF(ISNUMBER($F71),VLOOKUP($J71,'Table 1'!$B$13:$C$33,2,FALSE)/12*1000*Study_MW,"")</f>
        <v>0</v>
      </c>
      <c r="E71" s="87">
        <f t="shared" si="21"/>
        <v>26821.227950230241</v>
      </c>
      <c r="F71" s="91">
        <f>INDEX([8]Delta!$F$1:$EE$996,$L$21,$I71)</f>
        <v>1813.23</v>
      </c>
      <c r="G71" s="92">
        <f t="shared" si="9"/>
        <v>14.791961279170453</v>
      </c>
      <c r="I71" s="93">
        <f t="shared" si="22"/>
        <v>56</v>
      </c>
      <c r="J71" s="89">
        <f t="shared" si="10"/>
        <v>2022</v>
      </c>
      <c r="K71" s="94">
        <f t="shared" si="23"/>
        <v>44652</v>
      </c>
    </row>
    <row r="72" spans="2:11" outlineLevel="1">
      <c r="B72" s="94">
        <f t="shared" si="7"/>
        <v>44682</v>
      </c>
      <c r="C72" s="91">
        <f>IF(F72&lt;&gt;0,-INDEX([8]Delta!$F$1:$EE$996,$L$20,$I72),0)</f>
        <v>23401.78411744535</v>
      </c>
      <c r="D72" s="87">
        <f>IF(ISNUMBER($F72),VLOOKUP($J72,'Table 1'!$B$13:$C$33,2,FALSE)/12*1000*Study_MW,"")</f>
        <v>0</v>
      </c>
      <c r="E72" s="87">
        <f t="shared" si="21"/>
        <v>23401.78411744535</v>
      </c>
      <c r="F72" s="91">
        <f>INDEX([8]Delta!$F$1:$EE$996,$L$21,$I72)</f>
        <v>1789.22</v>
      </c>
      <c r="G72" s="92">
        <f t="shared" si="9"/>
        <v>13.079321781248449</v>
      </c>
      <c r="I72" s="93">
        <f t="shared" si="22"/>
        <v>57</v>
      </c>
      <c r="J72" s="89">
        <f t="shared" si="10"/>
        <v>2022</v>
      </c>
      <c r="K72" s="94">
        <f t="shared" si="23"/>
        <v>44682</v>
      </c>
    </row>
    <row r="73" spans="2:11" outlineLevel="1">
      <c r="B73" s="94">
        <f t="shared" si="7"/>
        <v>44713</v>
      </c>
      <c r="C73" s="91">
        <f>IF(F73&lt;&gt;0,-INDEX([8]Delta!$F$1:$EE$996,$L$20,$I73),0)</f>
        <v>30054.693850010633</v>
      </c>
      <c r="D73" s="87">
        <f>IF(ISNUMBER($F73),VLOOKUP($J73,'Table 1'!$B$13:$C$33,2,FALSE)/12*1000*Study_MW,"")</f>
        <v>0</v>
      </c>
      <c r="E73" s="87">
        <f t="shared" si="21"/>
        <v>30054.693850010633</v>
      </c>
      <c r="F73" s="91">
        <f>INDEX([8]Delta!$F$1:$EE$996,$L$21,$I73)</f>
        <v>2245.64</v>
      </c>
      <c r="G73" s="92">
        <f t="shared" si="9"/>
        <v>13.383576107484119</v>
      </c>
      <c r="I73" s="93">
        <f t="shared" si="22"/>
        <v>58</v>
      </c>
      <c r="J73" s="89">
        <f t="shared" si="10"/>
        <v>2022</v>
      </c>
      <c r="K73" s="94">
        <f t="shared" si="23"/>
        <v>44713</v>
      </c>
    </row>
    <row r="74" spans="2:11" outlineLevel="1">
      <c r="B74" s="94">
        <f t="shared" si="7"/>
        <v>44743</v>
      </c>
      <c r="C74" s="91">
        <f>IF(F74&lt;&gt;0,-INDEX([8]Delta!$F$1:$EE$996,$L$20,$I74),0)</f>
        <v>44731.114208519459</v>
      </c>
      <c r="D74" s="87">
        <f>IF(ISNUMBER($F74),VLOOKUP($J74,'Table 1'!$B$13:$C$33,2,FALSE)/12*1000*Study_MW,"")</f>
        <v>0</v>
      </c>
      <c r="E74" s="87">
        <f t="shared" si="21"/>
        <v>44731.114208519459</v>
      </c>
      <c r="F74" s="91">
        <f>INDEX([8]Delta!$F$1:$EE$996,$L$21,$I74)</f>
        <v>2583.9</v>
      </c>
      <c r="G74" s="92">
        <f t="shared" si="9"/>
        <v>17.311472660907718</v>
      </c>
      <c r="I74" s="93">
        <f t="shared" si="22"/>
        <v>59</v>
      </c>
      <c r="J74" s="89">
        <f t="shared" si="10"/>
        <v>2022</v>
      </c>
      <c r="K74" s="94">
        <f t="shared" si="23"/>
        <v>44743</v>
      </c>
    </row>
    <row r="75" spans="2:11" outlineLevel="1">
      <c r="B75" s="94">
        <f t="shared" si="7"/>
        <v>44774</v>
      </c>
      <c r="C75" s="91">
        <f>IF(F75&lt;&gt;0,-INDEX([8]Delta!$F$1:$EE$996,$L$20,$I75),0)</f>
        <v>48238.309880524874</v>
      </c>
      <c r="D75" s="87">
        <f>IF(ISNUMBER($F75),VLOOKUP($J75,'Table 1'!$B$13:$C$33,2,FALSE)/12*1000*Study_MW,"")</f>
        <v>0</v>
      </c>
      <c r="E75" s="87">
        <f t="shared" si="21"/>
        <v>48238.309880524874</v>
      </c>
      <c r="F75" s="91">
        <f>INDEX([8]Delta!$F$1:$EE$996,$L$21,$I75)</f>
        <v>2688.27</v>
      </c>
      <c r="G75" s="92">
        <f t="shared" si="9"/>
        <v>17.943997396290133</v>
      </c>
      <c r="I75" s="93">
        <f t="shared" si="22"/>
        <v>60</v>
      </c>
      <c r="J75" s="89">
        <f t="shared" si="10"/>
        <v>2022</v>
      </c>
      <c r="K75" s="94">
        <f t="shared" si="23"/>
        <v>44774</v>
      </c>
    </row>
    <row r="76" spans="2:11" outlineLevel="1">
      <c r="B76" s="94">
        <f t="shared" si="7"/>
        <v>44805</v>
      </c>
      <c r="C76" s="91">
        <f>IF(F76&lt;&gt;0,-INDEX([8]Delta!$F$1:$EE$996,$L$20,$I76),0)</f>
        <v>48399.091621696949</v>
      </c>
      <c r="D76" s="87">
        <f>IF(ISNUMBER($F76),VLOOKUP($J76,'Table 1'!$B$13:$C$33,2,FALSE)/12*1000*Study_MW,"")</f>
        <v>0</v>
      </c>
      <c r="E76" s="87">
        <f t="shared" si="21"/>
        <v>48399.091621696949</v>
      </c>
      <c r="F76" s="91">
        <f>INDEX([8]Delta!$F$1:$EE$996,$L$21,$I76)</f>
        <v>2638.25</v>
      </c>
      <c r="G76" s="92">
        <f t="shared" si="9"/>
        <v>18.345149861346329</v>
      </c>
      <c r="I76" s="93">
        <f t="shared" si="22"/>
        <v>61</v>
      </c>
      <c r="J76" s="89">
        <f t="shared" si="10"/>
        <v>2022</v>
      </c>
      <c r="K76" s="94">
        <f t="shared" si="23"/>
        <v>44805</v>
      </c>
    </row>
    <row r="77" spans="2:11" outlineLevel="1">
      <c r="B77" s="94">
        <f t="shared" si="7"/>
        <v>44835</v>
      </c>
      <c r="C77" s="91">
        <f>IF(F77&lt;&gt;0,-INDEX([8]Delta!$F$1:$EE$996,$L$20,$I77),0)</f>
        <v>45781.689591005445</v>
      </c>
      <c r="D77" s="87">
        <f>IF(ISNUMBER($F77),VLOOKUP($J77,'Table 1'!$B$13:$C$33,2,FALSE)/12*1000*Study_MW,"")</f>
        <v>0</v>
      </c>
      <c r="E77" s="87">
        <f t="shared" si="21"/>
        <v>45781.689591005445</v>
      </c>
      <c r="F77" s="91">
        <f>INDEX([8]Delta!$F$1:$EE$996,$L$21,$I77)</f>
        <v>2527.7199999999998</v>
      </c>
      <c r="G77" s="92">
        <f t="shared" si="9"/>
        <v>18.111851625577774</v>
      </c>
      <c r="I77" s="93">
        <f t="shared" si="22"/>
        <v>62</v>
      </c>
      <c r="J77" s="89">
        <f t="shared" si="10"/>
        <v>2022</v>
      </c>
      <c r="K77" s="94">
        <f t="shared" si="23"/>
        <v>44835</v>
      </c>
    </row>
    <row r="78" spans="2:11" outlineLevel="1">
      <c r="B78" s="94">
        <f t="shared" si="7"/>
        <v>44866</v>
      </c>
      <c r="C78" s="91">
        <f>IF(F78&lt;&gt;0,-INDEX([8]Delta!$F$1:$EE$996,$L$20,$I78),0)</f>
        <v>45300.615169793367</v>
      </c>
      <c r="D78" s="87">
        <f>IF(ISNUMBER($F78),VLOOKUP($J78,'Table 1'!$B$13:$C$33,2,FALSE)/12*1000*Study_MW,"")</f>
        <v>0</v>
      </c>
      <c r="E78" s="87">
        <f t="shared" si="21"/>
        <v>45300.615169793367</v>
      </c>
      <c r="F78" s="91">
        <f>INDEX([8]Delta!$F$1:$EE$996,$L$21,$I78)</f>
        <v>2521.9</v>
      </c>
      <c r="G78" s="92">
        <f t="shared" si="9"/>
        <v>17.962891141517652</v>
      </c>
      <c r="I78" s="93">
        <f t="shared" si="22"/>
        <v>63</v>
      </c>
      <c r="J78" s="89">
        <f t="shared" si="10"/>
        <v>2022</v>
      </c>
      <c r="K78" s="94">
        <f t="shared" si="23"/>
        <v>44866</v>
      </c>
    </row>
    <row r="79" spans="2:11" outlineLevel="1">
      <c r="B79" s="98">
        <f t="shared" si="7"/>
        <v>44896</v>
      </c>
      <c r="C79" s="95">
        <f>IF(F79&lt;&gt;0,-INDEX([8]Delta!$F$1:$EE$996,$L$20,$I79),0)</f>
        <v>48354.878605693579</v>
      </c>
      <c r="D79" s="96">
        <f>IF(ISNUMBER($F79),VLOOKUP($J79,'Table 1'!$B$13:$C$33,2,FALSE)/12*1000*Study_MW,"")</f>
        <v>0</v>
      </c>
      <c r="E79" s="96">
        <f t="shared" si="21"/>
        <v>48354.878605693579</v>
      </c>
      <c r="F79" s="95">
        <f>INDEX([8]Delta!$F$1:$EE$996,$L$21,$I79)</f>
        <v>2481.9</v>
      </c>
      <c r="G79" s="97">
        <f t="shared" si="9"/>
        <v>19.483008423261847</v>
      </c>
      <c r="I79" s="80">
        <f t="shared" si="22"/>
        <v>64</v>
      </c>
      <c r="J79" s="89">
        <f t="shared" si="10"/>
        <v>2022</v>
      </c>
      <c r="K79" s="98">
        <f t="shared" si="23"/>
        <v>44896</v>
      </c>
    </row>
    <row r="80" spans="2:11" outlineLevel="1">
      <c r="B80" s="90">
        <f t="shared" si="7"/>
        <v>44927</v>
      </c>
      <c r="C80" s="85">
        <f>IF(F80&lt;&gt;0,-INDEX([8]Delta!$F$1:$EE$996,$L$20,$I80),0)</f>
        <v>38809.779301971197</v>
      </c>
      <c r="D80" s="86">
        <f>IF(ISNUMBER($F80),VLOOKUP($J80,'Table 1'!$B$13:$C$33,2,FALSE)/12*1000*Study_MW,"")</f>
        <v>0</v>
      </c>
      <c r="E80" s="86">
        <f t="shared" si="21"/>
        <v>38809.779301971197</v>
      </c>
      <c r="F80" s="85">
        <f>INDEX([8]Delta!$F$1:$EE$996,$L$21,$I80)</f>
        <v>2064.39</v>
      </c>
      <c r="G80" s="88">
        <f t="shared" si="9"/>
        <v>18.799635389616885</v>
      </c>
      <c r="I80" s="76">
        <f>I68+13</f>
        <v>66</v>
      </c>
      <c r="J80" s="89">
        <f t="shared" si="10"/>
        <v>2023</v>
      </c>
      <c r="K80" s="90">
        <f t="shared" si="23"/>
        <v>44927</v>
      </c>
    </row>
    <row r="81" spans="2:11" outlineLevel="1">
      <c r="B81" s="94">
        <f t="shared" si="7"/>
        <v>44958</v>
      </c>
      <c r="C81" s="91">
        <f>IF(F81&lt;&gt;0,-INDEX([8]Delta!$F$1:$EE$996,$L$20,$I81),0)</f>
        <v>31874.761869475245</v>
      </c>
      <c r="D81" s="87">
        <f>IF(ISNUMBER($F81),VLOOKUP($J81,'Table 1'!$B$13:$C$33,2,FALSE)/12*1000*Study_MW,"")</f>
        <v>0</v>
      </c>
      <c r="E81" s="87">
        <f t="shared" si="21"/>
        <v>31874.761869475245</v>
      </c>
      <c r="F81" s="91">
        <f>INDEX([8]Delta!$F$1:$EE$996,$L$21,$I81)</f>
        <v>1726.86</v>
      </c>
      <c r="G81" s="92">
        <f t="shared" si="9"/>
        <v>18.45822004648625</v>
      </c>
      <c r="I81" s="93">
        <f t="shared" si="22"/>
        <v>67</v>
      </c>
      <c r="J81" s="89">
        <f t="shared" si="10"/>
        <v>2023</v>
      </c>
      <c r="K81" s="94">
        <f t="shared" si="23"/>
        <v>44958</v>
      </c>
    </row>
    <row r="82" spans="2:11" outlineLevel="1">
      <c r="B82" s="94">
        <f t="shared" si="7"/>
        <v>44986</v>
      </c>
      <c r="C82" s="91">
        <f>IF(F82&lt;&gt;0,-INDEX([8]Delta!$F$1:$EE$996,$L$20,$I82),0)</f>
        <v>38871.591090351343</v>
      </c>
      <c r="D82" s="87">
        <f>IF(ISNUMBER($F82),VLOOKUP($J82,'Table 1'!$B$13:$C$33,2,FALSE)/12*1000*Study_MW,"")</f>
        <v>0</v>
      </c>
      <c r="E82" s="87">
        <f t="shared" si="21"/>
        <v>38871.591090351343</v>
      </c>
      <c r="F82" s="91">
        <f>INDEX([8]Delta!$F$1:$EE$996,$L$21,$I82)</f>
        <v>2109.59</v>
      </c>
      <c r="G82" s="92">
        <f t="shared" si="9"/>
        <v>18.426135453027054</v>
      </c>
      <c r="I82" s="93">
        <f t="shared" si="22"/>
        <v>68</v>
      </c>
      <c r="J82" s="89">
        <f t="shared" si="10"/>
        <v>2023</v>
      </c>
      <c r="K82" s="94">
        <f t="shared" si="23"/>
        <v>44986</v>
      </c>
    </row>
    <row r="83" spans="2:11" outlineLevel="1">
      <c r="B83" s="94">
        <f t="shared" si="7"/>
        <v>45017</v>
      </c>
      <c r="C83" s="91">
        <f>IF(F83&lt;&gt;0,-INDEX([8]Delta!$F$1:$EE$996,$L$20,$I83),0)</f>
        <v>28189.915529802442</v>
      </c>
      <c r="D83" s="87">
        <f>IF(ISNUMBER($F83),VLOOKUP($J83,'Table 1'!$B$13:$C$33,2,FALSE)/12*1000*Study_MW,"")</f>
        <v>0</v>
      </c>
      <c r="E83" s="87">
        <f t="shared" si="21"/>
        <v>28189.915529802442</v>
      </c>
      <c r="F83" s="91">
        <f>INDEX([8]Delta!$F$1:$EE$996,$L$21,$I83)</f>
        <v>1813.23</v>
      </c>
      <c r="G83" s="92">
        <f t="shared" si="9"/>
        <v>15.546795238222643</v>
      </c>
      <c r="I83" s="93">
        <f t="shared" si="22"/>
        <v>69</v>
      </c>
      <c r="J83" s="89">
        <f t="shared" si="10"/>
        <v>2023</v>
      </c>
      <c r="K83" s="94">
        <f t="shared" si="23"/>
        <v>45017</v>
      </c>
    </row>
    <row r="84" spans="2:11" outlineLevel="1">
      <c r="B84" s="94">
        <f t="shared" si="7"/>
        <v>45047</v>
      </c>
      <c r="C84" s="91">
        <f>IF(F84&lt;&gt;0,-INDEX([8]Delta!$F$1:$EE$996,$L$20,$I84),0)</f>
        <v>28074.724099636078</v>
      </c>
      <c r="D84" s="87">
        <f>IF(ISNUMBER($F84),VLOOKUP($J84,'Table 1'!$B$13:$C$33,2,FALSE)/12*1000*Study_MW,"")</f>
        <v>0</v>
      </c>
      <c r="E84" s="87">
        <f t="shared" si="21"/>
        <v>28074.724099636078</v>
      </c>
      <c r="F84" s="91">
        <f>INDEX([8]Delta!$F$1:$EE$996,$L$21,$I84)</f>
        <v>1789.22</v>
      </c>
      <c r="G84" s="92">
        <f t="shared" si="9"/>
        <v>15.691040844410457</v>
      </c>
      <c r="I84" s="93">
        <f t="shared" si="22"/>
        <v>70</v>
      </c>
      <c r="J84" s="89">
        <f t="shared" si="10"/>
        <v>2023</v>
      </c>
      <c r="K84" s="94">
        <f t="shared" si="23"/>
        <v>45047</v>
      </c>
    </row>
    <row r="85" spans="2:11" outlineLevel="1">
      <c r="B85" s="94">
        <f t="shared" ref="B85:B148" si="33">EDATE(B84,1)</f>
        <v>45078</v>
      </c>
      <c r="C85" s="91">
        <f>IF(F85&lt;&gt;0,-INDEX([8]Delta!$F$1:$EE$996,$L$20,$I85),0)</f>
        <v>35242.162385478616</v>
      </c>
      <c r="D85" s="87">
        <f>IF(ISNUMBER($F85),VLOOKUP($J85,'Table 1'!$B$13:$C$33,2,FALSE)/12*1000*Study_MW,"")</f>
        <v>0</v>
      </c>
      <c r="E85" s="87">
        <f t="shared" ref="E85:E148" si="34">C85+D85</f>
        <v>35242.162385478616</v>
      </c>
      <c r="F85" s="91">
        <f>INDEX([8]Delta!$F$1:$EE$996,$L$21,$I85)</f>
        <v>2245.64</v>
      </c>
      <c r="G85" s="92">
        <f t="shared" ref="G85:G148" si="35">IF(ISNUMBER($F85),E85/$F85,"")</f>
        <v>15.693593980103053</v>
      </c>
      <c r="I85" s="93">
        <f t="shared" si="22"/>
        <v>71</v>
      </c>
      <c r="J85" s="89">
        <f t="shared" ref="J85:J148" si="36">YEAR(B85)</f>
        <v>2023</v>
      </c>
      <c r="K85" s="94">
        <f t="shared" si="23"/>
        <v>45078</v>
      </c>
    </row>
    <row r="86" spans="2:11" outlineLevel="1">
      <c r="B86" s="94">
        <f t="shared" si="33"/>
        <v>45108</v>
      </c>
      <c r="C86" s="91">
        <f>IF(F86&lt;&gt;0,-INDEX([8]Delta!$F$1:$EE$996,$L$20,$I86),0)</f>
        <v>48454.635499626398</v>
      </c>
      <c r="D86" s="87">
        <f>IF(ISNUMBER($F86),VLOOKUP($J86,'Table 1'!$B$13:$C$33,2,FALSE)/12*1000*Study_MW,"")</f>
        <v>0</v>
      </c>
      <c r="E86" s="87">
        <f t="shared" si="34"/>
        <v>48454.635499626398</v>
      </c>
      <c r="F86" s="91">
        <f>INDEX([8]Delta!$F$1:$EE$996,$L$21,$I86)</f>
        <v>2583.9</v>
      </c>
      <c r="G86" s="92">
        <f t="shared" si="35"/>
        <v>18.752519640708385</v>
      </c>
      <c r="I86" s="93">
        <f t="shared" si="22"/>
        <v>72</v>
      </c>
      <c r="J86" s="89">
        <f t="shared" si="36"/>
        <v>2023</v>
      </c>
      <c r="K86" s="94">
        <f t="shared" si="23"/>
        <v>45108</v>
      </c>
    </row>
    <row r="87" spans="2:11" outlineLevel="1">
      <c r="B87" s="94">
        <f t="shared" si="33"/>
        <v>45139</v>
      </c>
      <c r="C87" s="91">
        <f>IF(F87&lt;&gt;0,-INDEX([8]Delta!$F$1:$EE$996,$L$20,$I87),0)</f>
        <v>51277.185561448336</v>
      </c>
      <c r="D87" s="87">
        <f>IF(ISNUMBER($F87),VLOOKUP($J87,'Table 1'!$B$13:$C$33,2,FALSE)/12*1000*Study_MW,"")</f>
        <v>0</v>
      </c>
      <c r="E87" s="87">
        <f t="shared" si="34"/>
        <v>51277.185561448336</v>
      </c>
      <c r="F87" s="91">
        <f>INDEX([8]Delta!$F$1:$EE$996,$L$21,$I87)</f>
        <v>2688.27</v>
      </c>
      <c r="G87" s="92">
        <f t="shared" si="35"/>
        <v>19.074417957068427</v>
      </c>
      <c r="I87" s="93">
        <f t="shared" si="22"/>
        <v>73</v>
      </c>
      <c r="J87" s="89">
        <f t="shared" si="36"/>
        <v>2023</v>
      </c>
      <c r="K87" s="94">
        <f t="shared" si="23"/>
        <v>45139</v>
      </c>
    </row>
    <row r="88" spans="2:11" outlineLevel="1">
      <c r="B88" s="94">
        <f t="shared" si="33"/>
        <v>45170</v>
      </c>
      <c r="C88" s="91">
        <f>IF(F88&lt;&gt;0,-INDEX([8]Delta!$F$1:$EE$996,$L$20,$I88),0)</f>
        <v>50703.201872065663</v>
      </c>
      <c r="D88" s="87">
        <f>IF(ISNUMBER($F88),VLOOKUP($J88,'Table 1'!$B$13:$C$33,2,FALSE)/12*1000*Study_MW,"")</f>
        <v>0</v>
      </c>
      <c r="E88" s="87">
        <f t="shared" si="34"/>
        <v>50703.201872065663</v>
      </c>
      <c r="F88" s="91">
        <f>INDEX([8]Delta!$F$1:$EE$996,$L$21,$I88)</f>
        <v>2638.25</v>
      </c>
      <c r="G88" s="92">
        <f t="shared" si="35"/>
        <v>19.21849781941274</v>
      </c>
      <c r="I88" s="93">
        <f t="shared" si="22"/>
        <v>74</v>
      </c>
      <c r="J88" s="89">
        <f t="shared" si="36"/>
        <v>2023</v>
      </c>
      <c r="K88" s="94">
        <f t="shared" si="23"/>
        <v>45170</v>
      </c>
    </row>
    <row r="89" spans="2:11" outlineLevel="1">
      <c r="B89" s="94">
        <f t="shared" si="33"/>
        <v>45200</v>
      </c>
      <c r="C89" s="91">
        <f>IF(F89&lt;&gt;0,-INDEX([8]Delta!$F$1:$EE$996,$L$20,$I89),0)</f>
        <v>45627.85550943017</v>
      </c>
      <c r="D89" s="87">
        <f>IF(ISNUMBER($F89),VLOOKUP($J89,'Table 1'!$B$13:$C$33,2,FALSE)/12*1000*Study_MW,"")</f>
        <v>0</v>
      </c>
      <c r="E89" s="87">
        <f t="shared" si="34"/>
        <v>45627.85550943017</v>
      </c>
      <c r="F89" s="91">
        <f>INDEX([8]Delta!$F$1:$EE$996,$L$21,$I89)</f>
        <v>2527.7199999999998</v>
      </c>
      <c r="G89" s="92">
        <f t="shared" si="35"/>
        <v>18.050992795653858</v>
      </c>
      <c r="I89" s="93">
        <f t="shared" si="22"/>
        <v>75</v>
      </c>
      <c r="J89" s="89">
        <f t="shared" si="36"/>
        <v>2023</v>
      </c>
      <c r="K89" s="94">
        <f t="shared" si="23"/>
        <v>45200</v>
      </c>
    </row>
    <row r="90" spans="2:11" outlineLevel="1">
      <c r="B90" s="94">
        <f t="shared" si="33"/>
        <v>45231</v>
      </c>
      <c r="C90" s="91">
        <f>IF(F90&lt;&gt;0,-INDEX([8]Delta!$F$1:$EE$996,$L$20,$I90),0)</f>
        <v>49075.85884155333</v>
      </c>
      <c r="D90" s="87">
        <f>IF(ISNUMBER($F90),VLOOKUP($J90,'Table 1'!$B$13:$C$33,2,FALSE)/12*1000*Study_MW,"")</f>
        <v>0</v>
      </c>
      <c r="E90" s="87">
        <f t="shared" si="34"/>
        <v>49075.85884155333</v>
      </c>
      <c r="F90" s="91">
        <f>INDEX([8]Delta!$F$1:$EE$996,$L$21,$I90)</f>
        <v>2521.9</v>
      </c>
      <c r="G90" s="92">
        <f t="shared" si="35"/>
        <v>19.459875031346733</v>
      </c>
      <c r="I90" s="93">
        <f t="shared" si="22"/>
        <v>76</v>
      </c>
      <c r="J90" s="89">
        <f t="shared" si="36"/>
        <v>2023</v>
      </c>
      <c r="K90" s="94">
        <f t="shared" si="23"/>
        <v>45231</v>
      </c>
    </row>
    <row r="91" spans="2:11" outlineLevel="1">
      <c r="B91" s="98">
        <f t="shared" si="33"/>
        <v>45261</v>
      </c>
      <c r="C91" s="95">
        <f>IF(F91&lt;&gt;0,-INDEX([8]Delta!$F$1:$EE$996,$L$20,$I91),0)</f>
        <v>55568.822362244129</v>
      </c>
      <c r="D91" s="96">
        <f>IF(ISNUMBER($F91),VLOOKUP($J91,'Table 1'!$B$13:$C$33,2,FALSE)/12*1000*Study_MW,"")</f>
        <v>0</v>
      </c>
      <c r="E91" s="96">
        <f t="shared" si="34"/>
        <v>55568.822362244129</v>
      </c>
      <c r="F91" s="95">
        <f>INDEX([8]Delta!$F$1:$EE$996,$L$21,$I91)</f>
        <v>2481.9</v>
      </c>
      <c r="G91" s="97">
        <f t="shared" si="35"/>
        <v>22.389629865121126</v>
      </c>
      <c r="I91" s="80">
        <f t="shared" si="22"/>
        <v>77</v>
      </c>
      <c r="J91" s="89">
        <f t="shared" si="36"/>
        <v>2023</v>
      </c>
      <c r="K91" s="98">
        <f t="shared" si="23"/>
        <v>45261</v>
      </c>
    </row>
    <row r="92" spans="2:11" outlineLevel="1">
      <c r="B92" s="90">
        <f t="shared" si="33"/>
        <v>45292</v>
      </c>
      <c r="C92" s="85">
        <f>IF(F92&lt;&gt;0,-INDEX([8]Delta!$F$1:$EE$996,$L$20,$I92),0)</f>
        <v>47368.246627032757</v>
      </c>
      <c r="D92" s="86">
        <f>IF(ISNUMBER($F92),VLOOKUP($J92,'Table 1'!$B$13:$C$33,2,FALSE)/12*1000*Study_MW,"")</f>
        <v>0</v>
      </c>
      <c r="E92" s="86">
        <f t="shared" si="34"/>
        <v>47368.246627032757</v>
      </c>
      <c r="F92" s="85">
        <f>INDEX([8]Delta!$F$1:$EE$996,$L$21,$I92)</f>
        <v>2064.39</v>
      </c>
      <c r="G92" s="88">
        <f t="shared" si="35"/>
        <v>22.945396280272991</v>
      </c>
      <c r="I92" s="76">
        <f>I80+13</f>
        <v>79</v>
      </c>
      <c r="J92" s="89">
        <f t="shared" si="36"/>
        <v>2024</v>
      </c>
      <c r="K92" s="90">
        <f t="shared" si="23"/>
        <v>45292</v>
      </c>
    </row>
    <row r="93" spans="2:11" outlineLevel="1">
      <c r="B93" s="94">
        <f t="shared" si="33"/>
        <v>45323</v>
      </c>
      <c r="C93" s="91">
        <f>IF(F93&lt;&gt;0,-INDEX([8]Delta!$F$1:$EE$996,$L$20,$I93),0)</f>
        <v>36487.758176773787</v>
      </c>
      <c r="D93" s="87">
        <f>IF(ISNUMBER($F93),VLOOKUP($J93,'Table 1'!$B$13:$C$33,2,FALSE)/12*1000*Study_MW,"")</f>
        <v>0</v>
      </c>
      <c r="E93" s="87">
        <f t="shared" si="34"/>
        <v>36487.758176773787</v>
      </c>
      <c r="F93" s="91">
        <f>INDEX([8]Delta!$F$1:$EE$996,$L$21,$I93)</f>
        <v>1806.97</v>
      </c>
      <c r="G93" s="92">
        <f t="shared" si="35"/>
        <v>20.192785810928672</v>
      </c>
      <c r="I93" s="93">
        <f t="shared" si="22"/>
        <v>80</v>
      </c>
      <c r="J93" s="89">
        <f t="shared" si="36"/>
        <v>2024</v>
      </c>
      <c r="K93" s="94">
        <f t="shared" si="23"/>
        <v>45323</v>
      </c>
    </row>
    <row r="94" spans="2:11" outlineLevel="1">
      <c r="B94" s="94">
        <f t="shared" si="33"/>
        <v>45352</v>
      </c>
      <c r="C94" s="91">
        <f>IF(F94&lt;&gt;0,-INDEX([8]Delta!$F$1:$EE$996,$L$20,$I94),0)</f>
        <v>43340.664717942476</v>
      </c>
      <c r="D94" s="87">
        <f>IF(ISNUMBER($F94),VLOOKUP($J94,'Table 1'!$B$13:$C$33,2,FALSE)/12*1000*Study_MW,"")</f>
        <v>0</v>
      </c>
      <c r="E94" s="87">
        <f t="shared" si="34"/>
        <v>43340.664717942476</v>
      </c>
      <c r="F94" s="91">
        <f>INDEX([8]Delta!$F$1:$EE$996,$L$21,$I94)</f>
        <v>2109.59</v>
      </c>
      <c r="G94" s="92">
        <f t="shared" si="35"/>
        <v>20.54459146940518</v>
      </c>
      <c r="I94" s="93">
        <f t="shared" si="22"/>
        <v>81</v>
      </c>
      <c r="J94" s="89">
        <f t="shared" si="36"/>
        <v>2024</v>
      </c>
      <c r="K94" s="94">
        <f t="shared" si="23"/>
        <v>45352</v>
      </c>
    </row>
    <row r="95" spans="2:11" outlineLevel="1">
      <c r="B95" s="94">
        <f t="shared" si="33"/>
        <v>45383</v>
      </c>
      <c r="C95" s="91">
        <f>IF(F95&lt;&gt;0,-INDEX([8]Delta!$F$1:$EE$996,$L$20,$I95),0)</f>
        <v>31276.225492283702</v>
      </c>
      <c r="D95" s="87">
        <f>IF(ISNUMBER($F95),VLOOKUP($J95,'Table 1'!$B$13:$C$33,2,FALSE)/12*1000*Study_MW,"")</f>
        <v>0</v>
      </c>
      <c r="E95" s="87">
        <f t="shared" si="34"/>
        <v>31276.225492283702</v>
      </c>
      <c r="F95" s="91">
        <f>INDEX([8]Delta!$F$1:$EE$996,$L$21,$I95)</f>
        <v>1813.23</v>
      </c>
      <c r="G95" s="92">
        <f t="shared" si="35"/>
        <v>17.248901403729093</v>
      </c>
      <c r="I95" s="93">
        <f t="shared" si="22"/>
        <v>82</v>
      </c>
      <c r="J95" s="89">
        <f t="shared" si="36"/>
        <v>2024</v>
      </c>
      <c r="K95" s="94">
        <f t="shared" si="23"/>
        <v>45383</v>
      </c>
    </row>
    <row r="96" spans="2:11" outlineLevel="1">
      <c r="B96" s="94">
        <f t="shared" si="33"/>
        <v>45413</v>
      </c>
      <c r="C96" s="91">
        <f>IF(F96&lt;&gt;0,-INDEX([8]Delta!$F$1:$EE$996,$L$20,$I96),0)</f>
        <v>33641.206540673971</v>
      </c>
      <c r="D96" s="87">
        <f>IF(ISNUMBER($F96),VLOOKUP($J96,'Table 1'!$B$13:$C$33,2,FALSE)/12*1000*Study_MW,"")</f>
        <v>0</v>
      </c>
      <c r="E96" s="87">
        <f t="shared" si="34"/>
        <v>33641.206540673971</v>
      </c>
      <c r="F96" s="91">
        <f>INDEX([8]Delta!$F$1:$EE$996,$L$21,$I96)</f>
        <v>1789.22</v>
      </c>
      <c r="G96" s="92">
        <f t="shared" si="35"/>
        <v>18.802163255873491</v>
      </c>
      <c r="I96" s="93">
        <f t="shared" si="22"/>
        <v>83</v>
      </c>
      <c r="J96" s="89">
        <f t="shared" si="36"/>
        <v>2024</v>
      </c>
      <c r="K96" s="94">
        <f t="shared" si="23"/>
        <v>45413</v>
      </c>
    </row>
    <row r="97" spans="2:11" outlineLevel="1">
      <c r="B97" s="94">
        <f t="shared" si="33"/>
        <v>45444</v>
      </c>
      <c r="C97" s="91">
        <f>IF(F97&lt;&gt;0,-INDEX([8]Delta!$F$1:$EE$996,$L$20,$I97),0)</f>
        <v>41803.189037680626</v>
      </c>
      <c r="D97" s="87">
        <f>IF(ISNUMBER($F97),VLOOKUP($J97,'Table 1'!$B$13:$C$33,2,FALSE)/12*1000*Study_MW,"")</f>
        <v>0</v>
      </c>
      <c r="E97" s="87">
        <f t="shared" si="34"/>
        <v>41803.189037680626</v>
      </c>
      <c r="F97" s="91">
        <f>INDEX([8]Delta!$F$1:$EE$996,$L$21,$I97)</f>
        <v>2245.64</v>
      </c>
      <c r="G97" s="92">
        <f t="shared" si="35"/>
        <v>18.615267379313082</v>
      </c>
      <c r="I97" s="93">
        <f t="shared" ref="I97:I103" si="37">I85+13</f>
        <v>84</v>
      </c>
      <c r="J97" s="89">
        <f t="shared" si="36"/>
        <v>2024</v>
      </c>
      <c r="K97" s="94">
        <f t="shared" ref="K97:K160" si="38">IF(ISNUMBER(F97),IF(F97&lt;&gt;0,B97,""),"")</f>
        <v>45444</v>
      </c>
    </row>
    <row r="98" spans="2:11" outlineLevel="1">
      <c r="B98" s="94">
        <f t="shared" si="33"/>
        <v>45474</v>
      </c>
      <c r="C98" s="91">
        <f>IF(F98&lt;&gt;0,-INDEX([8]Delta!$F$1:$EE$996,$L$20,$I98),0)</f>
        <v>53287.453831851482</v>
      </c>
      <c r="D98" s="87">
        <f>IF(ISNUMBER($F98),VLOOKUP($J98,'Table 1'!$B$13:$C$33,2,FALSE)/12*1000*Study_MW,"")</f>
        <v>0</v>
      </c>
      <c r="E98" s="87">
        <f t="shared" si="34"/>
        <v>53287.453831851482</v>
      </c>
      <c r="F98" s="91">
        <f>INDEX([8]Delta!$F$1:$EE$996,$L$21,$I98)</f>
        <v>2583.9</v>
      </c>
      <c r="G98" s="92">
        <f t="shared" si="35"/>
        <v>20.62287775527361</v>
      </c>
      <c r="I98" s="93">
        <f t="shared" si="37"/>
        <v>85</v>
      </c>
      <c r="J98" s="89">
        <f t="shared" si="36"/>
        <v>2024</v>
      </c>
      <c r="K98" s="94">
        <f t="shared" si="38"/>
        <v>45474</v>
      </c>
    </row>
    <row r="99" spans="2:11" outlineLevel="1">
      <c r="B99" s="94">
        <f t="shared" si="33"/>
        <v>45505</v>
      </c>
      <c r="C99" s="91">
        <f>IF(F99&lt;&gt;0,-INDEX([8]Delta!$F$1:$EE$996,$L$20,$I99),0)</f>
        <v>57581.002274304628</v>
      </c>
      <c r="D99" s="87">
        <f>IF(ISNUMBER($F99),VLOOKUP($J99,'Table 1'!$B$13:$C$33,2,FALSE)/12*1000*Study_MW,"")</f>
        <v>0</v>
      </c>
      <c r="E99" s="87">
        <f t="shared" si="34"/>
        <v>57581.002274304628</v>
      </c>
      <c r="F99" s="91">
        <f>INDEX([8]Delta!$F$1:$EE$996,$L$21,$I99)</f>
        <v>2688.27</v>
      </c>
      <c r="G99" s="92">
        <f t="shared" si="35"/>
        <v>21.419352324842606</v>
      </c>
      <c r="I99" s="93">
        <f t="shared" si="37"/>
        <v>86</v>
      </c>
      <c r="J99" s="89">
        <f t="shared" si="36"/>
        <v>2024</v>
      </c>
      <c r="K99" s="94">
        <f t="shared" si="38"/>
        <v>45505</v>
      </c>
    </row>
    <row r="100" spans="2:11" outlineLevel="1">
      <c r="B100" s="94">
        <f t="shared" si="33"/>
        <v>45536</v>
      </c>
      <c r="C100" s="91">
        <f>IF(F100&lt;&gt;0,-INDEX([8]Delta!$F$1:$EE$996,$L$20,$I100),0)</f>
        <v>56961.248899161816</v>
      </c>
      <c r="D100" s="87">
        <f>IF(ISNUMBER($F100),VLOOKUP($J100,'Table 1'!$B$13:$C$33,2,FALSE)/12*1000*Study_MW,"")</f>
        <v>0</v>
      </c>
      <c r="E100" s="87">
        <f t="shared" si="34"/>
        <v>56961.248899161816</v>
      </c>
      <c r="F100" s="91">
        <f>INDEX([8]Delta!$F$1:$EE$996,$L$21,$I100)</f>
        <v>2638.25</v>
      </c>
      <c r="G100" s="92">
        <f t="shared" si="35"/>
        <v>21.590542556301266</v>
      </c>
      <c r="I100" s="93">
        <f t="shared" si="37"/>
        <v>87</v>
      </c>
      <c r="J100" s="89">
        <f t="shared" si="36"/>
        <v>2024</v>
      </c>
      <c r="K100" s="94">
        <f t="shared" si="38"/>
        <v>45536</v>
      </c>
    </row>
    <row r="101" spans="2:11" outlineLevel="1">
      <c r="B101" s="94">
        <f t="shared" si="33"/>
        <v>45566</v>
      </c>
      <c r="C101" s="91">
        <f>IF(F101&lt;&gt;0,-INDEX([8]Delta!$F$1:$EE$996,$L$20,$I101),0)</f>
        <v>55854.015068024397</v>
      </c>
      <c r="D101" s="87">
        <f>IF(ISNUMBER($F101),VLOOKUP($J101,'Table 1'!$B$13:$C$33,2,FALSE)/12*1000*Study_MW,"")</f>
        <v>0</v>
      </c>
      <c r="E101" s="87">
        <f t="shared" si="34"/>
        <v>55854.015068024397</v>
      </c>
      <c r="F101" s="91">
        <f>INDEX([8]Delta!$F$1:$EE$996,$L$21,$I101)</f>
        <v>2527.7199999999998</v>
      </c>
      <c r="G101" s="92">
        <f t="shared" si="35"/>
        <v>22.096598938183185</v>
      </c>
      <c r="I101" s="93">
        <f t="shared" si="37"/>
        <v>88</v>
      </c>
      <c r="J101" s="89">
        <f t="shared" si="36"/>
        <v>2024</v>
      </c>
      <c r="K101" s="94">
        <f t="shared" si="38"/>
        <v>45566</v>
      </c>
    </row>
    <row r="102" spans="2:11" outlineLevel="1">
      <c r="B102" s="94">
        <f t="shared" si="33"/>
        <v>45597</v>
      </c>
      <c r="C102" s="91">
        <f>IF(F102&lt;&gt;0,-INDEX([8]Delta!$F$1:$EE$996,$L$20,$I102),0)</f>
        <v>48078.373596340418</v>
      </c>
      <c r="D102" s="87">
        <f>IF(ISNUMBER($F102),VLOOKUP($J102,'Table 1'!$B$13:$C$33,2,FALSE)/12*1000*Study_MW,"")</f>
        <v>0</v>
      </c>
      <c r="E102" s="87">
        <f t="shared" si="34"/>
        <v>48078.373596340418</v>
      </c>
      <c r="F102" s="91">
        <f>INDEX([8]Delta!$F$1:$EE$996,$L$21,$I102)</f>
        <v>2521.9</v>
      </c>
      <c r="G102" s="92">
        <f t="shared" si="35"/>
        <v>19.064345769594517</v>
      </c>
      <c r="I102" s="93">
        <f t="shared" si="37"/>
        <v>89</v>
      </c>
      <c r="J102" s="89">
        <f t="shared" si="36"/>
        <v>2024</v>
      </c>
      <c r="K102" s="94">
        <f t="shared" si="38"/>
        <v>45597</v>
      </c>
    </row>
    <row r="103" spans="2:11" outlineLevel="1">
      <c r="B103" s="98">
        <f t="shared" si="33"/>
        <v>45627</v>
      </c>
      <c r="C103" s="95">
        <f>IF(F103&lt;&gt;0,-INDEX([8]Delta!$F$1:$EE$996,$L$20,$I103),0)</f>
        <v>60065.662234038115</v>
      </c>
      <c r="D103" s="96">
        <f>IF(ISNUMBER($F103),VLOOKUP($J103,'Table 1'!$B$13:$C$33,2,FALSE)/12*1000*Study_MW,"")</f>
        <v>0</v>
      </c>
      <c r="E103" s="96">
        <f t="shared" si="34"/>
        <v>60065.662234038115</v>
      </c>
      <c r="F103" s="95">
        <f>INDEX([8]Delta!$F$1:$EE$996,$L$21,$I103)</f>
        <v>2481.9</v>
      </c>
      <c r="G103" s="97">
        <f t="shared" si="35"/>
        <v>24.201483635133613</v>
      </c>
      <c r="I103" s="80">
        <f t="shared" si="37"/>
        <v>90</v>
      </c>
      <c r="J103" s="89">
        <f t="shared" si="36"/>
        <v>2024</v>
      </c>
      <c r="K103" s="98">
        <f t="shared" si="38"/>
        <v>45627</v>
      </c>
    </row>
    <row r="104" spans="2:11" outlineLevel="1">
      <c r="B104" s="90">
        <f t="shared" si="33"/>
        <v>45658</v>
      </c>
      <c r="C104" s="85">
        <f>IF(F104&lt;&gt;0,-INDEX([8]Delta!$F$1:$EE$996,$L$20,$I104),0)</f>
        <v>49914.332392275333</v>
      </c>
      <c r="D104" s="86">
        <f>IF(ISNUMBER($F104),VLOOKUP($J104,'Table 1'!$B$13:$C$33,2,FALSE)/12*1000*Study_MW,"")</f>
        <v>0</v>
      </c>
      <c r="E104" s="86">
        <f t="shared" si="34"/>
        <v>49914.332392275333</v>
      </c>
      <c r="F104" s="85">
        <f>INDEX([8]Delta!$F$1:$EE$996,$L$21,$I104)</f>
        <v>2064.39</v>
      </c>
      <c r="G104" s="88">
        <f t="shared" si="35"/>
        <v>24.178731921911719</v>
      </c>
      <c r="I104" s="76">
        <f>I92+13</f>
        <v>92</v>
      </c>
      <c r="J104" s="89">
        <f t="shared" si="36"/>
        <v>2025</v>
      </c>
      <c r="K104" s="90">
        <f t="shared" si="38"/>
        <v>45658</v>
      </c>
    </row>
    <row r="105" spans="2:11" outlineLevel="1">
      <c r="B105" s="94">
        <f t="shared" si="33"/>
        <v>45689</v>
      </c>
      <c r="C105" s="91">
        <f>IF(F105&lt;&gt;0,-INDEX([8]Delta!$F$1:$EE$996,$L$20,$I105),0)</f>
        <v>38115.664850026369</v>
      </c>
      <c r="D105" s="87">
        <f>IF(ISNUMBER($F105),VLOOKUP($J105,'Table 1'!$B$13:$C$33,2,FALSE)/12*1000*Study_MW,"")</f>
        <v>0</v>
      </c>
      <c r="E105" s="87">
        <f t="shared" si="34"/>
        <v>38115.664850026369</v>
      </c>
      <c r="F105" s="91">
        <f>INDEX([8]Delta!$F$1:$EE$996,$L$21,$I105)</f>
        <v>1726.86</v>
      </c>
      <c r="G105" s="92">
        <f t="shared" si="35"/>
        <v>22.072237963718177</v>
      </c>
      <c r="I105" s="93">
        <f t="shared" ref="I105:I127" si="39">I93+13</f>
        <v>93</v>
      </c>
      <c r="J105" s="89">
        <f t="shared" si="36"/>
        <v>2025</v>
      </c>
      <c r="K105" s="94">
        <f t="shared" si="38"/>
        <v>45689</v>
      </c>
    </row>
    <row r="106" spans="2:11" outlineLevel="1">
      <c r="B106" s="94">
        <f t="shared" si="33"/>
        <v>45717</v>
      </c>
      <c r="C106" s="91">
        <f>IF(F106&lt;&gt;0,-INDEX([8]Delta!$F$1:$EE$996,$L$20,$I106),0)</f>
        <v>45659.419855728745</v>
      </c>
      <c r="D106" s="87">
        <f>IF(ISNUMBER($F106),VLOOKUP($J106,'Table 1'!$B$13:$C$33,2,FALSE)/12*1000*Study_MW,"")</f>
        <v>0</v>
      </c>
      <c r="E106" s="87">
        <f t="shared" si="34"/>
        <v>45659.419855728745</v>
      </c>
      <c r="F106" s="91">
        <f>INDEX([8]Delta!$F$1:$EE$996,$L$21,$I106)</f>
        <v>2109.59</v>
      </c>
      <c r="G106" s="92">
        <f t="shared" si="35"/>
        <v>21.643741132508563</v>
      </c>
      <c r="I106" s="93">
        <f t="shared" si="39"/>
        <v>94</v>
      </c>
      <c r="J106" s="89">
        <f t="shared" si="36"/>
        <v>2025</v>
      </c>
      <c r="K106" s="94">
        <f t="shared" si="38"/>
        <v>45717</v>
      </c>
    </row>
    <row r="107" spans="2:11" outlineLevel="1">
      <c r="B107" s="94">
        <f t="shared" si="33"/>
        <v>45748</v>
      </c>
      <c r="C107" s="91">
        <f>IF(F107&lt;&gt;0,-INDEX([8]Delta!$F$1:$EE$996,$L$20,$I107),0)</f>
        <v>35527.225321918726</v>
      </c>
      <c r="D107" s="87">
        <f>IF(ISNUMBER($F107),VLOOKUP($J107,'Table 1'!$B$13:$C$33,2,FALSE)/12*1000*Study_MW,"")</f>
        <v>0</v>
      </c>
      <c r="E107" s="87">
        <f t="shared" si="34"/>
        <v>35527.225321918726</v>
      </c>
      <c r="F107" s="91">
        <f>INDEX([8]Delta!$F$1:$EE$996,$L$21,$I107)</f>
        <v>1813.23</v>
      </c>
      <c r="G107" s="92">
        <f t="shared" si="35"/>
        <v>19.59333637868264</v>
      </c>
      <c r="I107" s="93">
        <f t="shared" si="39"/>
        <v>95</v>
      </c>
      <c r="J107" s="89">
        <f t="shared" si="36"/>
        <v>2025</v>
      </c>
      <c r="K107" s="94">
        <f t="shared" si="38"/>
        <v>45748</v>
      </c>
    </row>
    <row r="108" spans="2:11" outlineLevel="1">
      <c r="B108" s="94">
        <f t="shared" si="33"/>
        <v>45778</v>
      </c>
      <c r="C108" s="91">
        <f>IF(F108&lt;&gt;0,-INDEX([8]Delta!$F$1:$EE$996,$L$20,$I108),0)</f>
        <v>35562.808665961027</v>
      </c>
      <c r="D108" s="87">
        <f>IF(ISNUMBER($F108),VLOOKUP($J108,'Table 1'!$B$13:$C$33,2,FALSE)/12*1000*Study_MW,"")</f>
        <v>0</v>
      </c>
      <c r="E108" s="87">
        <f t="shared" si="34"/>
        <v>35562.808665961027</v>
      </c>
      <c r="F108" s="91">
        <f>INDEX([8]Delta!$F$1:$EE$996,$L$21,$I108)</f>
        <v>1789.22</v>
      </c>
      <c r="G108" s="92">
        <f t="shared" si="35"/>
        <v>19.87615199134876</v>
      </c>
      <c r="I108" s="93">
        <f t="shared" si="39"/>
        <v>96</v>
      </c>
      <c r="J108" s="89">
        <f t="shared" si="36"/>
        <v>2025</v>
      </c>
      <c r="K108" s="94">
        <f t="shared" si="38"/>
        <v>45778</v>
      </c>
    </row>
    <row r="109" spans="2:11" outlineLevel="1">
      <c r="B109" s="94">
        <f t="shared" si="33"/>
        <v>45809</v>
      </c>
      <c r="C109" s="91">
        <f>IF(F109&lt;&gt;0,-INDEX([8]Delta!$F$1:$EE$996,$L$20,$I109),0)</f>
        <v>44340.626919835806</v>
      </c>
      <c r="D109" s="87">
        <f>IF(ISNUMBER($F109),VLOOKUP($J109,'Table 1'!$B$13:$C$33,2,FALSE)/12*1000*Study_MW,"")</f>
        <v>0</v>
      </c>
      <c r="E109" s="87">
        <f t="shared" si="34"/>
        <v>44340.626919835806</v>
      </c>
      <c r="F109" s="91">
        <f>INDEX([8]Delta!$F$1:$EE$996,$L$21,$I109)</f>
        <v>2245.64</v>
      </c>
      <c r="G109" s="92">
        <f t="shared" si="35"/>
        <v>19.745207121282043</v>
      </c>
      <c r="I109" s="93">
        <f t="shared" si="39"/>
        <v>97</v>
      </c>
      <c r="J109" s="89">
        <f t="shared" si="36"/>
        <v>2025</v>
      </c>
      <c r="K109" s="94">
        <f t="shared" si="38"/>
        <v>45809</v>
      </c>
    </row>
    <row r="110" spans="2:11" outlineLevel="1">
      <c r="B110" s="94">
        <f t="shared" si="33"/>
        <v>45839</v>
      </c>
      <c r="C110" s="91">
        <f>IF(F110&lt;&gt;0,-INDEX([8]Delta!$F$1:$EE$996,$L$20,$I110),0)</f>
        <v>57454.033224433661</v>
      </c>
      <c r="D110" s="87">
        <f>IF(ISNUMBER($F110),VLOOKUP($J110,'Table 1'!$B$13:$C$33,2,FALSE)/12*1000*Study_MW,"")</f>
        <v>0</v>
      </c>
      <c r="E110" s="87">
        <f t="shared" si="34"/>
        <v>57454.033224433661</v>
      </c>
      <c r="F110" s="91">
        <f>INDEX([8]Delta!$F$1:$EE$996,$L$21,$I110)</f>
        <v>2583.9</v>
      </c>
      <c r="G110" s="92">
        <f t="shared" si="35"/>
        <v>22.235393484435797</v>
      </c>
      <c r="I110" s="93">
        <f t="shared" si="39"/>
        <v>98</v>
      </c>
      <c r="J110" s="89">
        <f t="shared" si="36"/>
        <v>2025</v>
      </c>
      <c r="K110" s="94">
        <f t="shared" si="38"/>
        <v>45839</v>
      </c>
    </row>
    <row r="111" spans="2:11" outlineLevel="1">
      <c r="B111" s="94">
        <f t="shared" si="33"/>
        <v>45870</v>
      </c>
      <c r="C111" s="91">
        <f>IF(F111&lt;&gt;0,-INDEX([8]Delta!$F$1:$EE$996,$L$20,$I111),0)</f>
        <v>59667.499944806099</v>
      </c>
      <c r="D111" s="87">
        <f>IF(ISNUMBER($F111),VLOOKUP($J111,'Table 1'!$B$13:$C$33,2,FALSE)/12*1000*Study_MW,"")</f>
        <v>0</v>
      </c>
      <c r="E111" s="87">
        <f t="shared" si="34"/>
        <v>59667.499944806099</v>
      </c>
      <c r="F111" s="91">
        <f>INDEX([8]Delta!$F$1:$EE$996,$L$21,$I111)</f>
        <v>2688.27</v>
      </c>
      <c r="G111" s="92">
        <f t="shared" si="35"/>
        <v>22.195501175405038</v>
      </c>
      <c r="I111" s="93">
        <f t="shared" si="39"/>
        <v>99</v>
      </c>
      <c r="J111" s="89">
        <f t="shared" si="36"/>
        <v>2025</v>
      </c>
      <c r="K111" s="94">
        <f t="shared" si="38"/>
        <v>45870</v>
      </c>
    </row>
    <row r="112" spans="2:11" outlineLevel="1">
      <c r="B112" s="94">
        <f t="shared" si="33"/>
        <v>45901</v>
      </c>
      <c r="C112" s="91">
        <f>IF(F112&lt;&gt;0,-INDEX([8]Delta!$F$1:$EE$996,$L$20,$I112),0)</f>
        <v>60616.227682769299</v>
      </c>
      <c r="D112" s="87">
        <f>IF(ISNUMBER($F112),VLOOKUP($J112,'Table 1'!$B$13:$C$33,2,FALSE)/12*1000*Study_MW,"")</f>
        <v>0</v>
      </c>
      <c r="E112" s="87">
        <f t="shared" si="34"/>
        <v>60616.227682769299</v>
      </c>
      <c r="F112" s="91">
        <f>INDEX([8]Delta!$F$1:$EE$996,$L$21,$I112)</f>
        <v>2638.25</v>
      </c>
      <c r="G112" s="92">
        <f t="shared" si="35"/>
        <v>22.975922555773447</v>
      </c>
      <c r="I112" s="93">
        <f t="shared" si="39"/>
        <v>100</v>
      </c>
      <c r="J112" s="89">
        <f t="shared" si="36"/>
        <v>2025</v>
      </c>
      <c r="K112" s="94">
        <f t="shared" si="38"/>
        <v>45901</v>
      </c>
    </row>
    <row r="113" spans="2:11" outlineLevel="1">
      <c r="B113" s="94">
        <f t="shared" si="33"/>
        <v>45931</v>
      </c>
      <c r="C113" s="91">
        <f>IF(F113&lt;&gt;0,-INDEX([8]Delta!$F$1:$EE$996,$L$20,$I113),0)</f>
        <v>56036.743776008487</v>
      </c>
      <c r="D113" s="87">
        <f>IF(ISNUMBER($F113),VLOOKUP($J113,'Table 1'!$B$13:$C$33,2,FALSE)/12*1000*Study_MW,"")</f>
        <v>0</v>
      </c>
      <c r="E113" s="87">
        <f t="shared" si="34"/>
        <v>56036.743776008487</v>
      </c>
      <c r="F113" s="91">
        <f>INDEX([8]Delta!$F$1:$EE$996,$L$21,$I113)</f>
        <v>2527.7199999999998</v>
      </c>
      <c r="G113" s="92">
        <f t="shared" si="35"/>
        <v>22.168888870606114</v>
      </c>
      <c r="I113" s="93">
        <f t="shared" si="39"/>
        <v>101</v>
      </c>
      <c r="J113" s="89">
        <f t="shared" si="36"/>
        <v>2025</v>
      </c>
      <c r="K113" s="94">
        <f t="shared" si="38"/>
        <v>45931</v>
      </c>
    </row>
    <row r="114" spans="2:11" outlineLevel="1">
      <c r="B114" s="94">
        <f t="shared" si="33"/>
        <v>45962</v>
      </c>
      <c r="C114" s="91">
        <f>IF(F114&lt;&gt;0,-INDEX([8]Delta!$F$1:$EE$996,$L$20,$I114),0)</f>
        <v>56477.786929354072</v>
      </c>
      <c r="D114" s="87">
        <f>IF(ISNUMBER($F114),VLOOKUP($J114,'Table 1'!$B$13:$C$33,2,FALSE)/12*1000*Study_MW,"")</f>
        <v>0</v>
      </c>
      <c r="E114" s="87">
        <f t="shared" si="34"/>
        <v>56477.786929354072</v>
      </c>
      <c r="F114" s="91">
        <f>INDEX([8]Delta!$F$1:$EE$996,$L$21,$I114)</f>
        <v>2521.9</v>
      </c>
      <c r="G114" s="92">
        <f t="shared" si="35"/>
        <v>22.394935139915965</v>
      </c>
      <c r="I114" s="93">
        <f t="shared" si="39"/>
        <v>102</v>
      </c>
      <c r="J114" s="89">
        <f t="shared" si="36"/>
        <v>2025</v>
      </c>
      <c r="K114" s="94">
        <f t="shared" si="38"/>
        <v>45962</v>
      </c>
    </row>
    <row r="115" spans="2:11" outlineLevel="1">
      <c r="B115" s="98">
        <f t="shared" si="33"/>
        <v>45992</v>
      </c>
      <c r="C115" s="95">
        <f>IF(F115&lt;&gt;0,-INDEX([8]Delta!$F$1:$EE$996,$L$20,$I115),0)</f>
        <v>60640.886359810829</v>
      </c>
      <c r="D115" s="96">
        <f>IF(ISNUMBER($F115),VLOOKUP($J115,'Table 1'!$B$13:$C$33,2,FALSE)/12*1000*Study_MW,"")</f>
        <v>0</v>
      </c>
      <c r="E115" s="96">
        <f t="shared" si="34"/>
        <v>60640.886359810829</v>
      </c>
      <c r="F115" s="95">
        <f>INDEX([8]Delta!$F$1:$EE$996,$L$21,$I115)</f>
        <v>2481.9</v>
      </c>
      <c r="G115" s="97">
        <f t="shared" si="35"/>
        <v>24.433251283214805</v>
      </c>
      <c r="I115" s="80">
        <f t="shared" si="39"/>
        <v>103</v>
      </c>
      <c r="J115" s="89">
        <f t="shared" si="36"/>
        <v>2025</v>
      </c>
      <c r="K115" s="98">
        <f t="shared" si="38"/>
        <v>45992</v>
      </c>
    </row>
    <row r="116" spans="2:11" outlineLevel="1">
      <c r="B116" s="90">
        <f t="shared" si="33"/>
        <v>46023</v>
      </c>
      <c r="C116" s="85">
        <f>IF(F116&lt;&gt;0,-INDEX([8]Delta!$F$1:$EE$996,$L$20,$I116),0)</f>
        <v>52991.790299892426</v>
      </c>
      <c r="D116" s="86">
        <f>IF(ISNUMBER($F116),VLOOKUP($J116,'Table 1'!$B$13:$C$33,2,FALSE)/12*1000*Study_MW,"")</f>
        <v>0</v>
      </c>
      <c r="E116" s="86">
        <f t="shared" si="34"/>
        <v>52991.790299892426</v>
      </c>
      <c r="F116" s="85">
        <f>INDEX([8]Delta!$F$1:$EE$996,$L$21,$I116)</f>
        <v>2064.39</v>
      </c>
      <c r="G116" s="88">
        <f t="shared" si="35"/>
        <v>25.669466670489797</v>
      </c>
      <c r="I116" s="76">
        <f>I104+13</f>
        <v>105</v>
      </c>
      <c r="J116" s="89">
        <f t="shared" si="36"/>
        <v>2026</v>
      </c>
      <c r="K116" s="90">
        <f t="shared" si="38"/>
        <v>46023</v>
      </c>
    </row>
    <row r="117" spans="2:11" outlineLevel="1">
      <c r="B117" s="94">
        <f t="shared" si="33"/>
        <v>46054</v>
      </c>
      <c r="C117" s="91">
        <f>IF(F117&lt;&gt;0,-INDEX([8]Delta!$F$1:$EE$996,$L$20,$I117),0)</f>
        <v>44182.128782734275</v>
      </c>
      <c r="D117" s="87">
        <f>IF(ISNUMBER($F117),VLOOKUP($J117,'Table 1'!$B$13:$C$33,2,FALSE)/12*1000*Study_MW,"")</f>
        <v>0</v>
      </c>
      <c r="E117" s="87">
        <f t="shared" si="34"/>
        <v>44182.128782734275</v>
      </c>
      <c r="F117" s="91">
        <f>INDEX([8]Delta!$F$1:$EE$996,$L$21,$I117)</f>
        <v>1726.86</v>
      </c>
      <c r="G117" s="92">
        <f t="shared" si="35"/>
        <v>25.585240715943549</v>
      </c>
      <c r="I117" s="93">
        <f t="shared" si="39"/>
        <v>106</v>
      </c>
      <c r="J117" s="89">
        <f t="shared" si="36"/>
        <v>2026</v>
      </c>
      <c r="K117" s="94">
        <f t="shared" si="38"/>
        <v>46054</v>
      </c>
    </row>
    <row r="118" spans="2:11" outlineLevel="1">
      <c r="B118" s="94">
        <f t="shared" si="33"/>
        <v>46082</v>
      </c>
      <c r="C118" s="91">
        <f>IF(F118&lt;&gt;0,-INDEX([8]Delta!$F$1:$EE$996,$L$20,$I118),0)</f>
        <v>46350.300470143557</v>
      </c>
      <c r="D118" s="87">
        <f>IF(ISNUMBER($F118),VLOOKUP($J118,'Table 1'!$B$13:$C$33,2,FALSE)/12*1000*Study_MW,"")</f>
        <v>0</v>
      </c>
      <c r="E118" s="87">
        <f t="shared" si="34"/>
        <v>46350.300470143557</v>
      </c>
      <c r="F118" s="91">
        <f>INDEX([8]Delta!$F$1:$EE$996,$L$21,$I118)</f>
        <v>2109.59</v>
      </c>
      <c r="G118" s="92">
        <f t="shared" si="35"/>
        <v>21.97123633983075</v>
      </c>
      <c r="I118" s="93">
        <f t="shared" si="39"/>
        <v>107</v>
      </c>
      <c r="J118" s="89">
        <f t="shared" si="36"/>
        <v>2026</v>
      </c>
      <c r="K118" s="94">
        <f t="shared" si="38"/>
        <v>46082</v>
      </c>
    </row>
    <row r="119" spans="2:11" outlineLevel="1">
      <c r="B119" s="94">
        <f t="shared" si="33"/>
        <v>46113</v>
      </c>
      <c r="C119" s="91">
        <f>IF(F119&lt;&gt;0,-INDEX([8]Delta!$F$1:$EE$996,$L$20,$I119),0)</f>
        <v>36459.687015399337</v>
      </c>
      <c r="D119" s="87">
        <f>IF(ISNUMBER($F119),VLOOKUP($J119,'Table 1'!$B$13:$C$33,2,FALSE)/12*1000*Study_MW,"")</f>
        <v>0</v>
      </c>
      <c r="E119" s="87">
        <f t="shared" si="34"/>
        <v>36459.687015399337</v>
      </c>
      <c r="F119" s="91">
        <f>INDEX([8]Delta!$F$1:$EE$996,$L$21,$I119)</f>
        <v>1813.23</v>
      </c>
      <c r="G119" s="92">
        <f t="shared" si="35"/>
        <v>20.10759088223741</v>
      </c>
      <c r="I119" s="93">
        <f t="shared" si="39"/>
        <v>108</v>
      </c>
      <c r="J119" s="89">
        <f t="shared" si="36"/>
        <v>2026</v>
      </c>
      <c r="K119" s="94">
        <f t="shared" si="38"/>
        <v>46113</v>
      </c>
    </row>
    <row r="120" spans="2:11" outlineLevel="1">
      <c r="B120" s="94">
        <f t="shared" si="33"/>
        <v>46143</v>
      </c>
      <c r="C120" s="91">
        <f>IF(F120&lt;&gt;0,-INDEX([8]Delta!$F$1:$EE$996,$L$20,$I120),0)</f>
        <v>36417.558414563537</v>
      </c>
      <c r="D120" s="87">
        <f>IF(ISNUMBER($F120),VLOOKUP($J120,'Table 1'!$B$13:$C$33,2,FALSE)/12*1000*Study_MW,"")</f>
        <v>0</v>
      </c>
      <c r="E120" s="87">
        <f t="shared" si="34"/>
        <v>36417.558414563537</v>
      </c>
      <c r="F120" s="91">
        <f>INDEX([8]Delta!$F$1:$EE$996,$L$21,$I120)</f>
        <v>1789.22</v>
      </c>
      <c r="G120" s="92">
        <f t="shared" si="35"/>
        <v>20.353873986744802</v>
      </c>
      <c r="I120" s="93">
        <f t="shared" si="39"/>
        <v>109</v>
      </c>
      <c r="J120" s="89">
        <f t="shared" si="36"/>
        <v>2026</v>
      </c>
      <c r="K120" s="94">
        <f t="shared" si="38"/>
        <v>46143</v>
      </c>
    </row>
    <row r="121" spans="2:11" outlineLevel="1">
      <c r="B121" s="94">
        <f t="shared" si="33"/>
        <v>46174</v>
      </c>
      <c r="C121" s="91">
        <f>IF(F121&lt;&gt;0,-INDEX([8]Delta!$F$1:$EE$996,$L$20,$I121),0)</f>
        <v>45313.154067933559</v>
      </c>
      <c r="D121" s="87">
        <f>IF(ISNUMBER($F121),VLOOKUP($J121,'Table 1'!$B$13:$C$33,2,FALSE)/12*1000*Study_MW,"")</f>
        <v>0</v>
      </c>
      <c r="E121" s="87">
        <f t="shared" si="34"/>
        <v>45313.154067933559</v>
      </c>
      <c r="F121" s="91">
        <f>INDEX([8]Delta!$F$1:$EE$996,$L$21,$I121)</f>
        <v>2245.64</v>
      </c>
      <c r="G121" s="92">
        <f t="shared" si="35"/>
        <v>20.178280609507116</v>
      </c>
      <c r="I121" s="93">
        <f t="shared" si="39"/>
        <v>110</v>
      </c>
      <c r="J121" s="89">
        <f t="shared" si="36"/>
        <v>2026</v>
      </c>
      <c r="K121" s="94">
        <f t="shared" si="38"/>
        <v>46174</v>
      </c>
    </row>
    <row r="122" spans="2:11" outlineLevel="1">
      <c r="B122" s="94">
        <f t="shared" si="33"/>
        <v>46204</v>
      </c>
      <c r="C122" s="91">
        <f>IF(F122&lt;&gt;0,-INDEX([8]Delta!$F$1:$EE$996,$L$20,$I122),0)</f>
        <v>58616.202896058559</v>
      </c>
      <c r="D122" s="87">
        <f>IF(ISNUMBER($F122),VLOOKUP($J122,'Table 1'!$B$13:$C$33,2,FALSE)/12*1000*Study_MW,"")</f>
        <v>0</v>
      </c>
      <c r="E122" s="87">
        <f t="shared" si="34"/>
        <v>58616.202896058559</v>
      </c>
      <c r="F122" s="91">
        <f>INDEX([8]Delta!$F$1:$EE$996,$L$21,$I122)</f>
        <v>2583.9</v>
      </c>
      <c r="G122" s="92">
        <f t="shared" si="35"/>
        <v>22.685166955400192</v>
      </c>
      <c r="I122" s="93">
        <f t="shared" si="39"/>
        <v>111</v>
      </c>
      <c r="J122" s="89">
        <f t="shared" si="36"/>
        <v>2026</v>
      </c>
      <c r="K122" s="94">
        <f t="shared" si="38"/>
        <v>46204</v>
      </c>
    </row>
    <row r="123" spans="2:11" outlineLevel="1">
      <c r="B123" s="94">
        <f t="shared" si="33"/>
        <v>46235</v>
      </c>
      <c r="C123" s="91">
        <f>IF(F123&lt;&gt;0,-INDEX([8]Delta!$F$1:$EE$996,$L$20,$I123),0)</f>
        <v>47790.330158978701</v>
      </c>
      <c r="D123" s="87">
        <f>IF(ISNUMBER($F123),VLOOKUP($J123,'Table 1'!$B$13:$C$33,2,FALSE)/12*1000*Study_MW,"")</f>
        <v>0</v>
      </c>
      <c r="E123" s="87">
        <f t="shared" si="34"/>
        <v>47790.330158978701</v>
      </c>
      <c r="F123" s="91">
        <f>INDEX([8]Delta!$F$1:$EE$996,$L$21,$I123)</f>
        <v>2688.27</v>
      </c>
      <c r="G123" s="92">
        <f t="shared" si="35"/>
        <v>17.777355012323429</v>
      </c>
      <c r="I123" s="93">
        <f t="shared" si="39"/>
        <v>112</v>
      </c>
      <c r="J123" s="89">
        <f t="shared" si="36"/>
        <v>2026</v>
      </c>
      <c r="K123" s="94">
        <f t="shared" si="38"/>
        <v>46235</v>
      </c>
    </row>
    <row r="124" spans="2:11" outlineLevel="1">
      <c r="B124" s="94">
        <f t="shared" si="33"/>
        <v>46266</v>
      </c>
      <c r="C124" s="91">
        <f>IF(F124&lt;&gt;0,-INDEX([8]Delta!$F$1:$EE$996,$L$20,$I124),0)</f>
        <v>61394.722008883953</v>
      </c>
      <c r="D124" s="87">
        <f>IF(ISNUMBER($F124),VLOOKUP($J124,'Table 1'!$B$13:$C$33,2,FALSE)/12*1000*Study_MW,"")</f>
        <v>0</v>
      </c>
      <c r="E124" s="87">
        <f t="shared" si="34"/>
        <v>61394.722008883953</v>
      </c>
      <c r="F124" s="91">
        <f>INDEX([8]Delta!$F$1:$EE$996,$L$21,$I124)</f>
        <v>2638.25</v>
      </c>
      <c r="G124" s="92">
        <f t="shared" si="35"/>
        <v>23.271002372361966</v>
      </c>
      <c r="I124" s="93">
        <f t="shared" si="39"/>
        <v>113</v>
      </c>
      <c r="J124" s="89">
        <f t="shared" si="36"/>
        <v>2026</v>
      </c>
      <c r="K124" s="94">
        <f t="shared" si="38"/>
        <v>46266</v>
      </c>
    </row>
    <row r="125" spans="2:11" outlineLevel="1">
      <c r="B125" s="94">
        <f t="shared" si="33"/>
        <v>46296</v>
      </c>
      <c r="C125" s="91">
        <f>IF(F125&lt;&gt;0,-INDEX([8]Delta!$F$1:$EE$996,$L$20,$I125),0)</f>
        <v>58286.983451232314</v>
      </c>
      <c r="D125" s="87">
        <f>IF(ISNUMBER($F125),VLOOKUP($J125,'Table 1'!$B$13:$C$33,2,FALSE)/12*1000*Study_MW,"")</f>
        <v>0</v>
      </c>
      <c r="E125" s="87">
        <f t="shared" si="34"/>
        <v>58286.983451232314</v>
      </c>
      <c r="F125" s="91">
        <f>INDEX([8]Delta!$F$1:$EE$996,$L$21,$I125)</f>
        <v>2527.7199999999998</v>
      </c>
      <c r="G125" s="92">
        <f t="shared" si="35"/>
        <v>23.059113925289321</v>
      </c>
      <c r="I125" s="93">
        <f t="shared" si="39"/>
        <v>114</v>
      </c>
      <c r="J125" s="89">
        <f t="shared" si="36"/>
        <v>2026</v>
      </c>
      <c r="K125" s="94">
        <f t="shared" si="38"/>
        <v>46296</v>
      </c>
    </row>
    <row r="126" spans="2:11" outlineLevel="1">
      <c r="B126" s="94">
        <f t="shared" si="33"/>
        <v>46327</v>
      </c>
      <c r="C126" s="91">
        <f>IF(F126&lt;&gt;0,-INDEX([8]Delta!$F$1:$EE$996,$L$20,$I126),0)</f>
        <v>56475.399600058794</v>
      </c>
      <c r="D126" s="87">
        <f>IF(ISNUMBER($F126),VLOOKUP($J126,'Table 1'!$B$13:$C$33,2,FALSE)/12*1000*Study_MW,"")</f>
        <v>0</v>
      </c>
      <c r="E126" s="87">
        <f t="shared" si="34"/>
        <v>56475.399600058794</v>
      </c>
      <c r="F126" s="91">
        <f>INDEX([8]Delta!$F$1:$EE$996,$L$21,$I126)</f>
        <v>2521.9</v>
      </c>
      <c r="G126" s="92">
        <f t="shared" si="35"/>
        <v>22.393988500756887</v>
      </c>
      <c r="I126" s="93">
        <f t="shared" si="39"/>
        <v>115</v>
      </c>
      <c r="J126" s="89">
        <f t="shared" si="36"/>
        <v>2026</v>
      </c>
      <c r="K126" s="94">
        <f t="shared" si="38"/>
        <v>46327</v>
      </c>
    </row>
    <row r="127" spans="2:11" outlineLevel="1">
      <c r="B127" s="98">
        <f t="shared" si="33"/>
        <v>46357</v>
      </c>
      <c r="C127" s="95">
        <f>IF(F127&lt;&gt;0,-INDEX([8]Delta!$F$1:$EE$996,$L$20,$I127),0)</f>
        <v>56111.088764071465</v>
      </c>
      <c r="D127" s="96">
        <f>IF(ISNUMBER($F127),VLOOKUP($J127,'Table 1'!$B$13:$C$33,2,FALSE)/12*1000*Study_MW,"")</f>
        <v>0</v>
      </c>
      <c r="E127" s="96">
        <f t="shared" si="34"/>
        <v>56111.088764071465</v>
      </c>
      <c r="F127" s="95">
        <f>INDEX([8]Delta!$F$1:$EE$996,$L$21,$I127)</f>
        <v>2481.9</v>
      </c>
      <c r="G127" s="97">
        <f t="shared" si="35"/>
        <v>22.608118281990194</v>
      </c>
      <c r="I127" s="80">
        <f t="shared" si="39"/>
        <v>116</v>
      </c>
      <c r="J127" s="89">
        <f t="shared" si="36"/>
        <v>2026</v>
      </c>
      <c r="K127" s="98">
        <f t="shared" si="38"/>
        <v>46357</v>
      </c>
    </row>
    <row r="128" spans="2:11" outlineLevel="1">
      <c r="B128" s="90">
        <f t="shared" si="33"/>
        <v>46388</v>
      </c>
      <c r="C128" s="85">
        <f>IF(F128&lt;&gt;0,-INDEX([8]Delta!$F$1:$EE$996,$L$20,$I128),0)</f>
        <v>51404.680294185877</v>
      </c>
      <c r="D128" s="86">
        <f>IF(ISNUMBER($F128),VLOOKUP($J128,'Table 1'!$B$13:$C$33,2,FALSE)/12*1000*Study_MW,"")</f>
        <v>0</v>
      </c>
      <c r="E128" s="86">
        <f t="shared" si="34"/>
        <v>51404.680294185877</v>
      </c>
      <c r="F128" s="85">
        <f>INDEX([8]Delta!$F$1:$EE$996,$L$21,$I128)</f>
        <v>2064.39</v>
      </c>
      <c r="G128" s="88">
        <f t="shared" si="35"/>
        <v>24.900663292394306</v>
      </c>
      <c r="I128" s="76">
        <f>I116+13</f>
        <v>118</v>
      </c>
      <c r="J128" s="89">
        <f t="shared" si="36"/>
        <v>2027</v>
      </c>
      <c r="K128" s="90">
        <f t="shared" si="38"/>
        <v>46388</v>
      </c>
    </row>
    <row r="129" spans="2:11" outlineLevel="1">
      <c r="B129" s="94">
        <f t="shared" si="33"/>
        <v>46419</v>
      </c>
      <c r="C129" s="91">
        <f>IF(F129&lt;&gt;0,-INDEX([8]Delta!$F$1:$EE$996,$L$20,$I129),0)</f>
        <v>41402.305769741535</v>
      </c>
      <c r="D129" s="87">
        <f>IF(ISNUMBER($F129),VLOOKUP($J129,'Table 1'!$B$13:$C$33,2,FALSE)/12*1000*Study_MW,"")</f>
        <v>0</v>
      </c>
      <c r="E129" s="87">
        <f t="shared" si="34"/>
        <v>41402.305769741535</v>
      </c>
      <c r="F129" s="91">
        <f>INDEX([8]Delta!$F$1:$EE$996,$L$21,$I129)</f>
        <v>1726.86</v>
      </c>
      <c r="G129" s="92">
        <f t="shared" si="35"/>
        <v>23.975484850967383</v>
      </c>
      <c r="I129" s="93">
        <f t="shared" ref="I129:I139" si="40">I117+13</f>
        <v>119</v>
      </c>
      <c r="J129" s="89">
        <f t="shared" si="36"/>
        <v>2027</v>
      </c>
      <c r="K129" s="94">
        <f t="shared" si="38"/>
        <v>46419</v>
      </c>
    </row>
    <row r="130" spans="2:11" outlineLevel="1">
      <c r="B130" s="94">
        <f t="shared" si="33"/>
        <v>46447</v>
      </c>
      <c r="C130" s="91">
        <f>IF(F130&lt;&gt;0,-INDEX([8]Delta!$F$1:$EE$996,$L$20,$I130),0)</f>
        <v>49789.960906684399</v>
      </c>
      <c r="D130" s="87">
        <f>IF(ISNUMBER($F130),VLOOKUP($J130,'Table 1'!$B$13:$C$33,2,FALSE)/12*1000*Study_MW,"")</f>
        <v>0</v>
      </c>
      <c r="E130" s="87">
        <f t="shared" si="34"/>
        <v>49789.960906684399</v>
      </c>
      <c r="F130" s="91">
        <f>INDEX([8]Delta!$F$1:$EE$996,$L$21,$I130)</f>
        <v>2109.59</v>
      </c>
      <c r="G130" s="92">
        <f t="shared" si="35"/>
        <v>23.60172398744988</v>
      </c>
      <c r="I130" s="93">
        <f t="shared" si="40"/>
        <v>120</v>
      </c>
      <c r="J130" s="89">
        <f t="shared" si="36"/>
        <v>2027</v>
      </c>
      <c r="K130" s="94">
        <f t="shared" si="38"/>
        <v>46447</v>
      </c>
    </row>
    <row r="131" spans="2:11" outlineLevel="1">
      <c r="B131" s="94">
        <f t="shared" si="33"/>
        <v>46478</v>
      </c>
      <c r="C131" s="91">
        <f>IF(F131&lt;&gt;0,-INDEX([8]Delta!$F$1:$EE$996,$L$20,$I131),0)</f>
        <v>39331.489103406668</v>
      </c>
      <c r="D131" s="87">
        <f>IF(ISNUMBER($F131),VLOOKUP($J131,'Table 1'!$B$13:$C$33,2,FALSE)/12*1000*Study_MW,"")</f>
        <v>0</v>
      </c>
      <c r="E131" s="87">
        <f t="shared" si="34"/>
        <v>39331.489103406668</v>
      </c>
      <c r="F131" s="91">
        <f>INDEX([8]Delta!$F$1:$EE$996,$L$21,$I131)</f>
        <v>1813.23</v>
      </c>
      <c r="G131" s="92">
        <f t="shared" si="35"/>
        <v>21.691395522579413</v>
      </c>
      <c r="I131" s="93">
        <f t="shared" si="40"/>
        <v>121</v>
      </c>
      <c r="J131" s="89">
        <f t="shared" si="36"/>
        <v>2027</v>
      </c>
      <c r="K131" s="94">
        <f t="shared" si="38"/>
        <v>46478</v>
      </c>
    </row>
    <row r="132" spans="2:11" outlineLevel="1">
      <c r="B132" s="94">
        <f t="shared" si="33"/>
        <v>46508</v>
      </c>
      <c r="C132" s="91">
        <f>IF(F132&lt;&gt;0,-INDEX([8]Delta!$F$1:$EE$996,$L$20,$I132),0)</f>
        <v>38862.078590676188</v>
      </c>
      <c r="D132" s="87">
        <f>IF(ISNUMBER($F132),VLOOKUP($J132,'Table 1'!$B$13:$C$33,2,FALSE)/12*1000*Study_MW,"")</f>
        <v>0</v>
      </c>
      <c r="E132" s="87">
        <f t="shared" si="34"/>
        <v>38862.078590676188</v>
      </c>
      <c r="F132" s="91">
        <f>INDEX([8]Delta!$F$1:$EE$996,$L$21,$I132)</f>
        <v>1789.22</v>
      </c>
      <c r="G132" s="92">
        <f t="shared" si="35"/>
        <v>21.720123065177109</v>
      </c>
      <c r="I132" s="93">
        <f t="shared" si="40"/>
        <v>122</v>
      </c>
      <c r="J132" s="89">
        <f t="shared" si="36"/>
        <v>2027</v>
      </c>
      <c r="K132" s="94">
        <f t="shared" si="38"/>
        <v>46508</v>
      </c>
    </row>
    <row r="133" spans="2:11" outlineLevel="1">
      <c r="B133" s="94">
        <f t="shared" si="33"/>
        <v>46539</v>
      </c>
      <c r="C133" s="91">
        <f>IF(F133&lt;&gt;0,-INDEX([8]Delta!$F$1:$EE$996,$L$20,$I133),0)</f>
        <v>46599.838428676128</v>
      </c>
      <c r="D133" s="87">
        <f>IF(ISNUMBER($F133),VLOOKUP($J133,'Table 1'!$B$13:$C$33,2,FALSE)/12*1000*Study_MW,"")</f>
        <v>0</v>
      </c>
      <c r="E133" s="87">
        <f t="shared" si="34"/>
        <v>46599.838428676128</v>
      </c>
      <c r="F133" s="91">
        <f>INDEX([8]Delta!$F$1:$EE$996,$L$21,$I133)</f>
        <v>2245.64</v>
      </c>
      <c r="G133" s="92">
        <f t="shared" si="35"/>
        <v>20.751250613934616</v>
      </c>
      <c r="I133" s="93">
        <f t="shared" si="40"/>
        <v>123</v>
      </c>
      <c r="J133" s="89">
        <f t="shared" si="36"/>
        <v>2027</v>
      </c>
      <c r="K133" s="94">
        <f t="shared" si="38"/>
        <v>46539</v>
      </c>
    </row>
    <row r="134" spans="2:11" outlineLevel="1">
      <c r="B134" s="94">
        <f t="shared" si="33"/>
        <v>46569</v>
      </c>
      <c r="C134" s="91">
        <f>IF(F134&lt;&gt;0,-INDEX([8]Delta!$F$1:$EE$996,$L$20,$I134),0)</f>
        <v>62693.050832629204</v>
      </c>
      <c r="D134" s="87">
        <f>IF(ISNUMBER($F134),VLOOKUP($J134,'Table 1'!$B$13:$C$33,2,FALSE)/12*1000*Study_MW,"")</f>
        <v>0</v>
      </c>
      <c r="E134" s="87">
        <f t="shared" si="34"/>
        <v>62693.050832629204</v>
      </c>
      <c r="F134" s="91">
        <f>INDEX([8]Delta!$F$1:$EE$996,$L$21,$I134)</f>
        <v>2583.9</v>
      </c>
      <c r="G134" s="92">
        <f t="shared" si="35"/>
        <v>24.262955544962733</v>
      </c>
      <c r="I134" s="93">
        <f t="shared" si="40"/>
        <v>124</v>
      </c>
      <c r="J134" s="89">
        <f t="shared" si="36"/>
        <v>2027</v>
      </c>
      <c r="K134" s="94">
        <f t="shared" si="38"/>
        <v>46569</v>
      </c>
    </row>
    <row r="135" spans="2:11" outlineLevel="1">
      <c r="B135" s="94">
        <f t="shared" si="33"/>
        <v>46600</v>
      </c>
      <c r="C135" s="91">
        <f>IF(F135&lt;&gt;0,-INDEX([8]Delta!$F$1:$EE$996,$L$20,$I135),0)</f>
        <v>65773.105270713568</v>
      </c>
      <c r="D135" s="87">
        <f>IF(ISNUMBER($F135),VLOOKUP($J135,'Table 1'!$B$13:$C$33,2,FALSE)/12*1000*Study_MW,"")</f>
        <v>0</v>
      </c>
      <c r="E135" s="87">
        <f t="shared" si="34"/>
        <v>65773.105270713568</v>
      </c>
      <c r="F135" s="91">
        <f>INDEX([8]Delta!$F$1:$EE$996,$L$21,$I135)</f>
        <v>2688.27</v>
      </c>
      <c r="G135" s="92">
        <f t="shared" si="35"/>
        <v>24.46670359402648</v>
      </c>
      <c r="I135" s="93">
        <f t="shared" si="40"/>
        <v>125</v>
      </c>
      <c r="J135" s="89">
        <f t="shared" si="36"/>
        <v>2027</v>
      </c>
      <c r="K135" s="94">
        <f t="shared" si="38"/>
        <v>46600</v>
      </c>
    </row>
    <row r="136" spans="2:11" outlineLevel="1">
      <c r="B136" s="94">
        <f t="shared" si="33"/>
        <v>46631</v>
      </c>
      <c r="C136" s="91">
        <f>IF(F136&lt;&gt;0,-INDEX([8]Delta!$F$1:$EE$996,$L$20,$I136),0)</f>
        <v>65014.828856945038</v>
      </c>
      <c r="D136" s="87">
        <f>IF(ISNUMBER($F136),VLOOKUP($J136,'Table 1'!$B$13:$C$33,2,FALSE)/12*1000*Study_MW,"")</f>
        <v>0</v>
      </c>
      <c r="E136" s="87">
        <f t="shared" si="34"/>
        <v>65014.828856945038</v>
      </c>
      <c r="F136" s="91">
        <f>INDEX([8]Delta!$F$1:$EE$996,$L$21,$I136)</f>
        <v>2638.25</v>
      </c>
      <c r="G136" s="92">
        <f t="shared" si="35"/>
        <v>24.643164543521287</v>
      </c>
      <c r="I136" s="93">
        <f t="shared" si="40"/>
        <v>126</v>
      </c>
      <c r="J136" s="89">
        <f t="shared" si="36"/>
        <v>2027</v>
      </c>
      <c r="K136" s="94">
        <f t="shared" si="38"/>
        <v>46631</v>
      </c>
    </row>
    <row r="137" spans="2:11" outlineLevel="1">
      <c r="B137" s="94">
        <f t="shared" si="33"/>
        <v>46661</v>
      </c>
      <c r="C137" s="91">
        <f>IF(F137&lt;&gt;0,-INDEX([8]Delta!$F$1:$EE$996,$L$20,$I137),0)</f>
        <v>62021.997047454119</v>
      </c>
      <c r="D137" s="87">
        <f>IF(ISNUMBER($F137),VLOOKUP($J137,'Table 1'!$B$13:$C$33,2,FALSE)/12*1000*Study_MW,"")</f>
        <v>0</v>
      </c>
      <c r="E137" s="87">
        <f t="shared" si="34"/>
        <v>62021.997047454119</v>
      </c>
      <c r="F137" s="91">
        <f>INDEX([8]Delta!$F$1:$EE$996,$L$21,$I137)</f>
        <v>2527.7199999999998</v>
      </c>
      <c r="G137" s="92">
        <f t="shared" si="35"/>
        <v>24.536735495804173</v>
      </c>
      <c r="I137" s="93">
        <f t="shared" si="40"/>
        <v>127</v>
      </c>
      <c r="J137" s="89">
        <f t="shared" si="36"/>
        <v>2027</v>
      </c>
      <c r="K137" s="94">
        <f t="shared" si="38"/>
        <v>46661</v>
      </c>
    </row>
    <row r="138" spans="2:11" outlineLevel="1">
      <c r="B138" s="94">
        <f t="shared" si="33"/>
        <v>46692</v>
      </c>
      <c r="C138" s="91">
        <f>IF(F138&lt;&gt;0,-INDEX([8]Delta!$F$1:$EE$996,$L$20,$I138),0)</f>
        <v>57935.796313434839</v>
      </c>
      <c r="D138" s="87">
        <f>IF(ISNUMBER($F138),VLOOKUP($J138,'Table 1'!$B$13:$C$33,2,FALSE)/12*1000*Study_MW,"")</f>
        <v>0</v>
      </c>
      <c r="E138" s="87">
        <f t="shared" si="34"/>
        <v>57935.796313434839</v>
      </c>
      <c r="F138" s="91">
        <f>INDEX([8]Delta!$F$1:$EE$996,$L$21,$I138)</f>
        <v>2521.9</v>
      </c>
      <c r="G138" s="92">
        <f t="shared" si="35"/>
        <v>22.973074393685252</v>
      </c>
      <c r="I138" s="93">
        <f t="shared" si="40"/>
        <v>128</v>
      </c>
      <c r="J138" s="89">
        <f t="shared" si="36"/>
        <v>2027</v>
      </c>
      <c r="K138" s="94">
        <f t="shared" si="38"/>
        <v>46692</v>
      </c>
    </row>
    <row r="139" spans="2:11" outlineLevel="1">
      <c r="B139" s="98">
        <f t="shared" si="33"/>
        <v>46722</v>
      </c>
      <c r="C139" s="95">
        <f>IF(F139&lt;&gt;0,-INDEX([8]Delta!$F$1:$EE$996,$L$20,$I139),0)</f>
        <v>65999.05658853054</v>
      </c>
      <c r="D139" s="96">
        <f>IF(ISNUMBER($F139),VLOOKUP($J139,'Table 1'!$B$13:$C$33,2,FALSE)/12*1000*Study_MW,"")</f>
        <v>0</v>
      </c>
      <c r="E139" s="96">
        <f t="shared" si="34"/>
        <v>65999.05658853054</v>
      </c>
      <c r="F139" s="95">
        <f>INDEX([8]Delta!$F$1:$EE$996,$L$21,$I139)</f>
        <v>2481.9</v>
      </c>
      <c r="G139" s="97">
        <f t="shared" si="35"/>
        <v>26.592149799963956</v>
      </c>
      <c r="I139" s="80">
        <f t="shared" si="40"/>
        <v>129</v>
      </c>
      <c r="J139" s="89">
        <f t="shared" si="36"/>
        <v>2027</v>
      </c>
      <c r="K139" s="98">
        <f t="shared" si="38"/>
        <v>46722</v>
      </c>
    </row>
    <row r="140" spans="2:11" outlineLevel="1">
      <c r="B140" s="90">
        <f t="shared" si="33"/>
        <v>46753</v>
      </c>
      <c r="C140" s="85">
        <f>IF(F140&lt;&gt;0,-INDEX([9]Delta!$F$1:$EE$65553,$L$20,$I140),0)</f>
        <v>56716.970073789358</v>
      </c>
      <c r="D140" s="86">
        <f>IF(ISNUMBER($F140),VLOOKUP($J140,'Table 1'!$B$13:$C$33,2,FALSE)/12*1000*Study_MW,"")</f>
        <v>0</v>
      </c>
      <c r="E140" s="86">
        <f t="shared" si="34"/>
        <v>56716.970073789358</v>
      </c>
      <c r="F140" s="85">
        <f>INDEX([9]Delta!$F$1:$EE$65553,$L$21,$I140)</f>
        <v>2064.39</v>
      </c>
      <c r="G140" s="88">
        <f t="shared" si="35"/>
        <v>27.473960866788428</v>
      </c>
      <c r="I140" s="76">
        <f>I20</f>
        <v>1</v>
      </c>
      <c r="J140" s="89">
        <f t="shared" si="36"/>
        <v>2028</v>
      </c>
      <c r="K140" s="90">
        <f t="shared" si="38"/>
        <v>46753</v>
      </c>
    </row>
    <row r="141" spans="2:11" outlineLevel="1">
      <c r="B141" s="94">
        <f t="shared" si="33"/>
        <v>46784</v>
      </c>
      <c r="C141" s="91">
        <f>IF(F141&lt;&gt;0,-INDEX([9]Delta!$F$1:$EE$65553,$L$20,$I141),0)</f>
        <v>50858.703607320786</v>
      </c>
      <c r="D141" s="87">
        <f>IF(ISNUMBER($F141),VLOOKUP($J141,'Table 1'!$B$13:$C$33,2,FALSE)/12*1000*Study_MW,"")</f>
        <v>0</v>
      </c>
      <c r="E141" s="87">
        <f t="shared" si="34"/>
        <v>50858.703607320786</v>
      </c>
      <c r="F141" s="91">
        <f>INDEX([9]Delta!$F$1:$EE$65553,$L$21,$I141)</f>
        <v>1806.97</v>
      </c>
      <c r="G141" s="92">
        <f t="shared" si="35"/>
        <v>28.14584835792558</v>
      </c>
      <c r="I141" s="93">
        <f t="shared" ref="I141:I204" si="41">I21</f>
        <v>2</v>
      </c>
      <c r="J141" s="89">
        <f t="shared" si="36"/>
        <v>2028</v>
      </c>
      <c r="K141" s="94">
        <f t="shared" si="38"/>
        <v>46784</v>
      </c>
    </row>
    <row r="142" spans="2:11" outlineLevel="1">
      <c r="B142" s="94">
        <f t="shared" si="33"/>
        <v>46813</v>
      </c>
      <c r="C142" s="91">
        <f>IF(F142&lt;&gt;0,-INDEX([9]Delta!$F$1:$EE$65553,$L$20,$I142),0)</f>
        <v>58947.751636773348</v>
      </c>
      <c r="D142" s="87">
        <f>IF(ISNUMBER($F142),VLOOKUP($J142,'Table 1'!$B$13:$C$33,2,FALSE)/12*1000*Study_MW,"")</f>
        <v>0</v>
      </c>
      <c r="E142" s="87">
        <f t="shared" si="34"/>
        <v>58947.751636773348</v>
      </c>
      <c r="F142" s="91">
        <f>INDEX([9]Delta!$F$1:$EE$65553,$L$21,$I142)</f>
        <v>2109.59</v>
      </c>
      <c r="G142" s="92">
        <f t="shared" si="35"/>
        <v>27.94275268501147</v>
      </c>
      <c r="I142" s="93">
        <f t="shared" si="41"/>
        <v>3</v>
      </c>
      <c r="J142" s="89">
        <f t="shared" si="36"/>
        <v>2028</v>
      </c>
      <c r="K142" s="94">
        <f t="shared" si="38"/>
        <v>46813</v>
      </c>
    </row>
    <row r="143" spans="2:11" outlineLevel="1">
      <c r="B143" s="94">
        <f t="shared" si="33"/>
        <v>46844</v>
      </c>
      <c r="C143" s="91">
        <f>IF(F143&lt;&gt;0,-INDEX([9]Delta!$F$1:$EE$65553,$L$20,$I143),0)</f>
        <v>46290.294462412596</v>
      </c>
      <c r="D143" s="87">
        <f>IF(ISNUMBER($F143),VLOOKUP($J143,'Table 1'!$B$13:$C$33,2,FALSE)/12*1000*Study_MW,"")</f>
        <v>0</v>
      </c>
      <c r="E143" s="87">
        <f t="shared" si="34"/>
        <v>46290.294462412596</v>
      </c>
      <c r="F143" s="91">
        <f>INDEX([9]Delta!$F$1:$EE$65553,$L$21,$I143)</f>
        <v>1813.23</v>
      </c>
      <c r="G143" s="92">
        <f t="shared" si="35"/>
        <v>25.529190705212574</v>
      </c>
      <c r="I143" s="93">
        <f t="shared" si="41"/>
        <v>4</v>
      </c>
      <c r="J143" s="89">
        <f t="shared" si="36"/>
        <v>2028</v>
      </c>
      <c r="K143" s="94">
        <f t="shared" si="38"/>
        <v>46844</v>
      </c>
    </row>
    <row r="144" spans="2:11" outlineLevel="1">
      <c r="B144" s="94">
        <f t="shared" si="33"/>
        <v>46874</v>
      </c>
      <c r="C144" s="91">
        <f>IF(F144&lt;&gt;0,-INDEX([9]Delta!$F$1:$EE$65553,$L$20,$I144),0)</f>
        <v>44523.315383791924</v>
      </c>
      <c r="D144" s="87">
        <f>IF(ISNUMBER($F144),VLOOKUP($J144,'Table 1'!$B$13:$C$33,2,FALSE)/12*1000*Study_MW,"")</f>
        <v>0</v>
      </c>
      <c r="E144" s="87">
        <f t="shared" si="34"/>
        <v>44523.315383791924</v>
      </c>
      <c r="F144" s="91">
        <f>INDEX([9]Delta!$F$1:$EE$65553,$L$21,$I144)</f>
        <v>1789.22</v>
      </c>
      <c r="G144" s="92">
        <f t="shared" si="35"/>
        <v>24.884203945737205</v>
      </c>
      <c r="I144" s="93">
        <f t="shared" si="41"/>
        <v>5</v>
      </c>
      <c r="J144" s="89">
        <f t="shared" si="36"/>
        <v>2028</v>
      </c>
      <c r="K144" s="94">
        <f t="shared" si="38"/>
        <v>46874</v>
      </c>
    </row>
    <row r="145" spans="2:11" outlineLevel="1">
      <c r="B145" s="94">
        <f t="shared" si="33"/>
        <v>46905</v>
      </c>
      <c r="C145" s="91">
        <f>IF(F145&lt;&gt;0,-INDEX([9]Delta!$F$1:$EE$65553,$L$20,$I145),0)</f>
        <v>53667.289536207914</v>
      </c>
      <c r="D145" s="87">
        <f>IF(ISNUMBER($F145),VLOOKUP($J145,'Table 1'!$B$13:$C$33,2,FALSE)/12*1000*Study_MW,"")</f>
        <v>0</v>
      </c>
      <c r="E145" s="87">
        <f t="shared" si="34"/>
        <v>53667.289536207914</v>
      </c>
      <c r="F145" s="91">
        <f>INDEX([9]Delta!$F$1:$EE$65553,$L$21,$I145)</f>
        <v>2245.64</v>
      </c>
      <c r="G145" s="92">
        <f t="shared" si="35"/>
        <v>23.898438545896902</v>
      </c>
      <c r="I145" s="93">
        <f t="shared" si="41"/>
        <v>6</v>
      </c>
      <c r="J145" s="89">
        <f t="shared" si="36"/>
        <v>2028</v>
      </c>
      <c r="K145" s="94">
        <f t="shared" si="38"/>
        <v>46905</v>
      </c>
    </row>
    <row r="146" spans="2:11" outlineLevel="1">
      <c r="B146" s="94">
        <f t="shared" si="33"/>
        <v>46935</v>
      </c>
      <c r="C146" s="91">
        <f>IF(F146&lt;&gt;0,-INDEX([9]Delta!$F$1:$EE$65553,$L$20,$I146),0)</f>
        <v>77071.168057978153</v>
      </c>
      <c r="D146" s="87">
        <f>IF(ISNUMBER($F146),VLOOKUP($J146,'Table 1'!$B$13:$C$33,2,FALSE)/12*1000*Study_MW,"")</f>
        <v>0</v>
      </c>
      <c r="E146" s="87">
        <f t="shared" si="34"/>
        <v>77071.168057978153</v>
      </c>
      <c r="F146" s="91">
        <f>INDEX([9]Delta!$F$1:$EE$65553,$L$21,$I146)</f>
        <v>2583.9</v>
      </c>
      <c r="G146" s="92">
        <f t="shared" si="35"/>
        <v>29.827457741390205</v>
      </c>
      <c r="I146" s="93">
        <f t="shared" si="41"/>
        <v>7</v>
      </c>
      <c r="J146" s="89">
        <f t="shared" si="36"/>
        <v>2028</v>
      </c>
      <c r="K146" s="94">
        <f t="shared" si="38"/>
        <v>46935</v>
      </c>
    </row>
    <row r="147" spans="2:11" outlineLevel="1">
      <c r="B147" s="94">
        <f t="shared" si="33"/>
        <v>46966</v>
      </c>
      <c r="C147" s="91">
        <f>IF(F147&lt;&gt;0,-INDEX([9]Delta!$F$1:$EE$65553,$L$20,$I147),0)</f>
        <v>81924.707516282797</v>
      </c>
      <c r="D147" s="87">
        <f>IF(ISNUMBER($F147),VLOOKUP($J147,'Table 1'!$B$13:$C$33,2,FALSE)/12*1000*Study_MW,"")</f>
        <v>0</v>
      </c>
      <c r="E147" s="87">
        <f t="shared" si="34"/>
        <v>81924.707516282797</v>
      </c>
      <c r="F147" s="91">
        <f>INDEX([9]Delta!$F$1:$EE$65553,$L$21,$I147)</f>
        <v>2688.27</v>
      </c>
      <c r="G147" s="92">
        <f t="shared" si="35"/>
        <v>30.474880691404806</v>
      </c>
      <c r="I147" s="93">
        <f t="shared" si="41"/>
        <v>8</v>
      </c>
      <c r="J147" s="89">
        <f t="shared" si="36"/>
        <v>2028</v>
      </c>
      <c r="K147" s="94">
        <f t="shared" si="38"/>
        <v>46966</v>
      </c>
    </row>
    <row r="148" spans="2:11" outlineLevel="1">
      <c r="B148" s="94">
        <f t="shared" si="33"/>
        <v>46997</v>
      </c>
      <c r="C148" s="91">
        <f>IF(F148&lt;&gt;0,-INDEX([9]Delta!$F$1:$EE$65553,$L$20,$I148),0)</f>
        <v>107417.42332455516</v>
      </c>
      <c r="D148" s="87">
        <f>IF(ISNUMBER($F148),VLOOKUP($J148,'Table 1'!$B$13:$C$33,2,FALSE)/12*1000*Study_MW,"")</f>
        <v>0</v>
      </c>
      <c r="E148" s="87">
        <f t="shared" si="34"/>
        <v>107417.42332455516</v>
      </c>
      <c r="F148" s="91">
        <f>INDEX([9]Delta!$F$1:$EE$65553,$L$21,$I148)</f>
        <v>2638.25</v>
      </c>
      <c r="G148" s="92">
        <f t="shared" si="35"/>
        <v>40.715407305810729</v>
      </c>
      <c r="I148" s="93">
        <f t="shared" si="41"/>
        <v>9</v>
      </c>
      <c r="J148" s="89">
        <f t="shared" si="36"/>
        <v>2028</v>
      </c>
      <c r="K148" s="94">
        <f t="shared" si="38"/>
        <v>46997</v>
      </c>
    </row>
    <row r="149" spans="2:11" outlineLevel="1">
      <c r="B149" s="94">
        <f t="shared" ref="B149:B212" si="42">EDATE(B148,1)</f>
        <v>47027</v>
      </c>
      <c r="C149" s="91">
        <f>IF(F149&lt;&gt;0,-INDEX([9]Delta!$F$1:$EE$65553,$L$20,$I149),0)</f>
        <v>74141.23698720336</v>
      </c>
      <c r="D149" s="87">
        <f>IF(ISNUMBER($F149),VLOOKUP($J149,'Table 1'!$B$13:$C$33,2,FALSE)/12*1000*Study_MW,"")</f>
        <v>0</v>
      </c>
      <c r="E149" s="87">
        <f t="shared" ref="E149:E212" si="43">C149+D149</f>
        <v>74141.23698720336</v>
      </c>
      <c r="F149" s="91">
        <f>INDEX([9]Delta!$F$1:$EE$65553,$L$21,$I149)</f>
        <v>2527.7199999999998</v>
      </c>
      <c r="G149" s="92">
        <f t="shared" ref="G149:G199" si="44">IF(ISNUMBER($F149),E149/$F149,"")</f>
        <v>29.331269676706029</v>
      </c>
      <c r="I149" s="93">
        <f t="shared" si="41"/>
        <v>10</v>
      </c>
      <c r="J149" s="89">
        <f t="shared" ref="J149:J212" si="45">YEAR(B149)</f>
        <v>2028</v>
      </c>
      <c r="K149" s="94">
        <f t="shared" si="38"/>
        <v>47027</v>
      </c>
    </row>
    <row r="150" spans="2:11" outlineLevel="1">
      <c r="B150" s="94">
        <f t="shared" si="42"/>
        <v>47058</v>
      </c>
      <c r="C150" s="91">
        <f>IF(F150&lt;&gt;0,-INDEX([9]Delta!$F$1:$EE$65553,$L$20,$I150),0)</f>
        <v>70975.641403794289</v>
      </c>
      <c r="D150" s="87">
        <f>IF(ISNUMBER($F150),VLOOKUP($J150,'Table 1'!$B$13:$C$33,2,FALSE)/12*1000*Study_MW,"")</f>
        <v>0</v>
      </c>
      <c r="E150" s="87">
        <f t="shared" si="43"/>
        <v>70975.641403794289</v>
      </c>
      <c r="F150" s="91">
        <f>INDEX([9]Delta!$F$1:$EE$65553,$L$21,$I150)</f>
        <v>2521.9</v>
      </c>
      <c r="G150" s="92">
        <f t="shared" si="44"/>
        <v>28.143717595382167</v>
      </c>
      <c r="I150" s="93">
        <f t="shared" si="41"/>
        <v>11</v>
      </c>
      <c r="J150" s="89">
        <f t="shared" si="45"/>
        <v>2028</v>
      </c>
      <c r="K150" s="94">
        <f t="shared" si="38"/>
        <v>47058</v>
      </c>
    </row>
    <row r="151" spans="2:11" outlineLevel="1">
      <c r="B151" s="98">
        <f t="shared" si="42"/>
        <v>47088</v>
      </c>
      <c r="C151" s="95">
        <f>IF(F151&lt;&gt;0,-INDEX([9]Delta!$F$1:$EE$65553,$L$20,$I151),0)</f>
        <v>71807.142447143793</v>
      </c>
      <c r="D151" s="96">
        <f>IF(ISNUMBER($F151),VLOOKUP($J151,'Table 1'!$B$13:$C$33,2,FALSE)/12*1000*Study_MW,"")</f>
        <v>0</v>
      </c>
      <c r="E151" s="96">
        <f t="shared" si="43"/>
        <v>71807.142447143793</v>
      </c>
      <c r="F151" s="95">
        <f>INDEX([9]Delta!$F$1:$EE$65553,$L$21,$I151)</f>
        <v>2481.9</v>
      </c>
      <c r="G151" s="97">
        <f t="shared" si="44"/>
        <v>28.932327026529592</v>
      </c>
      <c r="I151" s="80">
        <f t="shared" si="41"/>
        <v>12</v>
      </c>
      <c r="J151" s="89">
        <f t="shared" si="45"/>
        <v>2028</v>
      </c>
      <c r="K151" s="98">
        <f t="shared" si="38"/>
        <v>47088</v>
      </c>
    </row>
    <row r="152" spans="2:11" outlineLevel="1">
      <c r="B152" s="90">
        <f t="shared" si="42"/>
        <v>47119</v>
      </c>
      <c r="C152" s="85">
        <f>IF(F152&lt;&gt;0,-INDEX([9]Delta!$F$1:$EE$65553,$L$20,$I152),0)</f>
        <v>65007.57936874032</v>
      </c>
      <c r="D152" s="86">
        <f>IF(ISNUMBER($F152),VLOOKUP($J152,'Table 1'!$B$13:$C$33,2,FALSE)/12*1000*Study_MW,"")</f>
        <v>0</v>
      </c>
      <c r="E152" s="86">
        <f t="shared" si="43"/>
        <v>65007.57936874032</v>
      </c>
      <c r="F152" s="85">
        <f>INDEX([9]Delta!$F$1:$EE$65553,$L$21,$I152)</f>
        <v>2064.39</v>
      </c>
      <c r="G152" s="88">
        <f t="shared" si="44"/>
        <v>31.489970097094215</v>
      </c>
      <c r="I152" s="76">
        <f>I32</f>
        <v>14</v>
      </c>
      <c r="J152" s="89">
        <f t="shared" si="45"/>
        <v>2029</v>
      </c>
      <c r="K152" s="90">
        <f t="shared" si="38"/>
        <v>47119</v>
      </c>
    </row>
    <row r="153" spans="2:11" outlineLevel="1">
      <c r="B153" s="94">
        <f t="shared" si="42"/>
        <v>47150</v>
      </c>
      <c r="C153" s="91">
        <f>IF(F153&lt;&gt;0,-INDEX([9]Delta!$F$1:$EE$65553,$L$20,$I153),0)</f>
        <v>55553.795018255711</v>
      </c>
      <c r="D153" s="87">
        <f>IF(ISNUMBER($F153),VLOOKUP($J153,'Table 1'!$B$13:$C$33,2,FALSE)/12*1000*Study_MW,"")</f>
        <v>0</v>
      </c>
      <c r="E153" s="87">
        <f t="shared" si="43"/>
        <v>55553.795018255711</v>
      </c>
      <c r="F153" s="91">
        <f>INDEX([9]Delta!$F$1:$EE$65553,$L$21,$I153)</f>
        <v>1726.86</v>
      </c>
      <c r="G153" s="92">
        <f t="shared" si="44"/>
        <v>32.170410466543736</v>
      </c>
      <c r="I153" s="93">
        <f t="shared" si="41"/>
        <v>15</v>
      </c>
      <c r="J153" s="89">
        <f t="shared" si="45"/>
        <v>2029</v>
      </c>
      <c r="K153" s="94">
        <f t="shared" si="38"/>
        <v>47150</v>
      </c>
    </row>
    <row r="154" spans="2:11" outlineLevel="1">
      <c r="B154" s="94">
        <f t="shared" si="42"/>
        <v>47178</v>
      </c>
      <c r="C154" s="91">
        <f>IF(F154&lt;&gt;0,-INDEX([9]Delta!$F$1:$EE$65553,$L$20,$I154),0)</f>
        <v>65261.852799147367</v>
      </c>
      <c r="D154" s="87">
        <f>IF(ISNUMBER($F154),VLOOKUP($J154,'Table 1'!$B$13:$C$33,2,FALSE)/12*1000*Study_MW,"")</f>
        <v>0</v>
      </c>
      <c r="E154" s="87">
        <f t="shared" si="43"/>
        <v>65261.852799147367</v>
      </c>
      <c r="F154" s="91">
        <f>INDEX([9]Delta!$F$1:$EE$65553,$L$21,$I154)</f>
        <v>2109.59</v>
      </c>
      <c r="G154" s="92">
        <f t="shared" si="44"/>
        <v>30.935799278128624</v>
      </c>
      <c r="I154" s="93">
        <f t="shared" si="41"/>
        <v>16</v>
      </c>
      <c r="J154" s="89">
        <f t="shared" si="45"/>
        <v>2029</v>
      </c>
      <c r="K154" s="94">
        <f t="shared" si="38"/>
        <v>47178</v>
      </c>
    </row>
    <row r="155" spans="2:11" outlineLevel="1">
      <c r="B155" s="94">
        <f t="shared" si="42"/>
        <v>47209</v>
      </c>
      <c r="C155" s="91">
        <f>IF(F155&lt;&gt;0,-INDEX([9]Delta!$F$1:$EE$65553,$L$20,$I155),0)</f>
        <v>49417.66424587369</v>
      </c>
      <c r="D155" s="87">
        <f>IF(ISNUMBER($F155),VLOOKUP($J155,'Table 1'!$B$13:$C$33,2,FALSE)/12*1000*Study_MW,"")</f>
        <v>0</v>
      </c>
      <c r="E155" s="87">
        <f t="shared" si="43"/>
        <v>49417.66424587369</v>
      </c>
      <c r="F155" s="91">
        <f>INDEX([9]Delta!$F$1:$EE$65553,$L$21,$I155)</f>
        <v>1813.23</v>
      </c>
      <c r="G155" s="92">
        <f t="shared" si="44"/>
        <v>27.25394144475532</v>
      </c>
      <c r="I155" s="93">
        <f t="shared" si="41"/>
        <v>17</v>
      </c>
      <c r="J155" s="89">
        <f t="shared" si="45"/>
        <v>2029</v>
      </c>
      <c r="K155" s="94">
        <f t="shared" si="38"/>
        <v>47209</v>
      </c>
    </row>
    <row r="156" spans="2:11" outlineLevel="1">
      <c r="B156" s="94">
        <f t="shared" si="42"/>
        <v>47239</v>
      </c>
      <c r="C156" s="91">
        <f>IF(F156&lt;&gt;0,-INDEX([9]Delta!$F$1:$EE$65553,$L$20,$I156),0)</f>
        <v>49824.407332479954</v>
      </c>
      <c r="D156" s="87">
        <f>IF(ISNUMBER($F156),VLOOKUP($J156,'Table 1'!$B$13:$C$33,2,FALSE)/12*1000*Study_MW,"")</f>
        <v>0</v>
      </c>
      <c r="E156" s="87">
        <f t="shared" si="43"/>
        <v>49824.407332479954</v>
      </c>
      <c r="F156" s="91">
        <f>INDEX([9]Delta!$F$1:$EE$65553,$L$21,$I156)</f>
        <v>1789.22</v>
      </c>
      <c r="G156" s="92">
        <f t="shared" si="44"/>
        <v>27.846998877991499</v>
      </c>
      <c r="I156" s="93">
        <f t="shared" si="41"/>
        <v>18</v>
      </c>
      <c r="J156" s="89">
        <f t="shared" si="45"/>
        <v>2029</v>
      </c>
      <c r="K156" s="94">
        <f t="shared" si="38"/>
        <v>47239</v>
      </c>
    </row>
    <row r="157" spans="2:11" outlineLevel="1">
      <c r="B157" s="94">
        <f t="shared" si="42"/>
        <v>47270</v>
      </c>
      <c r="C157" s="91">
        <f>IF(F157&lt;&gt;0,-INDEX([9]Delta!$F$1:$EE$65553,$L$20,$I157),0)</f>
        <v>61123.765677034855</v>
      </c>
      <c r="D157" s="87">
        <f>IF(ISNUMBER($F157),VLOOKUP($J157,'Table 1'!$B$13:$C$33,2,FALSE)/12*1000*Study_MW,"")</f>
        <v>0</v>
      </c>
      <c r="E157" s="87">
        <f t="shared" si="43"/>
        <v>61123.765677034855</v>
      </c>
      <c r="F157" s="91">
        <f>INDEX([9]Delta!$F$1:$EE$65553,$L$21,$I157)</f>
        <v>2245.64</v>
      </c>
      <c r="G157" s="92">
        <f t="shared" si="44"/>
        <v>27.218862184960571</v>
      </c>
      <c r="I157" s="93">
        <f t="shared" si="41"/>
        <v>19</v>
      </c>
      <c r="J157" s="89">
        <f t="shared" si="45"/>
        <v>2029</v>
      </c>
      <c r="K157" s="94">
        <f t="shared" si="38"/>
        <v>47270</v>
      </c>
    </row>
    <row r="158" spans="2:11" outlineLevel="1">
      <c r="B158" s="94">
        <f t="shared" si="42"/>
        <v>47300</v>
      </c>
      <c r="C158" s="91">
        <f>IF(F158&lt;&gt;0,-INDEX([9]Delta!$F$1:$EE$65553,$L$20,$I158),0)</f>
        <v>86232.63129350543</v>
      </c>
      <c r="D158" s="87">
        <f>IF(ISNUMBER($F158),VLOOKUP($J158,'Table 1'!$B$13:$C$33,2,FALSE)/12*1000*Study_MW,"")</f>
        <v>0</v>
      </c>
      <c r="E158" s="87">
        <f t="shared" si="43"/>
        <v>86232.63129350543</v>
      </c>
      <c r="F158" s="91">
        <f>INDEX([9]Delta!$F$1:$EE$65553,$L$21,$I158)</f>
        <v>2583.9</v>
      </c>
      <c r="G158" s="92">
        <f t="shared" si="44"/>
        <v>33.373052863309503</v>
      </c>
      <c r="I158" s="93">
        <f t="shared" si="41"/>
        <v>20</v>
      </c>
      <c r="J158" s="89">
        <f t="shared" si="45"/>
        <v>2029</v>
      </c>
      <c r="K158" s="94">
        <f t="shared" si="38"/>
        <v>47300</v>
      </c>
    </row>
    <row r="159" spans="2:11" outlineLevel="1">
      <c r="B159" s="94">
        <f t="shared" si="42"/>
        <v>47331</v>
      </c>
      <c r="C159" s="91">
        <f>IF(F159&lt;&gt;0,-INDEX([9]Delta!$F$1:$EE$65553,$L$20,$I159),0)</f>
        <v>93223.675857752562</v>
      </c>
      <c r="D159" s="87">
        <f>IF(ISNUMBER($F159),VLOOKUP($J159,'Table 1'!$B$13:$C$33,2,FALSE)/12*1000*Study_MW,"")</f>
        <v>0</v>
      </c>
      <c r="E159" s="87">
        <f t="shared" si="43"/>
        <v>93223.675857752562</v>
      </c>
      <c r="F159" s="91">
        <f>INDEX([9]Delta!$F$1:$EE$65553,$L$21,$I159)</f>
        <v>2688.27</v>
      </c>
      <c r="G159" s="92">
        <f t="shared" si="44"/>
        <v>34.677943754813526</v>
      </c>
      <c r="I159" s="93">
        <f t="shared" si="41"/>
        <v>21</v>
      </c>
      <c r="J159" s="89">
        <f t="shared" si="45"/>
        <v>2029</v>
      </c>
      <c r="K159" s="94">
        <f t="shared" si="38"/>
        <v>47331</v>
      </c>
    </row>
    <row r="160" spans="2:11" outlineLevel="1">
      <c r="B160" s="94">
        <f t="shared" si="42"/>
        <v>47362</v>
      </c>
      <c r="C160" s="91">
        <f>IF(F160&lt;&gt;0,-INDEX([9]Delta!$F$1:$EE$65553,$L$20,$I160),0)</f>
        <v>86387.260735630989</v>
      </c>
      <c r="D160" s="87">
        <f>IF(ISNUMBER($F160),VLOOKUP($J160,'Table 1'!$B$13:$C$33,2,FALSE)/12*1000*Study_MW,"")</f>
        <v>0</v>
      </c>
      <c r="E160" s="87">
        <f t="shared" si="43"/>
        <v>86387.260735630989</v>
      </c>
      <c r="F160" s="91">
        <f>INDEX([9]Delta!$F$1:$EE$65553,$L$21,$I160)</f>
        <v>2638.25</v>
      </c>
      <c r="G160" s="92">
        <f t="shared" si="44"/>
        <v>32.744152652565525</v>
      </c>
      <c r="I160" s="93">
        <f t="shared" si="41"/>
        <v>22</v>
      </c>
      <c r="J160" s="89">
        <f t="shared" si="45"/>
        <v>2029</v>
      </c>
      <c r="K160" s="94">
        <f t="shared" si="38"/>
        <v>47362</v>
      </c>
    </row>
    <row r="161" spans="2:11" outlineLevel="1">
      <c r="B161" s="94">
        <f t="shared" si="42"/>
        <v>47392</v>
      </c>
      <c r="C161" s="91">
        <f>IF(F161&lt;&gt;0,-INDEX([9]Delta!$F$1:$EE$65553,$L$20,$I161),0)</f>
        <v>83446.355234950781</v>
      </c>
      <c r="D161" s="87">
        <f>IF(ISNUMBER($F161),VLOOKUP($J161,'Table 1'!$B$13:$C$33,2,FALSE)/12*1000*Study_MW,"")</f>
        <v>0</v>
      </c>
      <c r="E161" s="87">
        <f t="shared" si="43"/>
        <v>83446.355234950781</v>
      </c>
      <c r="F161" s="91">
        <f>INDEX([9]Delta!$F$1:$EE$65553,$L$21,$I161)</f>
        <v>2527.7199999999998</v>
      </c>
      <c r="G161" s="92">
        <f t="shared" si="44"/>
        <v>33.012499499529532</v>
      </c>
      <c r="I161" s="93">
        <f t="shared" si="41"/>
        <v>23</v>
      </c>
      <c r="J161" s="89">
        <f t="shared" si="45"/>
        <v>2029</v>
      </c>
      <c r="K161" s="94">
        <f t="shared" ref="K161:K224" si="46">IF(ISNUMBER(F161),IF(F161&lt;&gt;0,B161,""),"")</f>
        <v>47392</v>
      </c>
    </row>
    <row r="162" spans="2:11" outlineLevel="1">
      <c r="B162" s="94">
        <f t="shared" si="42"/>
        <v>47423</v>
      </c>
      <c r="C162" s="91">
        <f>IF(F162&lt;&gt;0,-INDEX([9]Delta!$F$1:$EE$65553,$L$20,$I162),0)</f>
        <v>80415.684191584587</v>
      </c>
      <c r="D162" s="87">
        <f>IF(ISNUMBER($F162),VLOOKUP($J162,'Table 1'!$B$13:$C$33,2,FALSE)/12*1000*Study_MW,"")</f>
        <v>0</v>
      </c>
      <c r="E162" s="87">
        <f t="shared" si="43"/>
        <v>80415.684191584587</v>
      </c>
      <c r="F162" s="91">
        <f>INDEX([9]Delta!$F$1:$EE$65553,$L$21,$I162)</f>
        <v>2521.9</v>
      </c>
      <c r="G162" s="92">
        <f t="shared" si="44"/>
        <v>31.886944046784006</v>
      </c>
      <c r="I162" s="93">
        <f t="shared" si="41"/>
        <v>24</v>
      </c>
      <c r="J162" s="89">
        <f t="shared" si="45"/>
        <v>2029</v>
      </c>
      <c r="K162" s="94">
        <f t="shared" si="46"/>
        <v>47423</v>
      </c>
    </row>
    <row r="163" spans="2:11" outlineLevel="1">
      <c r="B163" s="98">
        <f t="shared" si="42"/>
        <v>47453</v>
      </c>
      <c r="C163" s="95">
        <f>IF(F163&lt;&gt;0,-INDEX([9]Delta!$F$1:$EE$65553,$L$20,$I163),0)</f>
        <v>90600.663201391697</v>
      </c>
      <c r="D163" s="96">
        <f>IF(ISNUMBER($F163),VLOOKUP($J163,'Table 1'!$B$13:$C$33,2,FALSE)/12*1000*Study_MW,"")</f>
        <v>0</v>
      </c>
      <c r="E163" s="96">
        <f t="shared" si="43"/>
        <v>90600.663201391697</v>
      </c>
      <c r="F163" s="95">
        <f>INDEX([9]Delta!$F$1:$EE$65553,$L$21,$I163)</f>
        <v>2481.9</v>
      </c>
      <c r="G163" s="97">
        <f t="shared" si="44"/>
        <v>36.50455828252214</v>
      </c>
      <c r="I163" s="80">
        <f t="shared" si="41"/>
        <v>25</v>
      </c>
      <c r="J163" s="89">
        <f t="shared" si="45"/>
        <v>2029</v>
      </c>
      <c r="K163" s="98">
        <f t="shared" si="46"/>
        <v>47453</v>
      </c>
    </row>
    <row r="164" spans="2:11" outlineLevel="1">
      <c r="B164" s="90">
        <f t="shared" si="42"/>
        <v>47484</v>
      </c>
      <c r="C164" s="85">
        <f>IF(F164&lt;&gt;0,-INDEX([9]Delta!$F$1:$EE$65553,$L$20,$I164),0)</f>
        <v>80241.481690526009</v>
      </c>
      <c r="D164" s="86">
        <f>IF(ISNUMBER($F164),VLOOKUP($J164,'Table 1'!$B$13:$C$33,2,FALSE)/12*1000*Study_MW,"")</f>
        <v>0</v>
      </c>
      <c r="E164" s="86">
        <f t="shared" si="43"/>
        <v>80241.481690526009</v>
      </c>
      <c r="F164" s="85">
        <f>INDEX([9]Delta!$F$1:$EE$65553,$L$21,$I164)</f>
        <v>2064.39</v>
      </c>
      <c r="G164" s="88">
        <f t="shared" si="44"/>
        <v>38.869342367733815</v>
      </c>
      <c r="I164" s="76">
        <f>I44</f>
        <v>27</v>
      </c>
      <c r="J164" s="89">
        <f t="shared" si="45"/>
        <v>2030</v>
      </c>
      <c r="K164" s="90">
        <f t="shared" si="46"/>
        <v>47484</v>
      </c>
    </row>
    <row r="165" spans="2:11" outlineLevel="1">
      <c r="B165" s="94">
        <f t="shared" si="42"/>
        <v>47515</v>
      </c>
      <c r="C165" s="91">
        <f>IF(F165&lt;&gt;0,-INDEX([9]Delta!$F$1:$EE$65553,$L$20,$I165),0)</f>
        <v>69645.200466632843</v>
      </c>
      <c r="D165" s="87">
        <f>IF(ISNUMBER($F165),VLOOKUP($J165,'Table 1'!$B$13:$C$33,2,FALSE)/12*1000*Study_MW,"")</f>
        <v>0</v>
      </c>
      <c r="E165" s="87">
        <f t="shared" si="43"/>
        <v>69645.200466632843</v>
      </c>
      <c r="F165" s="91">
        <f>INDEX([9]Delta!$F$1:$EE$65553,$L$21,$I165)</f>
        <v>1726.86</v>
      </c>
      <c r="G165" s="92">
        <f t="shared" si="44"/>
        <v>40.330542410289688</v>
      </c>
      <c r="I165" s="93">
        <f t="shared" si="41"/>
        <v>28</v>
      </c>
      <c r="J165" s="89">
        <f t="shared" si="45"/>
        <v>2030</v>
      </c>
      <c r="K165" s="94">
        <f t="shared" si="46"/>
        <v>47515</v>
      </c>
    </row>
    <row r="166" spans="2:11" outlineLevel="1">
      <c r="B166" s="94">
        <f t="shared" si="42"/>
        <v>47543</v>
      </c>
      <c r="C166" s="91">
        <f>IF(F166&lt;&gt;0,-INDEX([9]Delta!$F$1:$EE$65553,$L$20,$I166),0)</f>
        <v>73541.757310956717</v>
      </c>
      <c r="D166" s="87">
        <f>IF(ISNUMBER($F166),VLOOKUP($J166,'Table 1'!$B$13:$C$33,2,FALSE)/12*1000*Study_MW,"")</f>
        <v>0</v>
      </c>
      <c r="E166" s="87">
        <f t="shared" si="43"/>
        <v>73541.757310956717</v>
      </c>
      <c r="F166" s="91">
        <f>INDEX([9]Delta!$F$1:$EE$65553,$L$21,$I166)</f>
        <v>2109.59</v>
      </c>
      <c r="G166" s="92">
        <f t="shared" si="44"/>
        <v>34.860687295141098</v>
      </c>
      <c r="I166" s="93">
        <f t="shared" si="41"/>
        <v>29</v>
      </c>
      <c r="J166" s="89">
        <f t="shared" si="45"/>
        <v>2030</v>
      </c>
      <c r="K166" s="94">
        <f t="shared" si="46"/>
        <v>47543</v>
      </c>
    </row>
    <row r="167" spans="2:11" outlineLevel="1">
      <c r="B167" s="94">
        <f t="shared" si="42"/>
        <v>47574</v>
      </c>
      <c r="C167" s="91">
        <f>IF(F167&lt;&gt;0,-INDEX([9]Delta!$F$1:$EE$65553,$L$20,$I167),0)</f>
        <v>55065.545989722013</v>
      </c>
      <c r="D167" s="87">
        <f>IF(ISNUMBER($F167),VLOOKUP($J167,'Table 1'!$B$13:$C$33,2,FALSE)/12*1000*Study_MW,"")</f>
        <v>0</v>
      </c>
      <c r="E167" s="87">
        <f t="shared" si="43"/>
        <v>55065.545989722013</v>
      </c>
      <c r="F167" s="91">
        <f>INDEX([9]Delta!$F$1:$EE$65553,$L$21,$I167)</f>
        <v>1813.23</v>
      </c>
      <c r="G167" s="92">
        <f t="shared" si="44"/>
        <v>30.368759611148068</v>
      </c>
      <c r="I167" s="93">
        <f t="shared" si="41"/>
        <v>30</v>
      </c>
      <c r="J167" s="89">
        <f t="shared" si="45"/>
        <v>2030</v>
      </c>
      <c r="K167" s="94">
        <f t="shared" si="46"/>
        <v>47574</v>
      </c>
    </row>
    <row r="168" spans="2:11" outlineLevel="1">
      <c r="B168" s="94">
        <f t="shared" si="42"/>
        <v>47604</v>
      </c>
      <c r="C168" s="91">
        <f>IF(F168&lt;&gt;0,-INDEX([9]Delta!$F$1:$EE$65553,$L$20,$I168),0)</f>
        <v>53472.998153716326</v>
      </c>
      <c r="D168" s="87">
        <f>IF(ISNUMBER($F168),VLOOKUP($J168,'Table 1'!$B$13:$C$33,2,FALSE)/12*1000*Study_MW,"")</f>
        <v>0</v>
      </c>
      <c r="E168" s="87">
        <f t="shared" si="43"/>
        <v>53472.998153716326</v>
      </c>
      <c r="F168" s="91">
        <f>INDEX([9]Delta!$F$1:$EE$65553,$L$21,$I168)</f>
        <v>1789.22</v>
      </c>
      <c r="G168" s="92">
        <f t="shared" si="44"/>
        <v>29.886206365743913</v>
      </c>
      <c r="I168" s="93">
        <f t="shared" si="41"/>
        <v>31</v>
      </c>
      <c r="J168" s="89">
        <f t="shared" si="45"/>
        <v>2030</v>
      </c>
      <c r="K168" s="94">
        <f t="shared" si="46"/>
        <v>47604</v>
      </c>
    </row>
    <row r="169" spans="2:11" outlineLevel="1">
      <c r="B169" s="94">
        <f t="shared" si="42"/>
        <v>47635</v>
      </c>
      <c r="C169" s="91">
        <f>IF(F169&lt;&gt;0,-INDEX([9]Delta!$F$1:$EE$65553,$L$20,$I169),0)</f>
        <v>64482.652394920588</v>
      </c>
      <c r="D169" s="87">
        <f>IF(ISNUMBER($F169),VLOOKUP($J169,'Table 1'!$B$13:$C$33,2,FALSE)/12*1000*Study_MW,"")</f>
        <v>0</v>
      </c>
      <c r="E169" s="87">
        <f t="shared" si="43"/>
        <v>64482.652394920588</v>
      </c>
      <c r="F169" s="91">
        <f>INDEX([9]Delta!$F$1:$EE$65553,$L$21,$I169)</f>
        <v>2245.64</v>
      </c>
      <c r="G169" s="92">
        <f t="shared" si="44"/>
        <v>28.714599132060613</v>
      </c>
      <c r="I169" s="93">
        <f t="shared" si="41"/>
        <v>32</v>
      </c>
      <c r="J169" s="89">
        <f t="shared" si="45"/>
        <v>2030</v>
      </c>
      <c r="K169" s="94">
        <f t="shared" si="46"/>
        <v>47635</v>
      </c>
    </row>
    <row r="170" spans="2:11" outlineLevel="1">
      <c r="B170" s="94">
        <f t="shared" si="42"/>
        <v>47665</v>
      </c>
      <c r="C170" s="91">
        <f>IF(F170&lt;&gt;0,-INDEX([9]Delta!$F$1:$EE$65553,$L$20,$I170),0)</f>
        <v>95576.918264627457</v>
      </c>
      <c r="D170" s="87">
        <f>IF(ISNUMBER($F170),VLOOKUP($J170,'Table 1'!$B$13:$C$33,2,FALSE)/12*1000*Study_MW,"")</f>
        <v>0</v>
      </c>
      <c r="E170" s="87">
        <f t="shared" si="43"/>
        <v>95576.918264627457</v>
      </c>
      <c r="F170" s="91">
        <f>INDEX([9]Delta!$F$1:$EE$65553,$L$21,$I170)</f>
        <v>2583.9</v>
      </c>
      <c r="G170" s="92">
        <f t="shared" si="44"/>
        <v>36.989402943081174</v>
      </c>
      <c r="I170" s="93">
        <f t="shared" si="41"/>
        <v>33</v>
      </c>
      <c r="J170" s="89">
        <f t="shared" si="45"/>
        <v>2030</v>
      </c>
      <c r="K170" s="94">
        <f t="shared" si="46"/>
        <v>47665</v>
      </c>
    </row>
    <row r="171" spans="2:11" outlineLevel="1">
      <c r="B171" s="94">
        <f t="shared" si="42"/>
        <v>47696</v>
      </c>
      <c r="C171" s="91">
        <f>IF(F171&lt;&gt;0,-INDEX([9]Delta!$F$1:$EE$65553,$L$20,$I171),0)</f>
        <v>104481.18304818869</v>
      </c>
      <c r="D171" s="87">
        <f>IF(ISNUMBER($F171),VLOOKUP($J171,'Table 1'!$B$13:$C$33,2,FALSE)/12*1000*Study_MW,"")</f>
        <v>0</v>
      </c>
      <c r="E171" s="87">
        <f t="shared" si="43"/>
        <v>104481.18304818869</v>
      </c>
      <c r="F171" s="91">
        <f>INDEX([9]Delta!$F$1:$EE$65553,$L$21,$I171)</f>
        <v>2688.27</v>
      </c>
      <c r="G171" s="92">
        <f t="shared" si="44"/>
        <v>38.86558383205135</v>
      </c>
      <c r="I171" s="93">
        <f t="shared" si="41"/>
        <v>34</v>
      </c>
      <c r="J171" s="89">
        <f t="shared" si="45"/>
        <v>2030</v>
      </c>
      <c r="K171" s="94">
        <f t="shared" si="46"/>
        <v>47696</v>
      </c>
    </row>
    <row r="172" spans="2:11" outlineLevel="1">
      <c r="B172" s="94">
        <f t="shared" si="42"/>
        <v>47727</v>
      </c>
      <c r="C172" s="91">
        <f>IF(F172&lt;&gt;0,-INDEX([9]Delta!$F$1:$EE$65553,$L$20,$I172),0)</f>
        <v>94452.55277428031</v>
      </c>
      <c r="D172" s="87">
        <f>IF(ISNUMBER($F172),VLOOKUP($J172,'Table 1'!$B$13:$C$33,2,FALSE)/12*1000*Study_MW,"")</f>
        <v>0</v>
      </c>
      <c r="E172" s="87">
        <f t="shared" si="43"/>
        <v>94452.55277428031</v>
      </c>
      <c r="F172" s="91">
        <f>INDEX([9]Delta!$F$1:$EE$65553,$L$21,$I172)</f>
        <v>2638.25</v>
      </c>
      <c r="G172" s="92">
        <f t="shared" si="44"/>
        <v>35.801213976795339</v>
      </c>
      <c r="I172" s="93">
        <f t="shared" si="41"/>
        <v>35</v>
      </c>
      <c r="J172" s="89">
        <f t="shared" si="45"/>
        <v>2030</v>
      </c>
      <c r="K172" s="94">
        <f t="shared" si="46"/>
        <v>47727</v>
      </c>
    </row>
    <row r="173" spans="2:11" outlineLevel="1">
      <c r="B173" s="94">
        <f t="shared" si="42"/>
        <v>47757</v>
      </c>
      <c r="C173" s="91">
        <f>IF(F173&lt;&gt;0,-INDEX([9]Delta!$F$1:$EE$65553,$L$20,$I173),0)</f>
        <v>94427.993746638298</v>
      </c>
      <c r="D173" s="87">
        <f>IF(ISNUMBER($F173),VLOOKUP($J173,'Table 1'!$B$13:$C$33,2,FALSE)/12*1000*Study_MW,"")</f>
        <v>0</v>
      </c>
      <c r="E173" s="87">
        <f t="shared" si="43"/>
        <v>94427.993746638298</v>
      </c>
      <c r="F173" s="91">
        <f>INDEX([9]Delta!$F$1:$EE$65553,$L$21,$I173)</f>
        <v>2527.7199999999998</v>
      </c>
      <c r="G173" s="92">
        <f t="shared" si="44"/>
        <v>37.356983268177764</v>
      </c>
      <c r="I173" s="93">
        <f t="shared" si="41"/>
        <v>36</v>
      </c>
      <c r="J173" s="89">
        <f t="shared" si="45"/>
        <v>2030</v>
      </c>
      <c r="K173" s="94">
        <f t="shared" si="46"/>
        <v>47757</v>
      </c>
    </row>
    <row r="174" spans="2:11" outlineLevel="1">
      <c r="B174" s="94">
        <f t="shared" si="42"/>
        <v>47788</v>
      </c>
      <c r="C174" s="91">
        <f>IF(F174&lt;&gt;0,-INDEX([9]Delta!$F$1:$EE$65553,$L$20,$I174),0)</f>
        <v>94213.965087115765</v>
      </c>
      <c r="D174" s="87">
        <f>IF(ISNUMBER($F174),VLOOKUP($J174,'Table 1'!$B$13:$C$33,2,FALSE)/12*1000*Study_MW,"")</f>
        <v>0</v>
      </c>
      <c r="E174" s="87">
        <f t="shared" si="43"/>
        <v>94213.965087115765</v>
      </c>
      <c r="F174" s="91">
        <f>INDEX([9]Delta!$F$1:$EE$65553,$L$21,$I174)</f>
        <v>2521.9</v>
      </c>
      <c r="G174" s="92">
        <f t="shared" si="44"/>
        <v>37.358327089541916</v>
      </c>
      <c r="I174" s="93">
        <f t="shared" si="41"/>
        <v>37</v>
      </c>
      <c r="J174" s="89">
        <f t="shared" si="45"/>
        <v>2030</v>
      </c>
      <c r="K174" s="94">
        <f t="shared" si="46"/>
        <v>47788</v>
      </c>
    </row>
    <row r="175" spans="2:11" outlineLevel="1">
      <c r="B175" s="98">
        <f t="shared" si="42"/>
        <v>47818</v>
      </c>
      <c r="C175" s="95">
        <f>IF(F175&lt;&gt;0,-INDEX([9]Delta!$F$1:$EE$65553,$L$20,$I175),0)</f>
        <v>104629.010083884</v>
      </c>
      <c r="D175" s="96">
        <f>IF(ISNUMBER($F175),VLOOKUP($J175,'Table 1'!$B$13:$C$33,2,FALSE)/12*1000*Study_MW,"")</f>
        <v>0</v>
      </c>
      <c r="E175" s="96">
        <f t="shared" si="43"/>
        <v>104629.010083884</v>
      </c>
      <c r="F175" s="95">
        <f>INDEX([9]Delta!$F$1:$EE$65553,$L$21,$I175)</f>
        <v>2481.9</v>
      </c>
      <c r="G175" s="97">
        <f t="shared" si="44"/>
        <v>42.156819406053422</v>
      </c>
      <c r="I175" s="80">
        <f t="shared" si="41"/>
        <v>38</v>
      </c>
      <c r="J175" s="89">
        <f t="shared" si="45"/>
        <v>2030</v>
      </c>
      <c r="K175" s="98">
        <f t="shared" si="46"/>
        <v>47818</v>
      </c>
    </row>
    <row r="176" spans="2:11" outlineLevel="1">
      <c r="B176" s="90">
        <f t="shared" si="42"/>
        <v>47849</v>
      </c>
      <c r="C176" s="85">
        <f>IF(F176&lt;&gt;0,-INDEX([9]Delta!$F$1:$EE$65553,$L$20,$I176),0)</f>
        <v>-25514.806557267904</v>
      </c>
      <c r="D176" s="86">
        <f>IF(ISNUMBER($F176),VLOOKUP($J176,'Table 1'!$B$13:$C$33,2,FALSE)/12*1000*Study_MW,"")</f>
        <v>104448.92249999988</v>
      </c>
      <c r="E176" s="86">
        <f t="shared" si="43"/>
        <v>78934.11594273198</v>
      </c>
      <c r="F176" s="85">
        <f>INDEX([9]Delta!$F$1:$EE$65553,$L$21,$I176)</f>
        <v>2064.39</v>
      </c>
      <c r="G176" s="88">
        <f t="shared" si="44"/>
        <v>38.236048393342337</v>
      </c>
      <c r="I176" s="76">
        <f>I56</f>
        <v>40</v>
      </c>
      <c r="J176" s="89">
        <f t="shared" si="45"/>
        <v>2031</v>
      </c>
      <c r="K176" s="90">
        <f t="shared" si="46"/>
        <v>47849</v>
      </c>
    </row>
    <row r="177" spans="2:11" outlineLevel="1">
      <c r="B177" s="94">
        <f t="shared" si="42"/>
        <v>47880</v>
      </c>
      <c r="C177" s="91">
        <f>IF(F177&lt;&gt;0,-INDEX([9]Delta!$F$1:$EE$65553,$L$20,$I177),0)</f>
        <v>-11853.589432656765</v>
      </c>
      <c r="D177" s="87">
        <f>IF(ISNUMBER($F177),VLOOKUP($J177,'Table 1'!$B$13:$C$33,2,FALSE)/12*1000*Study_MW,"")</f>
        <v>104448.92249999988</v>
      </c>
      <c r="E177" s="87">
        <f t="shared" si="43"/>
        <v>92595.333067343119</v>
      </c>
      <c r="F177" s="91">
        <f>INDEX([9]Delta!$F$1:$EE$65553,$L$21,$I177)</f>
        <v>1726.86</v>
      </c>
      <c r="G177" s="92">
        <f t="shared" si="44"/>
        <v>53.620636917493677</v>
      </c>
      <c r="I177" s="93">
        <f t="shared" si="41"/>
        <v>41</v>
      </c>
      <c r="J177" s="89">
        <f t="shared" si="45"/>
        <v>2031</v>
      </c>
      <c r="K177" s="94">
        <f t="shared" si="46"/>
        <v>47880</v>
      </c>
    </row>
    <row r="178" spans="2:11" outlineLevel="1">
      <c r="B178" s="94">
        <f t="shared" si="42"/>
        <v>47908</v>
      </c>
      <c r="C178" s="91">
        <f>IF(F178&lt;&gt;0,-INDEX([9]Delta!$F$1:$EE$65553,$L$20,$I178),0)</f>
        <v>2761.8681405484676</v>
      </c>
      <c r="D178" s="87">
        <f>IF(ISNUMBER($F178),VLOOKUP($J178,'Table 1'!$B$13:$C$33,2,FALSE)/12*1000*Study_MW,"")</f>
        <v>104448.92249999988</v>
      </c>
      <c r="E178" s="87">
        <f t="shared" si="43"/>
        <v>107210.79064054835</v>
      </c>
      <c r="F178" s="91">
        <f>INDEX([9]Delta!$F$1:$EE$65553,$L$21,$I178)</f>
        <v>2109.59</v>
      </c>
      <c r="G178" s="92">
        <f t="shared" si="44"/>
        <v>50.82067635917327</v>
      </c>
      <c r="I178" s="93">
        <f t="shared" si="41"/>
        <v>42</v>
      </c>
      <c r="J178" s="89">
        <f t="shared" si="45"/>
        <v>2031</v>
      </c>
      <c r="K178" s="94">
        <f t="shared" si="46"/>
        <v>47908</v>
      </c>
    </row>
    <row r="179" spans="2:11" outlineLevel="1">
      <c r="B179" s="94">
        <f t="shared" si="42"/>
        <v>47939</v>
      </c>
      <c r="C179" s="91">
        <f>IF(F179&lt;&gt;0,-INDEX([9]Delta!$F$1:$EE$65553,$L$20,$I179),0)</f>
        <v>5532.3144667446613</v>
      </c>
      <c r="D179" s="87">
        <f>IF(ISNUMBER($F179),VLOOKUP($J179,'Table 1'!$B$13:$C$33,2,FALSE)/12*1000*Study_MW,"")</f>
        <v>104448.92249999988</v>
      </c>
      <c r="E179" s="87">
        <f t="shared" si="43"/>
        <v>109981.23696674455</v>
      </c>
      <c r="F179" s="91">
        <f>INDEX([9]Delta!$F$1:$EE$65553,$L$21,$I179)</f>
        <v>1813.23</v>
      </c>
      <c r="G179" s="92">
        <f t="shared" si="44"/>
        <v>60.654873880723649</v>
      </c>
      <c r="I179" s="93">
        <f t="shared" si="41"/>
        <v>43</v>
      </c>
      <c r="J179" s="89">
        <f t="shared" si="45"/>
        <v>2031</v>
      </c>
      <c r="K179" s="94">
        <f t="shared" si="46"/>
        <v>47939</v>
      </c>
    </row>
    <row r="180" spans="2:11" outlineLevel="1">
      <c r="B180" s="94">
        <f t="shared" si="42"/>
        <v>47969</v>
      </c>
      <c r="C180" s="91">
        <f>IF(F180&lt;&gt;0,-INDEX([9]Delta!$F$1:$EE$65553,$L$20,$I180),0)</f>
        <v>19214.617742866278</v>
      </c>
      <c r="D180" s="87">
        <f>IF(ISNUMBER($F180),VLOOKUP($J180,'Table 1'!$B$13:$C$33,2,FALSE)/12*1000*Study_MW,"")</f>
        <v>104448.92249999988</v>
      </c>
      <c r="E180" s="87">
        <f t="shared" si="43"/>
        <v>123663.54024286616</v>
      </c>
      <c r="F180" s="91">
        <f>INDEX([9]Delta!$F$1:$EE$65553,$L$21,$I180)</f>
        <v>1789.22</v>
      </c>
      <c r="G180" s="92">
        <f t="shared" si="44"/>
        <v>69.115894212487092</v>
      </c>
      <c r="I180" s="93">
        <f t="shared" si="41"/>
        <v>44</v>
      </c>
      <c r="J180" s="89">
        <f t="shared" si="45"/>
        <v>2031</v>
      </c>
      <c r="K180" s="94">
        <f t="shared" si="46"/>
        <v>47969</v>
      </c>
    </row>
    <row r="181" spans="2:11" outlineLevel="1">
      <c r="B181" s="94">
        <f t="shared" si="42"/>
        <v>48000</v>
      </c>
      <c r="C181" s="91">
        <f>IF(F181&lt;&gt;0,-INDEX([9]Delta!$F$1:$EE$65553,$L$20,$I181),0)</f>
        <v>32243.381924152374</v>
      </c>
      <c r="D181" s="87">
        <f>IF(ISNUMBER($F181),VLOOKUP($J181,'Table 1'!$B$13:$C$33,2,FALSE)/12*1000*Study_MW,"")</f>
        <v>104448.92249999988</v>
      </c>
      <c r="E181" s="87">
        <f t="shared" si="43"/>
        <v>136692.30442415224</v>
      </c>
      <c r="F181" s="91">
        <f>INDEX([9]Delta!$F$1:$EE$65553,$L$21,$I181)</f>
        <v>2245.64</v>
      </c>
      <c r="G181" s="92">
        <f t="shared" si="44"/>
        <v>60.870088003487758</v>
      </c>
      <c r="I181" s="93">
        <f t="shared" si="41"/>
        <v>45</v>
      </c>
      <c r="J181" s="89">
        <f t="shared" si="45"/>
        <v>2031</v>
      </c>
      <c r="K181" s="94">
        <f t="shared" si="46"/>
        <v>48000</v>
      </c>
    </row>
    <row r="182" spans="2:11" outlineLevel="1">
      <c r="B182" s="94">
        <f t="shared" si="42"/>
        <v>48030</v>
      </c>
      <c r="C182" s="91">
        <f>IF(F182&lt;&gt;0,-INDEX([9]Delta!$F$1:$EE$65553,$L$20,$I182),0)</f>
        <v>64304.909561485052</v>
      </c>
      <c r="D182" s="87">
        <f>IF(ISNUMBER($F182),VLOOKUP($J182,'Table 1'!$B$13:$C$33,2,FALSE)/12*1000*Study_MW,"")</f>
        <v>104448.92249999988</v>
      </c>
      <c r="E182" s="87">
        <f t="shared" si="43"/>
        <v>168753.83206148492</v>
      </c>
      <c r="F182" s="91">
        <f>INDEX([9]Delta!$F$1:$EE$65553,$L$21,$I182)</f>
        <v>2583.9</v>
      </c>
      <c r="G182" s="92">
        <f t="shared" si="44"/>
        <v>65.30973801675178</v>
      </c>
      <c r="I182" s="93">
        <f t="shared" si="41"/>
        <v>46</v>
      </c>
      <c r="J182" s="89">
        <f t="shared" si="45"/>
        <v>2031</v>
      </c>
      <c r="K182" s="94">
        <f t="shared" si="46"/>
        <v>48030</v>
      </c>
    </row>
    <row r="183" spans="2:11" outlineLevel="1">
      <c r="B183" s="94">
        <f t="shared" si="42"/>
        <v>48061</v>
      </c>
      <c r="C183" s="91">
        <f>IF(F183&lt;&gt;0,-INDEX([9]Delta!$F$1:$EE$65553,$L$20,$I183),0)</f>
        <v>70966.563142925501</v>
      </c>
      <c r="D183" s="87">
        <f>IF(ISNUMBER($F183),VLOOKUP($J183,'Table 1'!$B$13:$C$33,2,FALSE)/12*1000*Study_MW,"")</f>
        <v>104448.92249999988</v>
      </c>
      <c r="E183" s="87">
        <f t="shared" si="43"/>
        <v>175415.48564292537</v>
      </c>
      <c r="F183" s="91">
        <f>INDEX([9]Delta!$F$1:$EE$65553,$L$21,$I183)</f>
        <v>2688.27</v>
      </c>
      <c r="G183" s="92">
        <f t="shared" si="44"/>
        <v>65.252182869624463</v>
      </c>
      <c r="I183" s="93">
        <f t="shared" si="41"/>
        <v>47</v>
      </c>
      <c r="J183" s="89">
        <f t="shared" si="45"/>
        <v>2031</v>
      </c>
      <c r="K183" s="94">
        <f t="shared" si="46"/>
        <v>48061</v>
      </c>
    </row>
    <row r="184" spans="2:11" outlineLevel="1">
      <c r="B184" s="94">
        <f t="shared" si="42"/>
        <v>48092</v>
      </c>
      <c r="C184" s="91">
        <f>IF(F184&lt;&gt;0,-INDEX([9]Delta!$F$1:$EE$65553,$L$20,$I184),0)</f>
        <v>56355.5181838274</v>
      </c>
      <c r="D184" s="87">
        <f>IF(ISNUMBER($F184),VLOOKUP($J184,'Table 1'!$B$13:$C$33,2,FALSE)/12*1000*Study_MW,"")</f>
        <v>104448.92249999988</v>
      </c>
      <c r="E184" s="87">
        <f t="shared" si="43"/>
        <v>160804.44068382727</v>
      </c>
      <c r="F184" s="91">
        <f>INDEX([9]Delta!$F$1:$EE$65553,$L$21,$I184)</f>
        <v>2638.25</v>
      </c>
      <c r="G184" s="92">
        <f t="shared" si="44"/>
        <v>60.95117622811609</v>
      </c>
      <c r="I184" s="93">
        <f t="shared" si="41"/>
        <v>48</v>
      </c>
      <c r="J184" s="89">
        <f t="shared" si="45"/>
        <v>2031</v>
      </c>
      <c r="K184" s="94">
        <f t="shared" si="46"/>
        <v>48092</v>
      </c>
    </row>
    <row r="185" spans="2:11" outlineLevel="1">
      <c r="B185" s="94">
        <f t="shared" si="42"/>
        <v>48122</v>
      </c>
      <c r="C185" s="91">
        <f>IF(F185&lt;&gt;0,-INDEX([9]Delta!$F$1:$EE$65553,$L$20,$I185),0)</f>
        <v>33445.560369819403</v>
      </c>
      <c r="D185" s="87">
        <f>IF(ISNUMBER($F185),VLOOKUP($J185,'Table 1'!$B$13:$C$33,2,FALSE)/12*1000*Study_MW,"")</f>
        <v>104448.92249999988</v>
      </c>
      <c r="E185" s="87">
        <f t="shared" si="43"/>
        <v>137894.48286981927</v>
      </c>
      <c r="F185" s="91">
        <f>INDEX([9]Delta!$F$1:$EE$65553,$L$21,$I185)</f>
        <v>2527.7199999999998</v>
      </c>
      <c r="G185" s="92">
        <f t="shared" si="44"/>
        <v>54.552910476563575</v>
      </c>
      <c r="I185" s="93">
        <f t="shared" si="41"/>
        <v>49</v>
      </c>
      <c r="J185" s="89">
        <f t="shared" si="45"/>
        <v>2031</v>
      </c>
      <c r="K185" s="94">
        <f t="shared" si="46"/>
        <v>48122</v>
      </c>
    </row>
    <row r="186" spans="2:11" outlineLevel="1">
      <c r="B186" s="94">
        <f t="shared" si="42"/>
        <v>48153</v>
      </c>
      <c r="C186" s="91">
        <f>IF(F186&lt;&gt;0,-INDEX([9]Delta!$F$1:$EE$65553,$L$20,$I186),0)</f>
        <v>831.15949487686157</v>
      </c>
      <c r="D186" s="87">
        <f>IF(ISNUMBER($F186),VLOOKUP($J186,'Table 1'!$B$13:$C$33,2,FALSE)/12*1000*Study_MW,"")</f>
        <v>104448.92249999988</v>
      </c>
      <c r="E186" s="87">
        <f t="shared" si="43"/>
        <v>105280.08199487675</v>
      </c>
      <c r="F186" s="91">
        <f>INDEX([9]Delta!$F$1:$EE$65553,$L$21,$I186)</f>
        <v>2521.9</v>
      </c>
      <c r="G186" s="92">
        <f t="shared" si="44"/>
        <v>41.746334904189993</v>
      </c>
      <c r="I186" s="93">
        <f t="shared" si="41"/>
        <v>50</v>
      </c>
      <c r="J186" s="89">
        <f t="shared" si="45"/>
        <v>2031</v>
      </c>
      <c r="K186" s="94">
        <f t="shared" si="46"/>
        <v>48153</v>
      </c>
    </row>
    <row r="187" spans="2:11" outlineLevel="1">
      <c r="B187" s="98">
        <f t="shared" si="42"/>
        <v>48183</v>
      </c>
      <c r="C187" s="95">
        <f>IF(F187&lt;&gt;0,-INDEX([9]Delta!$F$1:$EE$65553,$L$20,$I187),0)</f>
        <v>-3558.5650753676891</v>
      </c>
      <c r="D187" s="96">
        <f>IF(ISNUMBER($F187),VLOOKUP($J187,'Table 1'!$B$13:$C$33,2,FALSE)/12*1000*Study_MW,"")</f>
        <v>104448.92249999988</v>
      </c>
      <c r="E187" s="96">
        <f t="shared" si="43"/>
        <v>100890.3574246322</v>
      </c>
      <c r="F187" s="95">
        <f>INDEX([9]Delta!$F$1:$EE$65553,$L$21,$I187)</f>
        <v>2481.9</v>
      </c>
      <c r="G187" s="97">
        <f t="shared" si="44"/>
        <v>40.650452244100158</v>
      </c>
      <c r="I187" s="80">
        <f t="shared" si="41"/>
        <v>51</v>
      </c>
      <c r="J187" s="89">
        <f t="shared" si="45"/>
        <v>2031</v>
      </c>
      <c r="K187" s="98">
        <f t="shared" si="46"/>
        <v>48183</v>
      </c>
    </row>
    <row r="188" spans="2:11" outlineLevel="1" collapsed="1">
      <c r="B188" s="90">
        <f t="shared" si="42"/>
        <v>48214</v>
      </c>
      <c r="C188" s="85">
        <f>IF(F188&lt;&gt;0,-INDEX([9]Delta!$F$1:$EE$65553,$L$20,$I188),0)</f>
        <v>-26031.22005417943</v>
      </c>
      <c r="D188" s="86">
        <f>IF(ISNUMBER($F188),VLOOKUP($J188,'Table 1'!$B$13:$C$33,2,FALSE)/12*1000*Study_MW,"")</f>
        <v>106960.13249999988</v>
      </c>
      <c r="E188" s="86">
        <f t="shared" si="43"/>
        <v>80928.912445820446</v>
      </c>
      <c r="F188" s="85">
        <f>INDEX([9]Delta!$F$1:$EE$65553,$L$21,$I188)</f>
        <v>2064.39</v>
      </c>
      <c r="G188" s="88">
        <f t="shared" si="44"/>
        <v>39.202336983719377</v>
      </c>
      <c r="I188" s="76">
        <f>I68</f>
        <v>53</v>
      </c>
      <c r="J188" s="89">
        <f t="shared" si="45"/>
        <v>2032</v>
      </c>
      <c r="K188" s="90">
        <f t="shared" si="46"/>
        <v>48214</v>
      </c>
    </row>
    <row r="189" spans="2:11" outlineLevel="1">
      <c r="B189" s="94">
        <f t="shared" si="42"/>
        <v>48245</v>
      </c>
      <c r="C189" s="91">
        <f>IF(F189&lt;&gt;0,-INDEX([9]Delta!$F$1:$EE$65553,$L$20,$I189),0)</f>
        <v>-11911.238744944334</v>
      </c>
      <c r="D189" s="87">
        <f>IF(ISNUMBER($F189),VLOOKUP($J189,'Table 1'!$B$13:$C$33,2,FALSE)/12*1000*Study_MW,"")</f>
        <v>106960.13249999988</v>
      </c>
      <c r="E189" s="87">
        <f t="shared" si="43"/>
        <v>95048.893755055542</v>
      </c>
      <c r="F189" s="91">
        <f>INDEX([9]Delta!$F$1:$EE$65553,$L$21,$I189)</f>
        <v>1806.97</v>
      </c>
      <c r="G189" s="92">
        <f t="shared" si="44"/>
        <v>52.601257217914821</v>
      </c>
      <c r="I189" s="93">
        <f t="shared" si="41"/>
        <v>54</v>
      </c>
      <c r="J189" s="89">
        <f t="shared" si="45"/>
        <v>2032</v>
      </c>
      <c r="K189" s="94">
        <f t="shared" si="46"/>
        <v>48245</v>
      </c>
    </row>
    <row r="190" spans="2:11" outlineLevel="1">
      <c r="B190" s="94">
        <f t="shared" si="42"/>
        <v>48274</v>
      </c>
      <c r="C190" s="91">
        <f>IF(F190&lt;&gt;0,-INDEX([9]Delta!$F$1:$EE$65553,$L$20,$I190),0)</f>
        <v>2178.6001597046852</v>
      </c>
      <c r="D190" s="87">
        <f>IF(ISNUMBER($F190),VLOOKUP($J190,'Table 1'!$B$13:$C$33,2,FALSE)/12*1000*Study_MW,"")</f>
        <v>106960.13249999988</v>
      </c>
      <c r="E190" s="87">
        <f t="shared" si="43"/>
        <v>109138.73265970456</v>
      </c>
      <c r="F190" s="91">
        <f>INDEX([9]Delta!$F$1:$EE$65553,$L$21,$I190)</f>
        <v>2109.59</v>
      </c>
      <c r="G190" s="92">
        <f t="shared" si="44"/>
        <v>51.734570537262954</v>
      </c>
      <c r="I190" s="93">
        <f t="shared" si="41"/>
        <v>55</v>
      </c>
      <c r="J190" s="89">
        <f t="shared" si="45"/>
        <v>2032</v>
      </c>
      <c r="K190" s="94">
        <f t="shared" si="46"/>
        <v>48274</v>
      </c>
    </row>
    <row r="191" spans="2:11" outlineLevel="1">
      <c r="B191" s="94">
        <f t="shared" si="42"/>
        <v>48305</v>
      </c>
      <c r="C191" s="91">
        <f>IF(F191&lt;&gt;0,-INDEX([9]Delta!$F$1:$EE$65553,$L$20,$I191),0)</f>
        <v>6187.2149668335915</v>
      </c>
      <c r="D191" s="87">
        <f>IF(ISNUMBER($F191),VLOOKUP($J191,'Table 1'!$B$13:$C$33,2,FALSE)/12*1000*Study_MW,"")</f>
        <v>106960.13249999988</v>
      </c>
      <c r="E191" s="87">
        <f t="shared" si="43"/>
        <v>113147.34746683347</v>
      </c>
      <c r="F191" s="91">
        <f>INDEX([9]Delta!$F$1:$EE$65553,$L$21,$I191)</f>
        <v>1813.23</v>
      </c>
      <c r="G191" s="92">
        <f t="shared" si="44"/>
        <v>62.400990203577848</v>
      </c>
      <c r="I191" s="93">
        <f t="shared" si="41"/>
        <v>56</v>
      </c>
      <c r="J191" s="89">
        <f t="shared" si="45"/>
        <v>2032</v>
      </c>
      <c r="K191" s="94">
        <f t="shared" si="46"/>
        <v>48305</v>
      </c>
    </row>
    <row r="192" spans="2:11" outlineLevel="1">
      <c r="B192" s="94">
        <f t="shared" si="42"/>
        <v>48335</v>
      </c>
      <c r="C192" s="91">
        <f>IF(F192&lt;&gt;0,-INDEX([9]Delta!$F$1:$EE$65553,$L$20,$I192),0)</f>
        <v>18698.68930593133</v>
      </c>
      <c r="D192" s="87">
        <f>IF(ISNUMBER($F192),VLOOKUP($J192,'Table 1'!$B$13:$C$33,2,FALSE)/12*1000*Study_MW,"")</f>
        <v>106960.13249999988</v>
      </c>
      <c r="E192" s="87">
        <f t="shared" si="43"/>
        <v>125658.82180593121</v>
      </c>
      <c r="F192" s="91">
        <f>INDEX([9]Delta!$F$1:$EE$65553,$L$21,$I192)</f>
        <v>1789.22</v>
      </c>
      <c r="G192" s="92">
        <f t="shared" si="44"/>
        <v>70.231062589246264</v>
      </c>
      <c r="I192" s="93">
        <f t="shared" si="41"/>
        <v>57</v>
      </c>
      <c r="J192" s="89">
        <f t="shared" si="45"/>
        <v>2032</v>
      </c>
      <c r="K192" s="94">
        <f t="shared" si="46"/>
        <v>48335</v>
      </c>
    </row>
    <row r="193" spans="2:11" outlineLevel="1">
      <c r="B193" s="94">
        <f t="shared" si="42"/>
        <v>48366</v>
      </c>
      <c r="C193" s="91">
        <f>IF(F193&lt;&gt;0,-INDEX([9]Delta!$F$1:$EE$65553,$L$20,$I193),0)</f>
        <v>35284.962006777525</v>
      </c>
      <c r="D193" s="87">
        <f>IF(ISNUMBER($F193),VLOOKUP($J193,'Table 1'!$B$13:$C$33,2,FALSE)/12*1000*Study_MW,"")</f>
        <v>106960.13249999988</v>
      </c>
      <c r="E193" s="87">
        <f t="shared" si="43"/>
        <v>142245.09450677742</v>
      </c>
      <c r="F193" s="91">
        <f>INDEX([9]Delta!$F$1:$EE$65553,$L$21,$I193)</f>
        <v>2245.64</v>
      </c>
      <c r="G193" s="92">
        <f t="shared" si="44"/>
        <v>63.342786246583344</v>
      </c>
      <c r="I193" s="93">
        <f t="shared" si="41"/>
        <v>58</v>
      </c>
      <c r="J193" s="89">
        <f t="shared" si="45"/>
        <v>2032</v>
      </c>
      <c r="K193" s="94">
        <f t="shared" si="46"/>
        <v>48366</v>
      </c>
    </row>
    <row r="194" spans="2:11" outlineLevel="1">
      <c r="B194" s="94">
        <f t="shared" si="42"/>
        <v>48396</v>
      </c>
      <c r="C194" s="91">
        <f>IF(F194&lt;&gt;0,-INDEX([9]Delta!$F$1:$EE$65553,$L$20,$I194),0)</f>
        <v>76261.675935328007</v>
      </c>
      <c r="D194" s="87">
        <f>IF(ISNUMBER($F194),VLOOKUP($J194,'Table 1'!$B$13:$C$33,2,FALSE)/12*1000*Study_MW,"")</f>
        <v>106960.13249999988</v>
      </c>
      <c r="E194" s="87">
        <f t="shared" si="43"/>
        <v>183221.8084353279</v>
      </c>
      <c r="F194" s="91">
        <f>INDEX([9]Delta!$F$1:$EE$65553,$L$21,$I194)</f>
        <v>2583.9</v>
      </c>
      <c r="G194" s="92">
        <f t="shared" si="44"/>
        <v>70.909016771286772</v>
      </c>
      <c r="I194" s="93">
        <f t="shared" si="41"/>
        <v>59</v>
      </c>
      <c r="J194" s="89">
        <f t="shared" si="45"/>
        <v>2032</v>
      </c>
      <c r="K194" s="94">
        <f t="shared" si="46"/>
        <v>48396</v>
      </c>
    </row>
    <row r="195" spans="2:11" outlineLevel="1">
      <c r="B195" s="94">
        <f t="shared" si="42"/>
        <v>48427</v>
      </c>
      <c r="C195" s="91">
        <f>IF(F195&lt;&gt;0,-INDEX([9]Delta!$F$1:$EE$65553,$L$20,$I195),0)</f>
        <v>74509.30451336503</v>
      </c>
      <c r="D195" s="87">
        <f>IF(ISNUMBER($F195),VLOOKUP($J195,'Table 1'!$B$13:$C$33,2,FALSE)/12*1000*Study_MW,"")</f>
        <v>106960.13249999988</v>
      </c>
      <c r="E195" s="87">
        <f t="shared" si="43"/>
        <v>181469.43701336492</v>
      </c>
      <c r="F195" s="91">
        <f>INDEX([9]Delta!$F$1:$EE$65553,$L$21,$I195)</f>
        <v>2688.27</v>
      </c>
      <c r="G195" s="92">
        <f t="shared" si="44"/>
        <v>67.504170716990828</v>
      </c>
      <c r="I195" s="93">
        <f t="shared" si="41"/>
        <v>60</v>
      </c>
      <c r="J195" s="89">
        <f t="shared" si="45"/>
        <v>2032</v>
      </c>
      <c r="K195" s="94">
        <f t="shared" si="46"/>
        <v>48427</v>
      </c>
    </row>
    <row r="196" spans="2:11" outlineLevel="1">
      <c r="B196" s="94">
        <f t="shared" si="42"/>
        <v>48458</v>
      </c>
      <c r="C196" s="91">
        <f>IF(F196&lt;&gt;0,-INDEX([9]Delta!$F$1:$EE$65553,$L$20,$I196),0)</f>
        <v>60312.227109700441</v>
      </c>
      <c r="D196" s="87">
        <f>IF(ISNUMBER($F196),VLOOKUP($J196,'Table 1'!$B$13:$C$33,2,FALSE)/12*1000*Study_MW,"")</f>
        <v>106960.13249999988</v>
      </c>
      <c r="E196" s="87">
        <f t="shared" si="43"/>
        <v>167272.35960970033</v>
      </c>
      <c r="F196" s="91">
        <f>INDEX([9]Delta!$F$1:$EE$65553,$L$21,$I196)</f>
        <v>2638.25</v>
      </c>
      <c r="G196" s="92">
        <f t="shared" si="44"/>
        <v>63.402770628143784</v>
      </c>
      <c r="I196" s="93">
        <f t="shared" si="41"/>
        <v>61</v>
      </c>
      <c r="J196" s="89">
        <f t="shared" si="45"/>
        <v>2032</v>
      </c>
      <c r="K196" s="94">
        <f t="shared" si="46"/>
        <v>48458</v>
      </c>
    </row>
    <row r="197" spans="2:11" outlineLevel="1">
      <c r="B197" s="94">
        <f t="shared" si="42"/>
        <v>48488</v>
      </c>
      <c r="C197" s="91">
        <f>IF(F197&lt;&gt;0,-INDEX([9]Delta!$F$1:$EE$65553,$L$20,$I197),0)</f>
        <v>38107.773589849472</v>
      </c>
      <c r="D197" s="87">
        <f>IF(ISNUMBER($F197),VLOOKUP($J197,'Table 1'!$B$13:$C$33,2,FALSE)/12*1000*Study_MW,"")</f>
        <v>106960.13249999988</v>
      </c>
      <c r="E197" s="87">
        <f t="shared" si="43"/>
        <v>145067.90608984936</v>
      </c>
      <c r="F197" s="91">
        <f>INDEX([9]Delta!$F$1:$EE$65553,$L$21,$I197)</f>
        <v>2527.7199999999998</v>
      </c>
      <c r="G197" s="92">
        <f t="shared" si="44"/>
        <v>57.3908131002838</v>
      </c>
      <c r="I197" s="93">
        <f t="shared" si="41"/>
        <v>62</v>
      </c>
      <c r="J197" s="89">
        <f t="shared" si="45"/>
        <v>2032</v>
      </c>
      <c r="K197" s="94">
        <f t="shared" si="46"/>
        <v>48488</v>
      </c>
    </row>
    <row r="198" spans="2:11" outlineLevel="1">
      <c r="B198" s="94">
        <f t="shared" si="42"/>
        <v>48519</v>
      </c>
      <c r="C198" s="91">
        <f>IF(F198&lt;&gt;0,-INDEX([9]Delta!$F$1:$EE$65553,$L$20,$I198),0)</f>
        <v>1440.5441744625568</v>
      </c>
      <c r="D198" s="87">
        <f>IF(ISNUMBER($F198),VLOOKUP($J198,'Table 1'!$B$13:$C$33,2,FALSE)/12*1000*Study_MW,"")</f>
        <v>106960.13249999988</v>
      </c>
      <c r="E198" s="87">
        <f t="shared" si="43"/>
        <v>108400.67667446243</v>
      </c>
      <c r="F198" s="91">
        <f>INDEX([9]Delta!$F$1:$EE$65553,$L$21,$I198)</f>
        <v>2521.9</v>
      </c>
      <c r="G198" s="92">
        <f t="shared" si="44"/>
        <v>42.983733167239947</v>
      </c>
      <c r="I198" s="93">
        <f t="shared" si="41"/>
        <v>63</v>
      </c>
      <c r="J198" s="89">
        <f t="shared" si="45"/>
        <v>2032</v>
      </c>
      <c r="K198" s="94">
        <f t="shared" si="46"/>
        <v>48519</v>
      </c>
    </row>
    <row r="199" spans="2:11" outlineLevel="1">
      <c r="B199" s="98">
        <f t="shared" si="42"/>
        <v>48549</v>
      </c>
      <c r="C199" s="95">
        <f>IF(F199&lt;&gt;0,-INDEX([9]Delta!$F$1:$EE$65553,$L$20,$I199),0)</f>
        <v>-2517.9519495666027</v>
      </c>
      <c r="D199" s="96">
        <f>IF(ISNUMBER($F199),VLOOKUP($J199,'Table 1'!$B$13:$C$33,2,FALSE)/12*1000*Study_MW,"")</f>
        <v>106960.13249999988</v>
      </c>
      <c r="E199" s="96">
        <f t="shared" si="43"/>
        <v>104442.18055043327</v>
      </c>
      <c r="F199" s="95">
        <f>INDEX([9]Delta!$F$1:$EE$65553,$L$21,$I199)</f>
        <v>2481.9</v>
      </c>
      <c r="G199" s="97">
        <f t="shared" si="44"/>
        <v>42.081542588514154</v>
      </c>
      <c r="I199" s="80">
        <f t="shared" si="41"/>
        <v>64</v>
      </c>
      <c r="J199" s="89">
        <f t="shared" si="45"/>
        <v>2032</v>
      </c>
      <c r="K199" s="98">
        <f t="shared" si="46"/>
        <v>48549</v>
      </c>
    </row>
    <row r="200" spans="2:11">
      <c r="B200" s="90">
        <f t="shared" si="42"/>
        <v>48580</v>
      </c>
      <c r="C200" s="85">
        <f>IF(F200&lt;&gt;0,-INDEX([9]Delta!$F$1:$EE$65553,$L$20,$I200),0)</f>
        <v>-30724.956257581711</v>
      </c>
      <c r="D200" s="86">
        <f>IF(ISNUMBER($F200),VLOOKUP($J200,'Table 1'!$B$13:$C$33,2,FALSE)/12*1000*Study_MW,"")</f>
        <v>109544.66249999989</v>
      </c>
      <c r="E200" s="86">
        <f t="shared" si="43"/>
        <v>78819.706242418179</v>
      </c>
      <c r="F200" s="85">
        <f>INDEX([9]Delta!$F$1:$EE$65553,$L$21,$I200)</f>
        <v>2064.39</v>
      </c>
      <c r="G200" s="88">
        <f>IFERROR(E200/$F200,0)</f>
        <v>38.180627808901505</v>
      </c>
      <c r="I200" s="76">
        <f>I80</f>
        <v>66</v>
      </c>
      <c r="J200" s="89">
        <f t="shared" si="45"/>
        <v>2033</v>
      </c>
      <c r="K200" s="90">
        <f t="shared" si="46"/>
        <v>48580</v>
      </c>
    </row>
    <row r="201" spans="2:11">
      <c r="B201" s="94">
        <f t="shared" si="42"/>
        <v>48611</v>
      </c>
      <c r="C201" s="91">
        <f>IF(F201&lt;&gt;0,-INDEX([9]Delta!$F$1:$EE$65553,$L$20,$I201),0)</f>
        <v>-15627.889677524567</v>
      </c>
      <c r="D201" s="87">
        <f>IF(ISNUMBER($F201),VLOOKUP($J201,'Table 1'!$B$13:$C$33,2,FALSE)/12*1000*Study_MW,"")</f>
        <v>109544.66249999989</v>
      </c>
      <c r="E201" s="87">
        <f t="shared" si="43"/>
        <v>93916.772822475323</v>
      </c>
      <c r="F201" s="91">
        <f>INDEX([9]Delta!$F$1:$EE$65553,$L$21,$I201)</f>
        <v>1726.86</v>
      </c>
      <c r="G201" s="92">
        <f t="shared" ref="G201:G259" si="47">IFERROR(E201/$F201,0)</f>
        <v>54.385863835212653</v>
      </c>
      <c r="I201" s="93">
        <f t="shared" si="41"/>
        <v>67</v>
      </c>
      <c r="J201" s="89">
        <f t="shared" si="45"/>
        <v>2033</v>
      </c>
      <c r="K201" s="94">
        <f t="shared" si="46"/>
        <v>48611</v>
      </c>
    </row>
    <row r="202" spans="2:11">
      <c r="B202" s="94">
        <f t="shared" si="42"/>
        <v>48639</v>
      </c>
      <c r="C202" s="91">
        <f>IF(F202&lt;&gt;0,-INDEX([9]Delta!$F$1:$EE$65553,$L$20,$I202),0)</f>
        <v>4918.4919072985649</v>
      </c>
      <c r="D202" s="87">
        <f>IF(ISNUMBER($F202),VLOOKUP($J202,'Table 1'!$B$13:$C$33,2,FALSE)/12*1000*Study_MW,"")</f>
        <v>109544.66249999989</v>
      </c>
      <c r="E202" s="87">
        <f t="shared" si="43"/>
        <v>114463.15440729845</v>
      </c>
      <c r="F202" s="91">
        <f>INDEX([9]Delta!$F$1:$EE$65553,$L$21,$I202)</f>
        <v>2109.59</v>
      </c>
      <c r="G202" s="92">
        <f t="shared" si="47"/>
        <v>54.258483595058017</v>
      </c>
      <c r="I202" s="93">
        <f t="shared" si="41"/>
        <v>68</v>
      </c>
      <c r="J202" s="89">
        <f t="shared" si="45"/>
        <v>2033</v>
      </c>
      <c r="K202" s="94">
        <f t="shared" si="46"/>
        <v>48639</v>
      </c>
    </row>
    <row r="203" spans="2:11">
      <c r="B203" s="94">
        <f t="shared" si="42"/>
        <v>48670</v>
      </c>
      <c r="C203" s="91">
        <f>IF(F203&lt;&gt;0,-INDEX([9]Delta!$F$1:$EE$65553,$L$20,$I203),0)</f>
        <v>8436.1016595363617</v>
      </c>
      <c r="D203" s="87">
        <f>IF(ISNUMBER($F203),VLOOKUP($J203,'Table 1'!$B$13:$C$33,2,FALSE)/12*1000*Study_MW,"")</f>
        <v>109544.66249999989</v>
      </c>
      <c r="E203" s="87">
        <f t="shared" si="43"/>
        <v>117980.76415953625</v>
      </c>
      <c r="F203" s="91">
        <f>INDEX([9]Delta!$F$1:$EE$65553,$L$21,$I203)</f>
        <v>1813.23</v>
      </c>
      <c r="G203" s="92">
        <f t="shared" si="47"/>
        <v>65.066629252514161</v>
      </c>
      <c r="I203" s="93">
        <f t="shared" si="41"/>
        <v>69</v>
      </c>
      <c r="J203" s="89">
        <f t="shared" si="45"/>
        <v>2033</v>
      </c>
      <c r="K203" s="94">
        <f t="shared" si="46"/>
        <v>48670</v>
      </c>
    </row>
    <row r="204" spans="2:11">
      <c r="B204" s="94">
        <f t="shared" si="42"/>
        <v>48700</v>
      </c>
      <c r="C204" s="91">
        <f>IF(F204&lt;&gt;0,-INDEX([9]Delta!$F$1:$EE$65553,$L$20,$I204),0)</f>
        <v>19236.342081576586</v>
      </c>
      <c r="D204" s="87">
        <f>IF(ISNUMBER($F204),VLOOKUP($J204,'Table 1'!$B$13:$C$33,2,FALSE)/12*1000*Study_MW,"")</f>
        <v>109544.66249999989</v>
      </c>
      <c r="E204" s="87">
        <f t="shared" si="43"/>
        <v>128781.00458157648</v>
      </c>
      <c r="F204" s="91">
        <f>INDEX([9]Delta!$F$1:$EE$65553,$L$21,$I204)</f>
        <v>1789.22</v>
      </c>
      <c r="G204" s="92">
        <f t="shared" si="47"/>
        <v>71.976059166327488</v>
      </c>
      <c r="I204" s="93">
        <f t="shared" si="41"/>
        <v>70</v>
      </c>
      <c r="J204" s="89">
        <f t="shared" si="45"/>
        <v>2033</v>
      </c>
      <c r="K204" s="94">
        <f t="shared" si="46"/>
        <v>48700</v>
      </c>
    </row>
    <row r="205" spans="2:11">
      <c r="B205" s="94">
        <f t="shared" si="42"/>
        <v>48731</v>
      </c>
      <c r="C205" s="91">
        <f>IF(F205&lt;&gt;0,-INDEX([9]Delta!$F$1:$EE$65553,$L$20,$I205),0)</f>
        <v>37422.4275829494</v>
      </c>
      <c r="D205" s="87">
        <f>IF(ISNUMBER($F205),VLOOKUP($J205,'Table 1'!$B$13:$C$33,2,FALSE)/12*1000*Study_MW,"")</f>
        <v>109544.66249999989</v>
      </c>
      <c r="E205" s="87">
        <f t="shared" si="43"/>
        <v>146967.09008294929</v>
      </c>
      <c r="F205" s="91">
        <f>INDEX([9]Delta!$F$1:$EE$65553,$L$21,$I205)</f>
        <v>2245.64</v>
      </c>
      <c r="G205" s="92">
        <f t="shared" si="47"/>
        <v>65.445525588673746</v>
      </c>
      <c r="I205" s="93">
        <f t="shared" ref="I205:I211" si="48">I85</f>
        <v>71</v>
      </c>
      <c r="J205" s="89">
        <f t="shared" si="45"/>
        <v>2033</v>
      </c>
      <c r="K205" s="94">
        <f t="shared" si="46"/>
        <v>48731</v>
      </c>
    </row>
    <row r="206" spans="2:11">
      <c r="B206" s="94">
        <f t="shared" si="42"/>
        <v>48761</v>
      </c>
      <c r="C206" s="91">
        <f>IF(F206&lt;&gt;0,-INDEX([9]Delta!$F$1:$EE$65553,$L$20,$I206),0)</f>
        <v>78608.889093905687</v>
      </c>
      <c r="D206" s="87">
        <f>IF(ISNUMBER($F206),VLOOKUP($J206,'Table 1'!$B$13:$C$33,2,FALSE)/12*1000*Study_MW,"")</f>
        <v>109544.66249999989</v>
      </c>
      <c r="E206" s="87">
        <f t="shared" si="43"/>
        <v>188153.55159390558</v>
      </c>
      <c r="F206" s="91">
        <f>INDEX([9]Delta!$F$1:$EE$65553,$L$21,$I206)</f>
        <v>2583.9</v>
      </c>
      <c r="G206" s="92">
        <f t="shared" si="47"/>
        <v>72.817659969002506</v>
      </c>
      <c r="I206" s="93">
        <f t="shared" si="48"/>
        <v>72</v>
      </c>
      <c r="J206" s="89">
        <f t="shared" si="45"/>
        <v>2033</v>
      </c>
      <c r="K206" s="94">
        <f t="shared" si="46"/>
        <v>48761</v>
      </c>
    </row>
    <row r="207" spans="2:11">
      <c r="B207" s="94">
        <f t="shared" si="42"/>
        <v>48792</v>
      </c>
      <c r="C207" s="91">
        <f>IF(F207&lt;&gt;0,-INDEX([9]Delta!$F$1:$EE$65553,$L$20,$I207),0)</f>
        <v>81954.631856411695</v>
      </c>
      <c r="D207" s="87">
        <f>IF(ISNUMBER($F207),VLOOKUP($J207,'Table 1'!$B$13:$C$33,2,FALSE)/12*1000*Study_MW,"")</f>
        <v>109544.66249999989</v>
      </c>
      <c r="E207" s="87">
        <f t="shared" si="43"/>
        <v>191499.29435641158</v>
      </c>
      <c r="F207" s="91">
        <f>INDEX([9]Delta!$F$1:$EE$65553,$L$21,$I207)</f>
        <v>2688.27</v>
      </c>
      <c r="G207" s="92">
        <f t="shared" si="47"/>
        <v>71.235141692021855</v>
      </c>
      <c r="I207" s="93">
        <f t="shared" si="48"/>
        <v>73</v>
      </c>
      <c r="J207" s="89">
        <f t="shared" si="45"/>
        <v>2033</v>
      </c>
      <c r="K207" s="94">
        <f t="shared" si="46"/>
        <v>48792</v>
      </c>
    </row>
    <row r="208" spans="2:11">
      <c r="B208" s="94">
        <f t="shared" si="42"/>
        <v>48823</v>
      </c>
      <c r="C208" s="91">
        <f>IF(F208&lt;&gt;0,-INDEX([9]Delta!$F$1:$EE$65553,$L$20,$I208),0)</f>
        <v>66866.911364585161</v>
      </c>
      <c r="D208" s="87">
        <f>IF(ISNUMBER($F208),VLOOKUP($J208,'Table 1'!$B$13:$C$33,2,FALSE)/12*1000*Study_MW,"")</f>
        <v>109544.66249999989</v>
      </c>
      <c r="E208" s="87">
        <f t="shared" si="43"/>
        <v>176411.57386458505</v>
      </c>
      <c r="F208" s="91">
        <f>INDEX([9]Delta!$F$1:$EE$65553,$L$21,$I208)</f>
        <v>2638.25</v>
      </c>
      <c r="G208" s="92">
        <f t="shared" si="47"/>
        <v>66.866890501121972</v>
      </c>
      <c r="I208" s="93">
        <f t="shared" si="48"/>
        <v>74</v>
      </c>
      <c r="J208" s="89">
        <f t="shared" si="45"/>
        <v>2033</v>
      </c>
      <c r="K208" s="94">
        <f t="shared" si="46"/>
        <v>48823</v>
      </c>
    </row>
    <row r="209" spans="2:11">
      <c r="B209" s="94">
        <f t="shared" si="42"/>
        <v>48853</v>
      </c>
      <c r="C209" s="91">
        <f>IF(F209&lt;&gt;0,-INDEX([9]Delta!$F$1:$EE$65553,$L$20,$I209),0)</f>
        <v>42999.209073036909</v>
      </c>
      <c r="D209" s="87">
        <f>IF(ISNUMBER($F209),VLOOKUP($J209,'Table 1'!$B$13:$C$33,2,FALSE)/12*1000*Study_MW,"")</f>
        <v>109544.66249999989</v>
      </c>
      <c r="E209" s="87">
        <f t="shared" si="43"/>
        <v>152543.8715730368</v>
      </c>
      <c r="F209" s="91">
        <f>INDEX([9]Delta!$F$1:$EE$65553,$L$21,$I209)</f>
        <v>2527.7199999999998</v>
      </c>
      <c r="G209" s="92">
        <f t="shared" si="47"/>
        <v>60.348405508931691</v>
      </c>
      <c r="I209" s="93">
        <f t="shared" si="48"/>
        <v>75</v>
      </c>
      <c r="J209" s="89">
        <f t="shared" si="45"/>
        <v>2033</v>
      </c>
      <c r="K209" s="94">
        <f t="shared" si="46"/>
        <v>48853</v>
      </c>
    </row>
    <row r="210" spans="2:11">
      <c r="B210" s="94">
        <f t="shared" si="42"/>
        <v>48884</v>
      </c>
      <c r="C210" s="91">
        <f>IF(F210&lt;&gt;0,-INDEX([9]Delta!$F$1:$EE$65553,$L$20,$I210),0)</f>
        <v>1992.5702217519283</v>
      </c>
      <c r="D210" s="87">
        <f>IF(ISNUMBER($F210),VLOOKUP($J210,'Table 1'!$B$13:$C$33,2,FALSE)/12*1000*Study_MW,"")</f>
        <v>109544.66249999989</v>
      </c>
      <c r="E210" s="87">
        <f t="shared" si="43"/>
        <v>111537.23272175182</v>
      </c>
      <c r="F210" s="91">
        <f>INDEX([9]Delta!$F$1:$EE$65553,$L$21,$I210)</f>
        <v>2521.9</v>
      </c>
      <c r="G210" s="92">
        <f t="shared" si="47"/>
        <v>44.227460534419215</v>
      </c>
      <c r="I210" s="93">
        <f t="shared" si="48"/>
        <v>76</v>
      </c>
      <c r="J210" s="89">
        <f t="shared" si="45"/>
        <v>2033</v>
      </c>
      <c r="K210" s="94">
        <f t="shared" si="46"/>
        <v>48884</v>
      </c>
    </row>
    <row r="211" spans="2:11">
      <c r="B211" s="98">
        <f t="shared" si="42"/>
        <v>48914</v>
      </c>
      <c r="C211" s="95">
        <f>IF(F211&lt;&gt;0,-INDEX([9]Delta!$F$1:$EE$65553,$L$20,$I211),0)</f>
        <v>-2754.3291518092155</v>
      </c>
      <c r="D211" s="96">
        <f>IF(ISNUMBER($F211),VLOOKUP($J211,'Table 1'!$B$13:$C$33,2,FALSE)/12*1000*Study_MW,"")</f>
        <v>109544.66249999989</v>
      </c>
      <c r="E211" s="96">
        <f t="shared" si="43"/>
        <v>106790.33334819067</v>
      </c>
      <c r="F211" s="95">
        <f>INDEX([9]Delta!$F$1:$EE$65553,$L$21,$I211)</f>
        <v>2481.9</v>
      </c>
      <c r="G211" s="97">
        <f t="shared" si="47"/>
        <v>43.027653550985406</v>
      </c>
      <c r="I211" s="80">
        <f t="shared" si="48"/>
        <v>77</v>
      </c>
      <c r="J211" s="89">
        <f t="shared" si="45"/>
        <v>2033</v>
      </c>
      <c r="K211" s="98">
        <f t="shared" si="46"/>
        <v>48914</v>
      </c>
    </row>
    <row r="212" spans="2:11" outlineLevel="1">
      <c r="B212" s="90">
        <f t="shared" si="42"/>
        <v>48945</v>
      </c>
      <c r="C212" s="184">
        <f>IF(F212&lt;&gt;0,-INDEX([9]Delta!$F$1:$EE$65553,$L$20,$I212),0)</f>
        <v>-33030.970498919487</v>
      </c>
      <c r="D212" s="185">
        <f>IF(ISNUMBER($F212),VLOOKUP($J212,'Table 1'!$B$13:$C$33,2,FALSE)/12*1000*Study_MW,"")</f>
        <v>112193.34749999987</v>
      </c>
      <c r="E212" s="185">
        <f t="shared" si="43"/>
        <v>79162.377001080386</v>
      </c>
      <c r="F212" s="184">
        <f>INDEX([9]Delta!$F$1:$EE$65553,$L$21,$I212)</f>
        <v>2064.39</v>
      </c>
      <c r="G212" s="186">
        <f t="shared" si="47"/>
        <v>38.34661909865887</v>
      </c>
      <c r="I212" s="76">
        <f>I92</f>
        <v>79</v>
      </c>
      <c r="J212" s="89">
        <f t="shared" si="45"/>
        <v>2034</v>
      </c>
      <c r="K212" s="90">
        <f t="shared" si="46"/>
        <v>48945</v>
      </c>
    </row>
    <row r="213" spans="2:11" outlineLevel="1">
      <c r="B213" s="94">
        <f t="shared" ref="B213:B271" si="49">EDATE(B212,1)</f>
        <v>48976</v>
      </c>
      <c r="C213" s="187">
        <f>IF(F213&lt;&gt;0,-INDEX([9]Delta!$F$1:$EE$65553,$L$20,$I213),0)</f>
        <v>-16721.673014551401</v>
      </c>
      <c r="D213" s="188">
        <f>IF(ISNUMBER($F213),VLOOKUP($J213,'Table 1'!$B$13:$C$33,2,FALSE)/12*1000*Study_MW,"")</f>
        <v>112193.34749999987</v>
      </c>
      <c r="E213" s="188">
        <f t="shared" ref="E213:E259" si="50">C213+D213</f>
        <v>95471.674485448471</v>
      </c>
      <c r="F213" s="187">
        <f>INDEX([9]Delta!$F$1:$EE$65553,$L$21,$I213)</f>
        <v>1726.86</v>
      </c>
      <c r="G213" s="189">
        <f t="shared" si="47"/>
        <v>55.286285214463518</v>
      </c>
      <c r="I213" s="93">
        <f t="shared" ref="I213:I235" si="51">I93</f>
        <v>80</v>
      </c>
      <c r="J213" s="89">
        <f t="shared" ref="J213:J259" si="52">YEAR(B213)</f>
        <v>2034</v>
      </c>
      <c r="K213" s="94">
        <f t="shared" si="46"/>
        <v>48976</v>
      </c>
    </row>
    <row r="214" spans="2:11" outlineLevel="1">
      <c r="B214" s="94">
        <f t="shared" si="49"/>
        <v>49004</v>
      </c>
      <c r="C214" s="187">
        <f>IF(F214&lt;&gt;0,-INDEX([9]Delta!$F$1:$EE$65553,$L$20,$I214),0)</f>
        <v>6414.167881667614</v>
      </c>
      <c r="D214" s="188">
        <f>IF(ISNUMBER($F214),VLOOKUP($J214,'Table 1'!$B$13:$C$33,2,FALSE)/12*1000*Study_MW,"")</f>
        <v>112193.34749999987</v>
      </c>
      <c r="E214" s="188">
        <f t="shared" si="50"/>
        <v>118607.51538166749</v>
      </c>
      <c r="F214" s="187">
        <f>INDEX([9]Delta!$F$1:$EE$65553,$L$21,$I214)</f>
        <v>2109.59</v>
      </c>
      <c r="G214" s="189">
        <f t="shared" si="47"/>
        <v>56.223017449678601</v>
      </c>
      <c r="I214" s="93">
        <f t="shared" si="51"/>
        <v>81</v>
      </c>
      <c r="J214" s="89">
        <f t="shared" si="52"/>
        <v>2034</v>
      </c>
      <c r="K214" s="94">
        <f t="shared" si="46"/>
        <v>49004</v>
      </c>
    </row>
    <row r="215" spans="2:11" outlineLevel="1">
      <c r="B215" s="94">
        <f t="shared" si="49"/>
        <v>49035</v>
      </c>
      <c r="C215" s="187">
        <f>IF(F215&lt;&gt;0,-INDEX([9]Delta!$F$1:$EE$65553,$L$20,$I215),0)</f>
        <v>9463.8149698078632</v>
      </c>
      <c r="D215" s="188">
        <f>IF(ISNUMBER($F215),VLOOKUP($J215,'Table 1'!$B$13:$C$33,2,FALSE)/12*1000*Study_MW,"")</f>
        <v>112193.34749999987</v>
      </c>
      <c r="E215" s="188">
        <f t="shared" si="50"/>
        <v>121657.16246980774</v>
      </c>
      <c r="F215" s="187">
        <f>INDEX([9]Delta!$F$1:$EE$65553,$L$21,$I215)</f>
        <v>1813.23</v>
      </c>
      <c r="G215" s="189">
        <f t="shared" si="47"/>
        <v>67.094170331291522</v>
      </c>
      <c r="I215" s="93">
        <f t="shared" si="51"/>
        <v>82</v>
      </c>
      <c r="J215" s="89">
        <f t="shared" si="52"/>
        <v>2034</v>
      </c>
      <c r="K215" s="94">
        <f t="shared" si="46"/>
        <v>49035</v>
      </c>
    </row>
    <row r="216" spans="2:11" outlineLevel="1">
      <c r="B216" s="94">
        <f t="shared" si="49"/>
        <v>49065</v>
      </c>
      <c r="C216" s="187">
        <f>IF(F216&lt;&gt;0,-INDEX([9]Delta!$F$1:$EE$65553,$L$20,$I216),0)</f>
        <v>19921.500493466854</v>
      </c>
      <c r="D216" s="188">
        <f>IF(ISNUMBER($F216),VLOOKUP($J216,'Table 1'!$B$13:$C$33,2,FALSE)/12*1000*Study_MW,"")</f>
        <v>112193.34749999987</v>
      </c>
      <c r="E216" s="188">
        <f t="shared" si="50"/>
        <v>132114.84799346671</v>
      </c>
      <c r="F216" s="187">
        <f>INDEX([9]Delta!$F$1:$EE$65553,$L$21,$I216)</f>
        <v>1789.22</v>
      </c>
      <c r="G216" s="189">
        <f t="shared" si="47"/>
        <v>73.839353457633337</v>
      </c>
      <c r="I216" s="93">
        <f t="shared" si="51"/>
        <v>83</v>
      </c>
      <c r="J216" s="89">
        <f t="shared" si="52"/>
        <v>2034</v>
      </c>
      <c r="K216" s="94">
        <f t="shared" si="46"/>
        <v>49065</v>
      </c>
    </row>
    <row r="217" spans="2:11" outlineLevel="1">
      <c r="B217" s="94">
        <f t="shared" si="49"/>
        <v>49096</v>
      </c>
      <c r="C217" s="187">
        <f>IF(F217&lt;&gt;0,-INDEX([9]Delta!$F$1:$EE$65553,$L$20,$I217),0)</f>
        <v>38787.398501098156</v>
      </c>
      <c r="D217" s="188">
        <f>IF(ISNUMBER($F217),VLOOKUP($J217,'Table 1'!$B$13:$C$33,2,FALSE)/12*1000*Study_MW,"")</f>
        <v>112193.34749999987</v>
      </c>
      <c r="E217" s="188">
        <f t="shared" si="50"/>
        <v>150980.74600109801</v>
      </c>
      <c r="F217" s="187">
        <f>INDEX([9]Delta!$F$1:$EE$65553,$L$21,$I217)</f>
        <v>2245.64</v>
      </c>
      <c r="G217" s="189">
        <f t="shared" si="47"/>
        <v>67.232836073946856</v>
      </c>
      <c r="I217" s="93">
        <f t="shared" si="51"/>
        <v>84</v>
      </c>
      <c r="J217" s="89">
        <f t="shared" si="52"/>
        <v>2034</v>
      </c>
      <c r="K217" s="94">
        <f t="shared" si="46"/>
        <v>49096</v>
      </c>
    </row>
    <row r="218" spans="2:11" outlineLevel="1">
      <c r="B218" s="94">
        <f t="shared" si="49"/>
        <v>49126</v>
      </c>
      <c r="C218" s="187">
        <f>IF(F218&lt;&gt;0,-INDEX([9]Delta!$F$1:$EE$65553,$L$20,$I218),0)</f>
        <v>77277.032892554998</v>
      </c>
      <c r="D218" s="188">
        <f>IF(ISNUMBER($F218),VLOOKUP($J218,'Table 1'!$B$13:$C$33,2,FALSE)/12*1000*Study_MW,"")</f>
        <v>112193.34749999987</v>
      </c>
      <c r="E218" s="188">
        <f t="shared" si="50"/>
        <v>189470.38039255486</v>
      </c>
      <c r="F218" s="187">
        <f>INDEX([9]Delta!$F$1:$EE$65553,$L$21,$I218)</f>
        <v>2583.9</v>
      </c>
      <c r="G218" s="189">
        <f t="shared" si="47"/>
        <v>73.327288359671371</v>
      </c>
      <c r="I218" s="93">
        <f t="shared" si="51"/>
        <v>85</v>
      </c>
      <c r="J218" s="89">
        <f t="shared" si="52"/>
        <v>2034</v>
      </c>
      <c r="K218" s="94">
        <f t="shared" si="46"/>
        <v>49126</v>
      </c>
    </row>
    <row r="219" spans="2:11" outlineLevel="1">
      <c r="B219" s="94">
        <f t="shared" si="49"/>
        <v>49157</v>
      </c>
      <c r="C219" s="187">
        <f>IF(F219&lt;&gt;0,-INDEX([9]Delta!$F$1:$EE$65553,$L$20,$I219),0)</f>
        <v>86043.349770545959</v>
      </c>
      <c r="D219" s="188">
        <f>IF(ISNUMBER($F219),VLOOKUP($J219,'Table 1'!$B$13:$C$33,2,FALSE)/12*1000*Study_MW,"")</f>
        <v>112193.34749999987</v>
      </c>
      <c r="E219" s="188">
        <f t="shared" si="50"/>
        <v>198236.69727054582</v>
      </c>
      <c r="F219" s="187">
        <f>INDEX([9]Delta!$F$1:$EE$65553,$L$21,$I219)</f>
        <v>2688.27</v>
      </c>
      <c r="G219" s="189">
        <f t="shared" si="47"/>
        <v>73.741364249329806</v>
      </c>
      <c r="I219" s="93">
        <f t="shared" si="51"/>
        <v>86</v>
      </c>
      <c r="J219" s="89">
        <f t="shared" si="52"/>
        <v>2034</v>
      </c>
      <c r="K219" s="94">
        <f t="shared" si="46"/>
        <v>49157</v>
      </c>
    </row>
    <row r="220" spans="2:11" outlineLevel="1">
      <c r="B220" s="94">
        <f t="shared" si="49"/>
        <v>49188</v>
      </c>
      <c r="C220" s="187">
        <f>IF(F220&lt;&gt;0,-INDEX([9]Delta!$F$1:$EE$65553,$L$20,$I220),0)</f>
        <v>70252.451565086842</v>
      </c>
      <c r="D220" s="188">
        <f>IF(ISNUMBER($F220),VLOOKUP($J220,'Table 1'!$B$13:$C$33,2,FALSE)/12*1000*Study_MW,"")</f>
        <v>112193.34749999987</v>
      </c>
      <c r="E220" s="188">
        <f t="shared" si="50"/>
        <v>182445.7990650867</v>
      </c>
      <c r="F220" s="187">
        <f>INDEX([9]Delta!$F$1:$EE$65553,$L$21,$I220)</f>
        <v>2638.25</v>
      </c>
      <c r="G220" s="189">
        <f t="shared" si="47"/>
        <v>69.154098006287015</v>
      </c>
      <c r="I220" s="93">
        <f t="shared" si="51"/>
        <v>87</v>
      </c>
      <c r="J220" s="89">
        <f t="shared" si="52"/>
        <v>2034</v>
      </c>
      <c r="K220" s="94">
        <f t="shared" si="46"/>
        <v>49188</v>
      </c>
    </row>
    <row r="221" spans="2:11" outlineLevel="1">
      <c r="B221" s="94">
        <f t="shared" si="49"/>
        <v>49218</v>
      </c>
      <c r="C221" s="187">
        <f>IF(F221&lt;&gt;0,-INDEX([9]Delta!$F$1:$EE$65553,$L$20,$I221),0)</f>
        <v>42793.317821204662</v>
      </c>
      <c r="D221" s="188">
        <f>IF(ISNUMBER($F221),VLOOKUP($J221,'Table 1'!$B$13:$C$33,2,FALSE)/12*1000*Study_MW,"")</f>
        <v>112193.34749999987</v>
      </c>
      <c r="E221" s="188">
        <f t="shared" si="50"/>
        <v>154986.66532120452</v>
      </c>
      <c r="F221" s="187">
        <f>INDEX([9]Delta!$F$1:$EE$65553,$L$21,$I221)</f>
        <v>2527.7199999999998</v>
      </c>
      <c r="G221" s="189">
        <f t="shared" si="47"/>
        <v>61.314807542451113</v>
      </c>
      <c r="I221" s="93">
        <f t="shared" si="51"/>
        <v>88</v>
      </c>
      <c r="J221" s="89">
        <f t="shared" si="52"/>
        <v>2034</v>
      </c>
      <c r="K221" s="94">
        <f t="shared" si="46"/>
        <v>49218</v>
      </c>
    </row>
    <row r="222" spans="2:11" outlineLevel="1">
      <c r="B222" s="94">
        <f t="shared" si="49"/>
        <v>49249</v>
      </c>
      <c r="C222" s="187">
        <f>IF(F222&lt;&gt;0,-INDEX([9]Delta!$F$1:$EE$65553,$L$20,$I222),0)</f>
        <v>1822.0138547420502</v>
      </c>
      <c r="D222" s="188">
        <f>IF(ISNUMBER($F222),VLOOKUP($J222,'Table 1'!$B$13:$C$33,2,FALSE)/12*1000*Study_MW,"")</f>
        <v>112193.34749999987</v>
      </c>
      <c r="E222" s="188">
        <f t="shared" si="50"/>
        <v>114015.36135474192</v>
      </c>
      <c r="F222" s="187">
        <f>INDEX([9]Delta!$F$1:$EE$65553,$L$21,$I222)</f>
        <v>2521.9</v>
      </c>
      <c r="G222" s="189">
        <f t="shared" si="47"/>
        <v>45.210104030588809</v>
      </c>
      <c r="I222" s="93">
        <f t="shared" si="51"/>
        <v>89</v>
      </c>
      <c r="J222" s="89">
        <f t="shared" si="52"/>
        <v>2034</v>
      </c>
      <c r="K222" s="94">
        <f t="shared" si="46"/>
        <v>49249</v>
      </c>
    </row>
    <row r="223" spans="2:11" outlineLevel="1">
      <c r="B223" s="98">
        <f t="shared" si="49"/>
        <v>49279</v>
      </c>
      <c r="C223" s="190">
        <f>IF(F223&lt;&gt;0,-INDEX([9]Delta!$F$1:$EE$65553,$L$20,$I223),0)</f>
        <v>-98.678726047277451</v>
      </c>
      <c r="D223" s="191">
        <f>IF(ISNUMBER($F223),VLOOKUP($J223,'Table 1'!$B$13:$C$33,2,FALSE)/12*1000*Study_MW,"")</f>
        <v>112193.34749999987</v>
      </c>
      <c r="E223" s="191">
        <f t="shared" si="50"/>
        <v>112094.6687739526</v>
      </c>
      <c r="F223" s="190">
        <f>INDEX([9]Delta!$F$1:$EE$65553,$L$21,$I223)</f>
        <v>2481.9</v>
      </c>
      <c r="G223" s="192">
        <f t="shared" si="47"/>
        <v>45.164861103973806</v>
      </c>
      <c r="I223" s="80">
        <f t="shared" si="51"/>
        <v>90</v>
      </c>
      <c r="J223" s="89">
        <f t="shared" si="52"/>
        <v>2034</v>
      </c>
      <c r="K223" s="98">
        <f t="shared" si="46"/>
        <v>49279</v>
      </c>
    </row>
    <row r="224" spans="2:11" outlineLevel="1">
      <c r="B224" s="90">
        <f t="shared" si="49"/>
        <v>49310</v>
      </c>
      <c r="C224" s="184">
        <f>IF(F224&lt;&gt;0,-INDEX([9]Delta!$F$1:$EE$65553,$L$20,$I224),0)</f>
        <v>-33264.163446545601</v>
      </c>
      <c r="D224" s="185">
        <f>IF(ISNUMBER($F224),VLOOKUP($J224,'Table 1'!$B$13:$C$33,2,FALSE)/12*1000*Study_MW,"")</f>
        <v>114901.60499999986</v>
      </c>
      <c r="E224" s="185">
        <f t="shared" si="50"/>
        <v>81637.441553454264</v>
      </c>
      <c r="F224" s="184">
        <f>INDEX([9]Delta!$F$1:$EE$65553,$L$21,$I224)</f>
        <v>2064.39</v>
      </c>
      <c r="G224" s="186">
        <f t="shared" si="47"/>
        <v>39.545551738505935</v>
      </c>
      <c r="I224" s="76">
        <f>I104</f>
        <v>92</v>
      </c>
      <c r="J224" s="89">
        <f t="shared" si="52"/>
        <v>2035</v>
      </c>
      <c r="K224" s="90">
        <f t="shared" si="46"/>
        <v>49310</v>
      </c>
    </row>
    <row r="225" spans="2:11" outlineLevel="1">
      <c r="B225" s="94">
        <f t="shared" si="49"/>
        <v>49341</v>
      </c>
      <c r="C225" s="187">
        <f>IF(F225&lt;&gt;0,-INDEX([9]Delta!$F$1:$EE$65553,$L$20,$I225),0)</f>
        <v>-16545.593028992414</v>
      </c>
      <c r="D225" s="188">
        <f>IF(ISNUMBER($F225),VLOOKUP($J225,'Table 1'!$B$13:$C$33,2,FALSE)/12*1000*Study_MW,"")</f>
        <v>114901.60499999986</v>
      </c>
      <c r="E225" s="188">
        <f t="shared" si="50"/>
        <v>98356.01197100745</v>
      </c>
      <c r="F225" s="187">
        <f>INDEX([9]Delta!$F$1:$EE$65553,$L$21,$I225)</f>
        <v>1726.86</v>
      </c>
      <c r="G225" s="189">
        <f t="shared" si="47"/>
        <v>56.956563920067325</v>
      </c>
      <c r="I225" s="93">
        <f t="shared" si="51"/>
        <v>93</v>
      </c>
      <c r="J225" s="89">
        <f t="shared" si="52"/>
        <v>2035</v>
      </c>
      <c r="K225" s="94">
        <f t="shared" ref="K225:K259" si="53">IF(ISNUMBER(F225),IF(F225&lt;&gt;0,B225,""),"")</f>
        <v>49341</v>
      </c>
    </row>
    <row r="226" spans="2:11" outlineLevel="1">
      <c r="B226" s="94">
        <f t="shared" si="49"/>
        <v>49369</v>
      </c>
      <c r="C226" s="187">
        <f>IF(F226&lt;&gt;0,-INDEX([9]Delta!$F$1:$EE$65553,$L$20,$I226),0)</f>
        <v>2966.951873332262</v>
      </c>
      <c r="D226" s="188">
        <f>IF(ISNUMBER($F226),VLOOKUP($J226,'Table 1'!$B$13:$C$33,2,FALSE)/12*1000*Study_MW,"")</f>
        <v>114901.60499999986</v>
      </c>
      <c r="E226" s="188">
        <f t="shared" si="50"/>
        <v>117868.55687333213</v>
      </c>
      <c r="F226" s="187">
        <f>INDEX([9]Delta!$F$1:$EE$65553,$L$21,$I226)</f>
        <v>2109.59</v>
      </c>
      <c r="G226" s="189">
        <f t="shared" si="47"/>
        <v>55.872732082220772</v>
      </c>
      <c r="I226" s="93">
        <f t="shared" si="51"/>
        <v>94</v>
      </c>
      <c r="J226" s="89">
        <f t="shared" si="52"/>
        <v>2035</v>
      </c>
      <c r="K226" s="94">
        <f t="shared" si="53"/>
        <v>49369</v>
      </c>
    </row>
    <row r="227" spans="2:11" outlineLevel="1">
      <c r="B227" s="94">
        <f t="shared" si="49"/>
        <v>49400</v>
      </c>
      <c r="C227" s="187">
        <f>IF(F227&lt;&gt;0,-INDEX([9]Delta!$F$1:$EE$65553,$L$20,$I227),0)</f>
        <v>3320.5036164522171</v>
      </c>
      <c r="D227" s="188">
        <f>IF(ISNUMBER($F227),VLOOKUP($J227,'Table 1'!$B$13:$C$33,2,FALSE)/12*1000*Study_MW,"")</f>
        <v>114901.60499999986</v>
      </c>
      <c r="E227" s="188">
        <f t="shared" si="50"/>
        <v>118222.10861645208</v>
      </c>
      <c r="F227" s="187">
        <f>INDEX([9]Delta!$F$1:$EE$65553,$L$21,$I227)</f>
        <v>1813.23</v>
      </c>
      <c r="G227" s="189">
        <f t="shared" si="47"/>
        <v>65.19973120699089</v>
      </c>
      <c r="I227" s="93">
        <f t="shared" si="51"/>
        <v>95</v>
      </c>
      <c r="J227" s="89">
        <f t="shared" si="52"/>
        <v>2035</v>
      </c>
      <c r="K227" s="94">
        <f t="shared" si="53"/>
        <v>49400</v>
      </c>
    </row>
    <row r="228" spans="2:11" outlineLevel="1">
      <c r="B228" s="94">
        <f t="shared" si="49"/>
        <v>49430</v>
      </c>
      <c r="C228" s="187">
        <f>IF(F228&lt;&gt;0,-INDEX([9]Delta!$F$1:$EE$65553,$L$20,$I228),0)</f>
        <v>17812.014862388372</v>
      </c>
      <c r="D228" s="188">
        <f>IF(ISNUMBER($F228),VLOOKUP($J228,'Table 1'!$B$13:$C$33,2,FALSE)/12*1000*Study_MW,"")</f>
        <v>114901.60499999986</v>
      </c>
      <c r="E228" s="188">
        <f t="shared" si="50"/>
        <v>132713.61986238824</v>
      </c>
      <c r="F228" s="187">
        <f>INDEX([9]Delta!$F$1:$EE$65553,$L$21,$I228)</f>
        <v>1789.22</v>
      </c>
      <c r="G228" s="189">
        <f t="shared" si="47"/>
        <v>74.174008709039825</v>
      </c>
      <c r="I228" s="93">
        <f t="shared" si="51"/>
        <v>96</v>
      </c>
      <c r="J228" s="89">
        <f t="shared" si="52"/>
        <v>2035</v>
      </c>
      <c r="K228" s="94">
        <f t="shared" si="53"/>
        <v>49430</v>
      </c>
    </row>
    <row r="229" spans="2:11" outlineLevel="1">
      <c r="B229" s="94">
        <f t="shared" si="49"/>
        <v>49461</v>
      </c>
      <c r="C229" s="187">
        <f>IF(F229&lt;&gt;0,-INDEX([9]Delta!$F$1:$EE$65553,$L$20,$I229),0)</f>
        <v>38028.725566059351</v>
      </c>
      <c r="D229" s="188">
        <f>IF(ISNUMBER($F229),VLOOKUP($J229,'Table 1'!$B$13:$C$33,2,FALSE)/12*1000*Study_MW,"")</f>
        <v>114901.60499999986</v>
      </c>
      <c r="E229" s="188">
        <f t="shared" si="50"/>
        <v>152930.33056605922</v>
      </c>
      <c r="F229" s="187">
        <f>INDEX([9]Delta!$F$1:$EE$65553,$L$21,$I229)</f>
        <v>2245.64</v>
      </c>
      <c r="G229" s="189">
        <f t="shared" si="47"/>
        <v>68.101000412380984</v>
      </c>
      <c r="I229" s="93">
        <f t="shared" si="51"/>
        <v>97</v>
      </c>
      <c r="J229" s="89">
        <f t="shared" si="52"/>
        <v>2035</v>
      </c>
      <c r="K229" s="94">
        <f t="shared" si="53"/>
        <v>49461</v>
      </c>
    </row>
    <row r="230" spans="2:11" outlineLevel="1">
      <c r="B230" s="94">
        <f t="shared" si="49"/>
        <v>49491</v>
      </c>
      <c r="C230" s="187">
        <f>IF(F230&lt;&gt;0,-INDEX([9]Delta!$F$1:$EE$65553,$L$20,$I230),0)</f>
        <v>86129.353940278292</v>
      </c>
      <c r="D230" s="188">
        <f>IF(ISNUMBER($F230),VLOOKUP($J230,'Table 1'!$B$13:$C$33,2,FALSE)/12*1000*Study_MW,"")</f>
        <v>114901.60499999986</v>
      </c>
      <c r="E230" s="188">
        <f t="shared" si="50"/>
        <v>201030.95894027816</v>
      </c>
      <c r="F230" s="187">
        <f>INDEX([9]Delta!$F$1:$EE$65553,$L$21,$I230)</f>
        <v>2583.9</v>
      </c>
      <c r="G230" s="189">
        <f t="shared" si="47"/>
        <v>77.801369611934732</v>
      </c>
      <c r="I230" s="93">
        <f t="shared" si="51"/>
        <v>98</v>
      </c>
      <c r="J230" s="89">
        <f t="shared" si="52"/>
        <v>2035</v>
      </c>
      <c r="K230" s="94">
        <f t="shared" si="53"/>
        <v>49491</v>
      </c>
    </row>
    <row r="231" spans="2:11" outlineLevel="1">
      <c r="B231" s="94">
        <f t="shared" si="49"/>
        <v>49522</v>
      </c>
      <c r="C231" s="187">
        <f>IF(F231&lt;&gt;0,-INDEX([9]Delta!$F$1:$EE$65553,$L$20,$I231),0)</f>
        <v>95178.52823895216</v>
      </c>
      <c r="D231" s="188">
        <f>IF(ISNUMBER($F231),VLOOKUP($J231,'Table 1'!$B$13:$C$33,2,FALSE)/12*1000*Study_MW,"")</f>
        <v>114901.60499999986</v>
      </c>
      <c r="E231" s="188">
        <f t="shared" si="50"/>
        <v>210080.13323895202</v>
      </c>
      <c r="F231" s="187">
        <f>INDEX([9]Delta!$F$1:$EE$65553,$L$21,$I231)</f>
        <v>2688.27</v>
      </c>
      <c r="G231" s="189">
        <f t="shared" si="47"/>
        <v>78.146961889598899</v>
      </c>
      <c r="I231" s="93">
        <f t="shared" si="51"/>
        <v>99</v>
      </c>
      <c r="J231" s="89">
        <f t="shared" si="52"/>
        <v>2035</v>
      </c>
      <c r="K231" s="94">
        <f t="shared" si="53"/>
        <v>49522</v>
      </c>
    </row>
    <row r="232" spans="2:11" outlineLevel="1">
      <c r="B232" s="94">
        <f t="shared" si="49"/>
        <v>49553</v>
      </c>
      <c r="C232" s="187">
        <f>IF(F232&lt;&gt;0,-INDEX([9]Delta!$F$1:$EE$65553,$L$20,$I232),0)</f>
        <v>76269.636375039816</v>
      </c>
      <c r="D232" s="188">
        <f>IF(ISNUMBER($F232),VLOOKUP($J232,'Table 1'!$B$13:$C$33,2,FALSE)/12*1000*Study_MW,"")</f>
        <v>114901.60499999986</v>
      </c>
      <c r="E232" s="188">
        <f t="shared" si="50"/>
        <v>191171.24137503968</v>
      </c>
      <c r="F232" s="187">
        <f>INDEX([9]Delta!$F$1:$EE$65553,$L$21,$I232)</f>
        <v>2638.25</v>
      </c>
      <c r="G232" s="189">
        <f t="shared" si="47"/>
        <v>72.461382118843815</v>
      </c>
      <c r="I232" s="93">
        <f t="shared" si="51"/>
        <v>100</v>
      </c>
      <c r="J232" s="89">
        <f t="shared" si="52"/>
        <v>2035</v>
      </c>
      <c r="K232" s="94">
        <f t="shared" si="53"/>
        <v>49553</v>
      </c>
    </row>
    <row r="233" spans="2:11" outlineLevel="1">
      <c r="B233" s="94">
        <f t="shared" si="49"/>
        <v>49583</v>
      </c>
      <c r="C233" s="187">
        <f>IF(F233&lt;&gt;0,-INDEX([9]Delta!$F$1:$EE$65553,$L$20,$I233),0)</f>
        <v>46003.325559228659</v>
      </c>
      <c r="D233" s="188">
        <f>IF(ISNUMBER($F233),VLOOKUP($J233,'Table 1'!$B$13:$C$33,2,FALSE)/12*1000*Study_MW,"")</f>
        <v>114901.60499999986</v>
      </c>
      <c r="E233" s="188">
        <f t="shared" si="50"/>
        <v>160904.93055922852</v>
      </c>
      <c r="F233" s="187">
        <f>INDEX([9]Delta!$F$1:$EE$65553,$L$21,$I233)</f>
        <v>2527.7199999999998</v>
      </c>
      <c r="G233" s="189">
        <f t="shared" si="47"/>
        <v>63.656152801429165</v>
      </c>
      <c r="I233" s="93">
        <f t="shared" si="51"/>
        <v>101</v>
      </c>
      <c r="J233" s="89">
        <f t="shared" si="52"/>
        <v>2035</v>
      </c>
      <c r="K233" s="94">
        <f t="shared" si="53"/>
        <v>49583</v>
      </c>
    </row>
    <row r="234" spans="2:11" outlineLevel="1">
      <c r="B234" s="94">
        <f t="shared" si="49"/>
        <v>49614</v>
      </c>
      <c r="C234" s="187">
        <f>IF(F234&lt;&gt;0,-INDEX([9]Delta!$F$1:$EE$65553,$L$20,$I234),0)</f>
        <v>2608.7623799145222</v>
      </c>
      <c r="D234" s="188">
        <f>IF(ISNUMBER($F234),VLOOKUP($J234,'Table 1'!$B$13:$C$33,2,FALSE)/12*1000*Study_MW,"")</f>
        <v>114901.60499999986</v>
      </c>
      <c r="E234" s="188">
        <f t="shared" si="50"/>
        <v>117510.36737991439</v>
      </c>
      <c r="F234" s="187">
        <f>INDEX([9]Delta!$F$1:$EE$65553,$L$21,$I234)</f>
        <v>2521.9</v>
      </c>
      <c r="G234" s="189">
        <f t="shared" si="47"/>
        <v>46.595966287289102</v>
      </c>
      <c r="I234" s="93">
        <f t="shared" si="51"/>
        <v>102</v>
      </c>
      <c r="J234" s="89">
        <f t="shared" si="52"/>
        <v>2035</v>
      </c>
      <c r="K234" s="94">
        <f t="shared" si="53"/>
        <v>49614</v>
      </c>
    </row>
    <row r="235" spans="2:11" outlineLevel="1">
      <c r="B235" s="98">
        <f t="shared" si="49"/>
        <v>49644</v>
      </c>
      <c r="C235" s="190">
        <f>IF(F235&lt;&gt;0,-INDEX([9]Delta!$F$1:$EE$65553,$L$20,$I235),0)</f>
        <v>421.52553924918175</v>
      </c>
      <c r="D235" s="191">
        <f>IF(ISNUMBER($F235),VLOOKUP($J235,'Table 1'!$B$13:$C$33,2,FALSE)/12*1000*Study_MW,"")</f>
        <v>114901.60499999986</v>
      </c>
      <c r="E235" s="191">
        <f t="shared" si="50"/>
        <v>115323.13053924905</v>
      </c>
      <c r="F235" s="190">
        <f>INDEX([9]Delta!$F$1:$EE$65553,$L$21,$I235)</f>
        <v>2481.9</v>
      </c>
      <c r="G235" s="192">
        <f t="shared" si="47"/>
        <v>46.465663620310664</v>
      </c>
      <c r="I235" s="80">
        <f t="shared" si="51"/>
        <v>103</v>
      </c>
      <c r="J235" s="89">
        <f t="shared" si="52"/>
        <v>2035</v>
      </c>
      <c r="K235" s="98">
        <f t="shared" si="53"/>
        <v>49644</v>
      </c>
    </row>
    <row r="236" spans="2:11" outlineLevel="1">
      <c r="B236" s="90">
        <f t="shared" si="49"/>
        <v>49675</v>
      </c>
      <c r="C236" s="184">
        <f>IF(F236&lt;&gt;0,-INDEX([9]Delta!$F$1:$EE$65553,$L$20,$I236),0)</f>
        <v>-97189.11584597826</v>
      </c>
      <c r="D236" s="185">
        <f>IF(ISNUMBER($F236),VLOOKUP($J236,'Table 1'!$B$13:$C$33,2,FALSE)/12*1000*Study_MW,"")</f>
        <v>215674.535</v>
      </c>
      <c r="E236" s="185">
        <f t="shared" si="50"/>
        <v>118485.41915402174</v>
      </c>
      <c r="F236" s="184">
        <f>INDEX([9]Delta!$F$1:$EE$65553,$L$21,$I236)</f>
        <v>2064.39</v>
      </c>
      <c r="G236" s="186">
        <f t="shared" si="47"/>
        <v>57.394881371263061</v>
      </c>
      <c r="I236" s="76">
        <f>I116</f>
        <v>105</v>
      </c>
      <c r="J236" s="89">
        <f t="shared" si="52"/>
        <v>2036</v>
      </c>
      <c r="K236" s="90">
        <f t="shared" si="53"/>
        <v>49675</v>
      </c>
    </row>
    <row r="237" spans="2:11" outlineLevel="1">
      <c r="B237" s="94">
        <f t="shared" si="49"/>
        <v>49706</v>
      </c>
      <c r="C237" s="187">
        <f>IF(F237&lt;&gt;0,-INDEX([9]Delta!$F$1:$EE$65553,$L$20,$I237),0)</f>
        <v>-85791.507412791252</v>
      </c>
      <c r="D237" s="188">
        <f>IF(ISNUMBER($F237),VLOOKUP($J237,'Table 1'!$B$13:$C$33,2,FALSE)/12*1000*Study_MW,"")</f>
        <v>215674.535</v>
      </c>
      <c r="E237" s="188">
        <f t="shared" si="50"/>
        <v>129883.02758720875</v>
      </c>
      <c r="F237" s="187">
        <f>INDEX([9]Delta!$F$1:$EE$65553,$L$21,$I237)</f>
        <v>1806.97</v>
      </c>
      <c r="G237" s="189">
        <f t="shared" si="47"/>
        <v>71.878906449586182</v>
      </c>
      <c r="I237" s="93">
        <f t="shared" ref="I237:I271" si="54">I117</f>
        <v>106</v>
      </c>
      <c r="J237" s="89">
        <f t="shared" si="52"/>
        <v>2036</v>
      </c>
      <c r="K237" s="94">
        <f t="shared" si="53"/>
        <v>49706</v>
      </c>
    </row>
    <row r="238" spans="2:11" outlineLevel="1">
      <c r="B238" s="94">
        <f t="shared" si="49"/>
        <v>49735</v>
      </c>
      <c r="C238" s="187">
        <f>IF(F238&lt;&gt;0,-INDEX([9]Delta!$F$1:$EE$65553,$L$20,$I238),0)</f>
        <v>-77868.296315938234</v>
      </c>
      <c r="D238" s="188">
        <f>IF(ISNUMBER($F238),VLOOKUP($J238,'Table 1'!$B$13:$C$33,2,FALSE)/12*1000*Study_MW,"")</f>
        <v>215674.535</v>
      </c>
      <c r="E238" s="188">
        <f t="shared" si="50"/>
        <v>137806.23868406177</v>
      </c>
      <c r="F238" s="187">
        <f>INDEX([9]Delta!$F$1:$EE$65553,$L$21,$I238)</f>
        <v>2109.59</v>
      </c>
      <c r="G238" s="189">
        <f t="shared" si="47"/>
        <v>65.323706826474222</v>
      </c>
      <c r="I238" s="93">
        <f t="shared" si="54"/>
        <v>107</v>
      </c>
      <c r="J238" s="89">
        <f t="shared" si="52"/>
        <v>2036</v>
      </c>
      <c r="K238" s="94">
        <f t="shared" si="53"/>
        <v>49735</v>
      </c>
    </row>
    <row r="239" spans="2:11" outlineLevel="1">
      <c r="B239" s="94">
        <f t="shared" si="49"/>
        <v>49766</v>
      </c>
      <c r="C239" s="187">
        <f>IF(F239&lt;&gt;0,-INDEX([9]Delta!$F$1:$EE$65553,$L$20,$I239),0)</f>
        <v>-62507.17027798295</v>
      </c>
      <c r="D239" s="188">
        <f>IF(ISNUMBER($F239),VLOOKUP($J239,'Table 1'!$B$13:$C$33,2,FALSE)/12*1000*Study_MW,"")</f>
        <v>215674.535</v>
      </c>
      <c r="E239" s="188">
        <f t="shared" si="50"/>
        <v>153167.36472201705</v>
      </c>
      <c r="F239" s="187">
        <f>INDEX([9]Delta!$F$1:$EE$65553,$L$21,$I239)</f>
        <v>1813.23</v>
      </c>
      <c r="G239" s="189">
        <f t="shared" si="47"/>
        <v>84.472110389755883</v>
      </c>
      <c r="I239" s="93">
        <f t="shared" si="54"/>
        <v>108</v>
      </c>
      <c r="J239" s="89">
        <f t="shared" si="52"/>
        <v>2036</v>
      </c>
      <c r="K239" s="94">
        <f t="shared" si="53"/>
        <v>49766</v>
      </c>
    </row>
    <row r="240" spans="2:11" outlineLevel="1">
      <c r="B240" s="94">
        <f t="shared" si="49"/>
        <v>49796</v>
      </c>
      <c r="C240" s="187">
        <f>IF(F240&lt;&gt;0,-INDEX([9]Delta!$F$1:$EE$65553,$L$20,$I240),0)</f>
        <v>-35876.314123749733</v>
      </c>
      <c r="D240" s="188">
        <f>IF(ISNUMBER($F240),VLOOKUP($J240,'Table 1'!$B$13:$C$33,2,FALSE)/12*1000*Study_MW,"")</f>
        <v>215674.535</v>
      </c>
      <c r="E240" s="188">
        <f t="shared" si="50"/>
        <v>179798.22087625027</v>
      </c>
      <c r="F240" s="187">
        <f>INDEX([9]Delta!$F$1:$EE$65553,$L$21,$I240)</f>
        <v>1789.22</v>
      </c>
      <c r="G240" s="189">
        <f t="shared" si="47"/>
        <v>100.48972226794372</v>
      </c>
      <c r="I240" s="93">
        <f t="shared" si="54"/>
        <v>109</v>
      </c>
      <c r="J240" s="89">
        <f t="shared" si="52"/>
        <v>2036</v>
      </c>
      <c r="K240" s="94">
        <f t="shared" si="53"/>
        <v>49796</v>
      </c>
    </row>
    <row r="241" spans="2:11" outlineLevel="1">
      <c r="B241" s="94">
        <f t="shared" si="49"/>
        <v>49827</v>
      </c>
      <c r="C241" s="187">
        <f>IF(F241&lt;&gt;0,-INDEX([9]Delta!$F$1:$EE$65553,$L$20,$I241),0)</f>
        <v>-18121.133036255836</v>
      </c>
      <c r="D241" s="188">
        <f>IF(ISNUMBER($F241),VLOOKUP($J241,'Table 1'!$B$13:$C$33,2,FALSE)/12*1000*Study_MW,"")</f>
        <v>215674.535</v>
      </c>
      <c r="E241" s="188">
        <f t="shared" si="50"/>
        <v>197553.40196374417</v>
      </c>
      <c r="F241" s="187">
        <f>INDEX([9]Delta!$F$1:$EE$65553,$L$21,$I241)</f>
        <v>2245.64</v>
      </c>
      <c r="G241" s="189">
        <f t="shared" si="47"/>
        <v>87.971982135936386</v>
      </c>
      <c r="I241" s="93">
        <f t="shared" si="54"/>
        <v>110</v>
      </c>
      <c r="J241" s="89">
        <f t="shared" si="52"/>
        <v>2036</v>
      </c>
      <c r="K241" s="94">
        <f t="shared" si="53"/>
        <v>49827</v>
      </c>
    </row>
    <row r="242" spans="2:11" outlineLevel="1">
      <c r="B242" s="94">
        <f t="shared" si="49"/>
        <v>49857</v>
      </c>
      <c r="C242" s="187">
        <f>IF(F242&lt;&gt;0,-INDEX([9]Delta!$F$1:$EE$65553,$L$20,$I242),0)</f>
        <v>24592.362749427557</v>
      </c>
      <c r="D242" s="188">
        <f>IF(ISNUMBER($F242),VLOOKUP($J242,'Table 1'!$B$13:$C$33,2,FALSE)/12*1000*Study_MW,"")</f>
        <v>215674.535</v>
      </c>
      <c r="E242" s="188">
        <f t="shared" si="50"/>
        <v>240266.89774942756</v>
      </c>
      <c r="F242" s="187">
        <f>INDEX([9]Delta!$F$1:$EE$65553,$L$21,$I242)</f>
        <v>2583.9</v>
      </c>
      <c r="G242" s="189">
        <f t="shared" si="47"/>
        <v>92.98614410365245</v>
      </c>
      <c r="I242" s="93">
        <f t="shared" si="54"/>
        <v>111</v>
      </c>
      <c r="J242" s="89">
        <f t="shared" si="52"/>
        <v>2036</v>
      </c>
      <c r="K242" s="94">
        <f t="shared" si="53"/>
        <v>49857</v>
      </c>
    </row>
    <row r="243" spans="2:11" outlineLevel="1">
      <c r="B243" s="94">
        <f t="shared" si="49"/>
        <v>49888</v>
      </c>
      <c r="C243" s="187">
        <f>IF(F243&lt;&gt;0,-INDEX([9]Delta!$F$1:$EE$65553,$L$20,$I243),0)</f>
        <v>39211.679297655821</v>
      </c>
      <c r="D243" s="188">
        <f>IF(ISNUMBER($F243),VLOOKUP($J243,'Table 1'!$B$13:$C$33,2,FALSE)/12*1000*Study_MW,"")</f>
        <v>215674.535</v>
      </c>
      <c r="E243" s="188">
        <f t="shared" si="50"/>
        <v>254886.21429765582</v>
      </c>
      <c r="F243" s="187">
        <f>INDEX([9]Delta!$F$1:$EE$65553,$L$21,$I243)</f>
        <v>2688.27</v>
      </c>
      <c r="G243" s="189">
        <f t="shared" si="47"/>
        <v>94.814216688671834</v>
      </c>
      <c r="I243" s="93">
        <f t="shared" si="54"/>
        <v>112</v>
      </c>
      <c r="J243" s="89">
        <f t="shared" si="52"/>
        <v>2036</v>
      </c>
      <c r="K243" s="94">
        <f t="shared" si="53"/>
        <v>49888</v>
      </c>
    </row>
    <row r="244" spans="2:11" outlineLevel="1">
      <c r="B244" s="94">
        <f t="shared" si="49"/>
        <v>49919</v>
      </c>
      <c r="C244" s="187">
        <f>IF(F244&lt;&gt;0,-INDEX([9]Delta!$F$1:$EE$65553,$L$20,$I244),0)</f>
        <v>17296.392775863409</v>
      </c>
      <c r="D244" s="188">
        <f>IF(ISNUMBER($F244),VLOOKUP($J244,'Table 1'!$B$13:$C$33,2,FALSE)/12*1000*Study_MW,"")</f>
        <v>215674.535</v>
      </c>
      <c r="E244" s="188">
        <f t="shared" si="50"/>
        <v>232970.92777586341</v>
      </c>
      <c r="F244" s="187">
        <f>INDEX([9]Delta!$F$1:$EE$65553,$L$21,$I244)</f>
        <v>2638.25</v>
      </c>
      <c r="G244" s="189">
        <f t="shared" si="47"/>
        <v>88.30509912853725</v>
      </c>
      <c r="I244" s="93">
        <f t="shared" si="54"/>
        <v>113</v>
      </c>
      <c r="J244" s="89">
        <f t="shared" si="52"/>
        <v>2036</v>
      </c>
      <c r="K244" s="94">
        <f t="shared" si="53"/>
        <v>49919</v>
      </c>
    </row>
    <row r="245" spans="2:11" outlineLevel="1">
      <c r="B245" s="94">
        <f t="shared" si="49"/>
        <v>49949</v>
      </c>
      <c r="C245" s="187">
        <f>IF(F245&lt;&gt;0,-INDEX([9]Delta!$F$1:$EE$65553,$L$20,$I245),0)</f>
        <v>-20228.111310452223</v>
      </c>
      <c r="D245" s="188">
        <f>IF(ISNUMBER($F245),VLOOKUP($J245,'Table 1'!$B$13:$C$33,2,FALSE)/12*1000*Study_MW,"")</f>
        <v>215674.535</v>
      </c>
      <c r="E245" s="188">
        <f t="shared" si="50"/>
        <v>195446.42368954778</v>
      </c>
      <c r="F245" s="187">
        <f>INDEX([9]Delta!$F$1:$EE$65553,$L$21,$I245)</f>
        <v>2527.7199999999998</v>
      </c>
      <c r="G245" s="189">
        <f t="shared" si="47"/>
        <v>77.321231659182104</v>
      </c>
      <c r="I245" s="93">
        <f t="shared" si="54"/>
        <v>114</v>
      </c>
      <c r="J245" s="89">
        <f t="shared" si="52"/>
        <v>2036</v>
      </c>
      <c r="K245" s="94">
        <f t="shared" si="53"/>
        <v>49949</v>
      </c>
    </row>
    <row r="246" spans="2:11" outlineLevel="1">
      <c r="B246" s="94">
        <f t="shared" si="49"/>
        <v>49980</v>
      </c>
      <c r="C246" s="187">
        <f>IF(F246&lt;&gt;0,-INDEX([9]Delta!$F$1:$EE$65553,$L$20,$I246),0)</f>
        <v>-76497.889883846045</v>
      </c>
      <c r="D246" s="188">
        <f>IF(ISNUMBER($F246),VLOOKUP($J246,'Table 1'!$B$13:$C$33,2,FALSE)/12*1000*Study_MW,"")</f>
        <v>215674.535</v>
      </c>
      <c r="E246" s="188">
        <f t="shared" si="50"/>
        <v>139176.64511615396</v>
      </c>
      <c r="F246" s="187">
        <f>INDEX([9]Delta!$F$1:$EE$65553,$L$21,$I246)</f>
        <v>2521.9</v>
      </c>
      <c r="G246" s="189">
        <f t="shared" si="47"/>
        <v>55.187218016635853</v>
      </c>
      <c r="I246" s="93">
        <f t="shared" si="54"/>
        <v>115</v>
      </c>
      <c r="J246" s="89">
        <f t="shared" si="52"/>
        <v>2036</v>
      </c>
      <c r="K246" s="94">
        <f t="shared" si="53"/>
        <v>49980</v>
      </c>
    </row>
    <row r="247" spans="2:11" outlineLevel="1">
      <c r="B247" s="98">
        <f t="shared" si="49"/>
        <v>50010</v>
      </c>
      <c r="C247" s="190">
        <f>IF(F247&lt;&gt;0,-INDEX([9]Delta!$F$1:$EE$65553,$L$20,$I247),0)</f>
        <v>-84891.905459433794</v>
      </c>
      <c r="D247" s="191">
        <f>IF(ISNUMBER($F247),VLOOKUP($J247,'Table 1'!$B$13:$C$33,2,FALSE)/12*1000*Study_MW,"")</f>
        <v>215674.535</v>
      </c>
      <c r="E247" s="191">
        <f t="shared" si="50"/>
        <v>130782.62954056621</v>
      </c>
      <c r="F247" s="190">
        <f>INDEX([9]Delta!$F$1:$EE$65553,$L$21,$I247)</f>
        <v>2481.9</v>
      </c>
      <c r="G247" s="192">
        <f t="shared" si="47"/>
        <v>52.694560433766952</v>
      </c>
      <c r="I247" s="80">
        <f t="shared" si="54"/>
        <v>116</v>
      </c>
      <c r="J247" s="89">
        <f t="shared" si="52"/>
        <v>2036</v>
      </c>
      <c r="K247" s="98">
        <f t="shared" si="53"/>
        <v>50010</v>
      </c>
    </row>
    <row r="248" spans="2:11" outlineLevel="1">
      <c r="B248" s="90">
        <f t="shared" si="49"/>
        <v>50041</v>
      </c>
      <c r="C248" s="184">
        <f>IF(F248&lt;&gt;0,-INDEX([9]Delta!$F$1:$EE$65553,$L$20,$I248),0)</f>
        <v>-105904.74320396781</v>
      </c>
      <c r="D248" s="185">
        <f>IF(ISNUMBER($F248),VLOOKUP($J248,'Table 1'!$B$13:$C$33,2,FALSE)/12*1000*Study_MW,"")</f>
        <v>220902.87833333333</v>
      </c>
      <c r="E248" s="185">
        <f t="shared" si="50"/>
        <v>114998.13512936552</v>
      </c>
      <c r="F248" s="184">
        <f>INDEX([9]Delta!$F$1:$EE$65553,$L$21,$I248)</f>
        <v>2064.39</v>
      </c>
      <c r="G248" s="186">
        <f t="shared" si="47"/>
        <v>55.705624968811861</v>
      </c>
      <c r="I248" s="76">
        <f>I128</f>
        <v>118</v>
      </c>
      <c r="J248" s="89">
        <f t="shared" si="52"/>
        <v>2037</v>
      </c>
      <c r="K248" s="90">
        <f t="shared" si="53"/>
        <v>50041</v>
      </c>
    </row>
    <row r="249" spans="2:11" outlineLevel="1">
      <c r="B249" s="94">
        <f t="shared" si="49"/>
        <v>50072</v>
      </c>
      <c r="C249" s="187">
        <f>IF(F249&lt;&gt;0,-INDEX([9]Delta!$F$1:$EE$65553,$L$20,$I249),0)</f>
        <v>-95082.647750556469</v>
      </c>
      <c r="D249" s="188">
        <f>IF(ISNUMBER($F249),VLOOKUP($J249,'Table 1'!$B$13:$C$33,2,FALSE)/12*1000*Study_MW,"")</f>
        <v>220902.87833333333</v>
      </c>
      <c r="E249" s="188">
        <f t="shared" si="50"/>
        <v>125820.23058277686</v>
      </c>
      <c r="F249" s="187">
        <f>INDEX([9]Delta!$F$1:$EE$65553,$L$21,$I249)</f>
        <v>1726.86</v>
      </c>
      <c r="G249" s="189">
        <f t="shared" si="47"/>
        <v>72.860701262856779</v>
      </c>
      <c r="I249" s="93">
        <f t="shared" si="54"/>
        <v>119</v>
      </c>
      <c r="J249" s="89">
        <f t="shared" si="52"/>
        <v>2037</v>
      </c>
      <c r="K249" s="94">
        <f t="shared" si="53"/>
        <v>50072</v>
      </c>
    </row>
    <row r="250" spans="2:11" outlineLevel="1">
      <c r="B250" s="94">
        <f t="shared" si="49"/>
        <v>50100</v>
      </c>
      <c r="C250" s="187">
        <f>IF(F250&lt;&gt;0,-INDEX([9]Delta!$F$1:$EE$65553,$L$20,$I250),0)</f>
        <v>-85432.340519309044</v>
      </c>
      <c r="D250" s="188">
        <f>IF(ISNUMBER($F250),VLOOKUP($J250,'Table 1'!$B$13:$C$33,2,FALSE)/12*1000*Study_MW,"")</f>
        <v>220902.87833333333</v>
      </c>
      <c r="E250" s="188">
        <f t="shared" si="50"/>
        <v>135470.53781402428</v>
      </c>
      <c r="F250" s="187">
        <f>INDEX([9]Delta!$F$1:$EE$65553,$L$21,$I250)</f>
        <v>2109.59</v>
      </c>
      <c r="G250" s="189">
        <f t="shared" si="47"/>
        <v>64.216524449786107</v>
      </c>
      <c r="I250" s="93">
        <f t="shared" si="54"/>
        <v>120</v>
      </c>
      <c r="J250" s="89">
        <f t="shared" si="52"/>
        <v>2037</v>
      </c>
      <c r="K250" s="94">
        <f t="shared" si="53"/>
        <v>50100</v>
      </c>
    </row>
    <row r="251" spans="2:11" outlineLevel="1">
      <c r="B251" s="94">
        <f t="shared" si="49"/>
        <v>50131</v>
      </c>
      <c r="C251" s="187">
        <f>IF(F251&lt;&gt;0,-INDEX([9]Delta!$F$1:$EE$65553,$L$20,$I251),0)</f>
        <v>-73401.548277288675</v>
      </c>
      <c r="D251" s="188">
        <f>IF(ISNUMBER($F251),VLOOKUP($J251,'Table 1'!$B$13:$C$33,2,FALSE)/12*1000*Study_MW,"")</f>
        <v>220902.87833333333</v>
      </c>
      <c r="E251" s="188">
        <f t="shared" si="50"/>
        <v>147501.33005604465</v>
      </c>
      <c r="F251" s="187">
        <f>INDEX([9]Delta!$F$1:$EE$65553,$L$21,$I251)</f>
        <v>1813.23</v>
      </c>
      <c r="G251" s="189">
        <f t="shared" si="47"/>
        <v>81.34728085022013</v>
      </c>
      <c r="I251" s="93">
        <f t="shared" si="54"/>
        <v>121</v>
      </c>
      <c r="J251" s="89">
        <f t="shared" si="52"/>
        <v>2037</v>
      </c>
      <c r="K251" s="94">
        <f t="shared" si="53"/>
        <v>50131</v>
      </c>
    </row>
    <row r="252" spans="2:11" outlineLevel="1">
      <c r="B252" s="94">
        <f t="shared" si="49"/>
        <v>50161</v>
      </c>
      <c r="C252" s="187">
        <f>IF(F252&lt;&gt;0,-INDEX([9]Delta!$F$1:$EE$65553,$L$20,$I252),0)</f>
        <v>-45017.741135537624</v>
      </c>
      <c r="D252" s="188">
        <f>IF(ISNUMBER($F252),VLOOKUP($J252,'Table 1'!$B$13:$C$33,2,FALSE)/12*1000*Study_MW,"")</f>
        <v>220902.87833333333</v>
      </c>
      <c r="E252" s="188">
        <f t="shared" si="50"/>
        <v>175885.1371977957</v>
      </c>
      <c r="F252" s="187">
        <f>INDEX([9]Delta!$F$1:$EE$65553,$L$21,$I252)</f>
        <v>1789.22</v>
      </c>
      <c r="G252" s="189">
        <f t="shared" si="47"/>
        <v>98.302688991737014</v>
      </c>
      <c r="I252" s="93">
        <f t="shared" si="54"/>
        <v>122</v>
      </c>
      <c r="J252" s="89">
        <f t="shared" si="52"/>
        <v>2037</v>
      </c>
      <c r="K252" s="94">
        <f t="shared" si="53"/>
        <v>50161</v>
      </c>
    </row>
    <row r="253" spans="2:11" outlineLevel="1">
      <c r="B253" s="94">
        <f t="shared" si="49"/>
        <v>50192</v>
      </c>
      <c r="C253" s="187">
        <f>IF(F253&lt;&gt;0,-INDEX([9]Delta!$F$1:$EE$65553,$L$20,$I253),0)</f>
        <v>-26058.518223047256</v>
      </c>
      <c r="D253" s="188">
        <f>IF(ISNUMBER($F253),VLOOKUP($J253,'Table 1'!$B$13:$C$33,2,FALSE)/12*1000*Study_MW,"")</f>
        <v>220902.87833333333</v>
      </c>
      <c r="E253" s="188">
        <f t="shared" si="50"/>
        <v>194844.36011028607</v>
      </c>
      <c r="F253" s="187">
        <f>INDEX([9]Delta!$F$1:$EE$65553,$L$21,$I253)</f>
        <v>2245.64</v>
      </c>
      <c r="G253" s="189">
        <f t="shared" si="47"/>
        <v>86.765625884062487</v>
      </c>
      <c r="I253" s="93">
        <f t="shared" si="54"/>
        <v>123</v>
      </c>
      <c r="J253" s="89">
        <f t="shared" si="52"/>
        <v>2037</v>
      </c>
      <c r="K253" s="94">
        <f t="shared" si="53"/>
        <v>50192</v>
      </c>
    </row>
    <row r="254" spans="2:11" outlineLevel="1">
      <c r="B254" s="94">
        <f t="shared" si="49"/>
        <v>50222</v>
      </c>
      <c r="C254" s="187">
        <f>IF(F254&lt;&gt;0,-INDEX([9]Delta!$F$1:$EE$65553,$L$20,$I254),0)</f>
        <v>15358.190520048141</v>
      </c>
      <c r="D254" s="188">
        <f>IF(ISNUMBER($F254),VLOOKUP($J254,'Table 1'!$B$13:$C$33,2,FALSE)/12*1000*Study_MW,"")</f>
        <v>220902.87833333333</v>
      </c>
      <c r="E254" s="188">
        <f t="shared" si="50"/>
        <v>236261.06885338147</v>
      </c>
      <c r="F254" s="187">
        <f>INDEX([9]Delta!$F$1:$EE$65553,$L$21,$I254)</f>
        <v>2583.9</v>
      </c>
      <c r="G254" s="189">
        <f t="shared" si="47"/>
        <v>91.435840726568927</v>
      </c>
      <c r="I254" s="93">
        <f t="shared" si="54"/>
        <v>124</v>
      </c>
      <c r="J254" s="89">
        <f t="shared" si="52"/>
        <v>2037</v>
      </c>
      <c r="K254" s="94">
        <f t="shared" si="53"/>
        <v>50222</v>
      </c>
    </row>
    <row r="255" spans="2:11" outlineLevel="1">
      <c r="B255" s="94">
        <f t="shared" si="49"/>
        <v>50253</v>
      </c>
      <c r="C255" s="187">
        <f>IF(F255&lt;&gt;0,-INDEX([9]Delta!$F$1:$EE$65553,$L$20,$I255),0)</f>
        <v>36249.692283153534</v>
      </c>
      <c r="D255" s="188">
        <f>IF(ISNUMBER($F255),VLOOKUP($J255,'Table 1'!$B$13:$C$33,2,FALSE)/12*1000*Study_MW,"")</f>
        <v>220902.87833333333</v>
      </c>
      <c r="E255" s="188">
        <f t="shared" si="50"/>
        <v>257152.57061648686</v>
      </c>
      <c r="F255" s="187">
        <f>INDEX([9]Delta!$F$1:$EE$65553,$L$21,$I255)</f>
        <v>2688.27</v>
      </c>
      <c r="G255" s="189">
        <f t="shared" si="47"/>
        <v>95.657270518395421</v>
      </c>
      <c r="I255" s="93">
        <f t="shared" si="54"/>
        <v>125</v>
      </c>
      <c r="J255" s="89">
        <f t="shared" si="52"/>
        <v>2037</v>
      </c>
      <c r="K255" s="94">
        <f t="shared" si="53"/>
        <v>50253</v>
      </c>
    </row>
    <row r="256" spans="2:11" outlineLevel="1">
      <c r="B256" s="94">
        <f t="shared" si="49"/>
        <v>50284</v>
      </c>
      <c r="C256" s="187">
        <f>IF(F256&lt;&gt;0,-INDEX([9]Delta!$F$1:$EE$65553,$L$20,$I256),0)</f>
        <v>10109.586395055056</v>
      </c>
      <c r="D256" s="188">
        <f>IF(ISNUMBER($F256),VLOOKUP($J256,'Table 1'!$B$13:$C$33,2,FALSE)/12*1000*Study_MW,"")</f>
        <v>220902.87833333333</v>
      </c>
      <c r="E256" s="188">
        <f t="shared" si="50"/>
        <v>231012.46472838838</v>
      </c>
      <c r="F256" s="187">
        <f>INDEX([9]Delta!$F$1:$EE$65553,$L$21,$I256)</f>
        <v>2638.25</v>
      </c>
      <c r="G256" s="189">
        <f t="shared" si="47"/>
        <v>87.562764987544156</v>
      </c>
      <c r="I256" s="93">
        <f t="shared" si="54"/>
        <v>126</v>
      </c>
      <c r="J256" s="89">
        <f t="shared" si="52"/>
        <v>2037</v>
      </c>
      <c r="K256" s="94">
        <f t="shared" si="53"/>
        <v>50284</v>
      </c>
    </row>
    <row r="257" spans="2:11" outlineLevel="1">
      <c r="B257" s="94">
        <f t="shared" si="49"/>
        <v>50314</v>
      </c>
      <c r="C257" s="187">
        <f>IF(F257&lt;&gt;0,-INDEX([9]Delta!$F$1:$EE$65553,$L$20,$I257),0)</f>
        <v>-19675.110649943352</v>
      </c>
      <c r="D257" s="188">
        <f>IF(ISNUMBER($F257),VLOOKUP($J257,'Table 1'!$B$13:$C$33,2,FALSE)/12*1000*Study_MW,"")</f>
        <v>220902.87833333333</v>
      </c>
      <c r="E257" s="188">
        <f t="shared" si="50"/>
        <v>201227.76768338997</v>
      </c>
      <c r="F257" s="187">
        <f>INDEX([9]Delta!$F$1:$EE$65553,$L$21,$I257)</f>
        <v>2527.7199999999998</v>
      </c>
      <c r="G257" s="189">
        <f t="shared" si="47"/>
        <v>79.608409033987144</v>
      </c>
      <c r="I257" s="93">
        <f t="shared" si="54"/>
        <v>127</v>
      </c>
      <c r="J257" s="89">
        <f t="shared" si="52"/>
        <v>2037</v>
      </c>
      <c r="K257" s="94">
        <f t="shared" si="53"/>
        <v>50314</v>
      </c>
    </row>
    <row r="258" spans="2:11" outlineLevel="1">
      <c r="B258" s="94">
        <f t="shared" si="49"/>
        <v>50345</v>
      </c>
      <c r="C258" s="187">
        <f>IF(F258&lt;&gt;0,-INDEX([9]Delta!$F$1:$EE$65553,$L$20,$I258),0)</f>
        <v>-81027.424549460411</v>
      </c>
      <c r="D258" s="188">
        <f>IF(ISNUMBER($F258),VLOOKUP($J258,'Table 1'!$B$13:$C$33,2,FALSE)/12*1000*Study_MW,"")</f>
        <v>220902.87833333333</v>
      </c>
      <c r="E258" s="188">
        <f t="shared" si="50"/>
        <v>139875.45378387292</v>
      </c>
      <c r="F258" s="187">
        <f>INDEX([9]Delta!$F$1:$EE$65553,$L$21,$I258)</f>
        <v>2521.9</v>
      </c>
      <c r="G258" s="189">
        <f t="shared" si="47"/>
        <v>55.464314121841831</v>
      </c>
      <c r="I258" s="93">
        <f t="shared" si="54"/>
        <v>128</v>
      </c>
      <c r="J258" s="89">
        <f t="shared" si="52"/>
        <v>2037</v>
      </c>
      <c r="K258" s="94">
        <f t="shared" si="53"/>
        <v>50345</v>
      </c>
    </row>
    <row r="259" spans="2:11" outlineLevel="1" collapsed="1">
      <c r="B259" s="98">
        <f t="shared" si="49"/>
        <v>50375</v>
      </c>
      <c r="C259" s="190">
        <f>IF(F259&lt;&gt;0,-INDEX([9]Delta!$F$1:$EE$65553,$L$20,$I259),0)</f>
        <v>-88017.401832789183</v>
      </c>
      <c r="D259" s="191">
        <f>IF(ISNUMBER($F259),VLOOKUP($J259,'Table 1'!$B$13:$C$33,2,FALSE)/12*1000*Study_MW,"")</f>
        <v>220902.87833333333</v>
      </c>
      <c r="E259" s="191">
        <f t="shared" si="50"/>
        <v>132885.47650054414</v>
      </c>
      <c r="F259" s="190">
        <f>INDEX([9]Delta!$F$1:$EE$65553,$L$21,$I259)</f>
        <v>2481.9</v>
      </c>
      <c r="G259" s="192">
        <f t="shared" si="47"/>
        <v>53.541833474573565</v>
      </c>
      <c r="I259" s="80">
        <f t="shared" si="54"/>
        <v>129</v>
      </c>
      <c r="J259" s="89">
        <f t="shared" si="52"/>
        <v>2037</v>
      </c>
      <c r="K259" s="98">
        <f t="shared" si="53"/>
        <v>50375</v>
      </c>
    </row>
    <row r="260" spans="2:11" outlineLevel="1">
      <c r="B260" s="145">
        <f t="shared" si="49"/>
        <v>50406</v>
      </c>
      <c r="C260" s="99" t="str">
        <f>IF(AND(F20="",$F$259&gt;0),IFERROR(C248*(C248/C200)^(1/4),C248*1.019)*F260/F248,"")</f>
        <v/>
      </c>
      <c r="D260" s="100" t="str">
        <f>IF(ISNUMBER($F260),VLOOKUP($J260,'Table 1'!$B$13:$C$33,2,FALSE)/12*1000*Study_MW,"")</f>
        <v/>
      </c>
      <c r="E260" s="100" t="str">
        <f>IF(ISNUMBER($F260),C260+D260,"")</f>
        <v/>
      </c>
      <c r="F260" s="99" t="str">
        <f>IF(AND(F20="",$F$259&gt;0),F248*(F248/F56)^(1/16),"")</f>
        <v/>
      </c>
      <c r="G260" s="101" t="str">
        <f>IFERROR(IF(ISNUMBER($F260),E260/$F260,""),"")</f>
        <v/>
      </c>
      <c r="I260" s="76">
        <f>I140</f>
        <v>1</v>
      </c>
      <c r="J260" s="89">
        <f t="shared" ref="J260:J271" si="55">YEAR(B260)</f>
        <v>2038</v>
      </c>
      <c r="K260" s="90" t="str">
        <f t="shared" ref="K260:K271" si="56">IF(ISNUMBER(F260),IF(F260&lt;&gt;0,B260,""),"")</f>
        <v/>
      </c>
    </row>
    <row r="261" spans="2:11" outlineLevel="1">
      <c r="B261" s="146">
        <f t="shared" si="49"/>
        <v>50437</v>
      </c>
      <c r="C261" s="102" t="str">
        <f t="shared" ref="C261:C264" si="57">IF(AND(F21="",$F$259&gt;0),IFERROR(C249*(C249/C201)^(1/4),C249*1.019)*F261/F249,"")</f>
        <v/>
      </c>
      <c r="D261" s="103" t="str">
        <f>IF(ISNUMBER($F261),VLOOKUP($J261,'Table 1'!$B$13:$C$33,2,FALSE)/12*1000*Study_MW,"")</f>
        <v/>
      </c>
      <c r="E261" s="103" t="str">
        <f t="shared" ref="E261:E264" si="58">IF(ISNUMBER($F261),C261+D261,"")</f>
        <v/>
      </c>
      <c r="F261" s="102" t="str">
        <f t="shared" ref="F261:F265" si="59">IF(AND(F21="",$F$259&gt;0),F249*(F249/F57)^(1/16),"")</f>
        <v/>
      </c>
      <c r="G261" s="104" t="str">
        <f t="shared" ref="G261:G264" si="60">IFERROR(IF(ISNUMBER($F261),E261/$F261,""),"")</f>
        <v/>
      </c>
      <c r="I261" s="93">
        <f t="shared" si="54"/>
        <v>2</v>
      </c>
      <c r="J261" s="89">
        <f t="shared" si="55"/>
        <v>2038</v>
      </c>
      <c r="K261" s="94" t="str">
        <f t="shared" si="56"/>
        <v/>
      </c>
    </row>
    <row r="262" spans="2:11" outlineLevel="1">
      <c r="B262" s="146">
        <f t="shared" si="49"/>
        <v>50465</v>
      </c>
      <c r="C262" s="102" t="str">
        <f t="shared" si="57"/>
        <v/>
      </c>
      <c r="D262" s="103" t="str">
        <f>IF(ISNUMBER($F262),VLOOKUP($J262,'Table 1'!$B$13:$C$33,2,FALSE)/12*1000*Study_MW,"")</f>
        <v/>
      </c>
      <c r="E262" s="103" t="str">
        <f t="shared" si="58"/>
        <v/>
      </c>
      <c r="F262" s="102" t="str">
        <f t="shared" si="59"/>
        <v/>
      </c>
      <c r="G262" s="104" t="str">
        <f t="shared" si="60"/>
        <v/>
      </c>
      <c r="I262" s="93">
        <f t="shared" si="54"/>
        <v>3</v>
      </c>
      <c r="J262" s="89">
        <f t="shared" si="55"/>
        <v>2038</v>
      </c>
      <c r="K262" s="94" t="str">
        <f t="shared" si="56"/>
        <v/>
      </c>
    </row>
    <row r="263" spans="2:11" outlineLevel="1">
      <c r="B263" s="146">
        <f t="shared" si="49"/>
        <v>50496</v>
      </c>
      <c r="C263" s="102" t="str">
        <f t="shared" si="57"/>
        <v/>
      </c>
      <c r="D263" s="103" t="str">
        <f>IF(ISNUMBER($F263),VLOOKUP($J263,'Table 1'!$B$13:$C$33,2,FALSE)/12*1000*Study_MW,"")</f>
        <v/>
      </c>
      <c r="E263" s="103" t="str">
        <f t="shared" si="58"/>
        <v/>
      </c>
      <c r="F263" s="102" t="str">
        <f t="shared" si="59"/>
        <v/>
      </c>
      <c r="G263" s="104" t="str">
        <f t="shared" si="60"/>
        <v/>
      </c>
      <c r="I263" s="93">
        <f t="shared" si="54"/>
        <v>4</v>
      </c>
      <c r="J263" s="89">
        <f t="shared" si="55"/>
        <v>2038</v>
      </c>
      <c r="K263" s="94" t="str">
        <f t="shared" si="56"/>
        <v/>
      </c>
    </row>
    <row r="264" spans="2:11" outlineLevel="1">
      <c r="B264" s="146">
        <f t="shared" si="49"/>
        <v>50526</v>
      </c>
      <c r="C264" s="102" t="str">
        <f t="shared" si="57"/>
        <v/>
      </c>
      <c r="D264" s="103" t="str">
        <f>IF(ISNUMBER($F264),VLOOKUP($J264,'Table 1'!$B$13:$C$33,2,FALSE)/12*1000*Study_MW,"")</f>
        <v/>
      </c>
      <c r="E264" s="103" t="str">
        <f t="shared" si="58"/>
        <v/>
      </c>
      <c r="F264" s="102" t="str">
        <f t="shared" si="59"/>
        <v/>
      </c>
      <c r="G264" s="104" t="str">
        <f t="shared" si="60"/>
        <v/>
      </c>
      <c r="I264" s="93">
        <f t="shared" si="54"/>
        <v>5</v>
      </c>
      <c r="J264" s="89">
        <f t="shared" si="55"/>
        <v>2038</v>
      </c>
      <c r="K264" s="94" t="str">
        <f t="shared" si="56"/>
        <v/>
      </c>
    </row>
    <row r="265" spans="2:11" outlineLevel="1">
      <c r="B265" s="146">
        <f t="shared" si="49"/>
        <v>50557</v>
      </c>
      <c r="C265" s="102" t="str">
        <f t="shared" ref="C265" si="61">IF(AND(F25="",$F$259&gt;0),IFERROR(C253*(C253/C205)^(1/4),C253*1.019)*F265/F253,"")</f>
        <v/>
      </c>
      <c r="D265" s="103" t="str">
        <f>IF(ISNUMBER($F265),VLOOKUP($J265,'Table 1'!$B$13:$C$33,2,FALSE)/12*1000*Study_MW,"")</f>
        <v/>
      </c>
      <c r="E265" s="103" t="str">
        <f t="shared" ref="E265" si="62">IF(ISNUMBER($F265),C265+D265,"")</f>
        <v/>
      </c>
      <c r="F265" s="102" t="str">
        <f t="shared" si="59"/>
        <v/>
      </c>
      <c r="G265" s="104" t="str">
        <f t="shared" ref="G265" si="63">IFERROR(IF(ISNUMBER($F265),E265/$F265,""),"")</f>
        <v/>
      </c>
      <c r="I265" s="93">
        <f t="shared" si="54"/>
        <v>6</v>
      </c>
      <c r="J265" s="89">
        <f t="shared" si="55"/>
        <v>2038</v>
      </c>
      <c r="K265" s="94" t="str">
        <f t="shared" si="56"/>
        <v/>
      </c>
    </row>
    <row r="266" spans="2:11" outlineLevel="1">
      <c r="B266" s="146">
        <f t="shared" si="49"/>
        <v>50587</v>
      </c>
      <c r="C266" s="187"/>
      <c r="D266" s="188"/>
      <c r="E266" s="188"/>
      <c r="F266" s="187"/>
      <c r="G266" s="189"/>
      <c r="I266" s="93">
        <f t="shared" si="54"/>
        <v>7</v>
      </c>
      <c r="J266" s="89">
        <f t="shared" si="55"/>
        <v>2038</v>
      </c>
      <c r="K266" s="94" t="str">
        <f t="shared" si="56"/>
        <v/>
      </c>
    </row>
    <row r="267" spans="2:11" outlineLevel="1">
      <c r="B267" s="146">
        <f t="shared" si="49"/>
        <v>50618</v>
      </c>
      <c r="C267" s="187"/>
      <c r="D267" s="188"/>
      <c r="E267" s="188"/>
      <c r="F267" s="187"/>
      <c r="G267" s="189"/>
      <c r="I267" s="93">
        <f t="shared" si="54"/>
        <v>8</v>
      </c>
      <c r="J267" s="89">
        <f t="shared" si="55"/>
        <v>2038</v>
      </c>
      <c r="K267" s="94" t="str">
        <f t="shared" si="56"/>
        <v/>
      </c>
    </row>
    <row r="268" spans="2:11" outlineLevel="1">
      <c r="B268" s="146">
        <f t="shared" si="49"/>
        <v>50649</v>
      </c>
      <c r="C268" s="187"/>
      <c r="D268" s="188"/>
      <c r="E268" s="188"/>
      <c r="F268" s="187"/>
      <c r="G268" s="189"/>
      <c r="I268" s="93">
        <f t="shared" si="54"/>
        <v>9</v>
      </c>
      <c r="J268" s="89">
        <f t="shared" si="55"/>
        <v>2038</v>
      </c>
      <c r="K268" s="94" t="str">
        <f t="shared" si="56"/>
        <v/>
      </c>
    </row>
    <row r="269" spans="2:11" outlineLevel="1">
      <c r="B269" s="146">
        <f t="shared" si="49"/>
        <v>50679</v>
      </c>
      <c r="C269" s="187"/>
      <c r="D269" s="188"/>
      <c r="E269" s="188"/>
      <c r="F269" s="187"/>
      <c r="G269" s="189"/>
      <c r="I269" s="93">
        <f t="shared" si="54"/>
        <v>10</v>
      </c>
      <c r="J269" s="89">
        <f t="shared" si="55"/>
        <v>2038</v>
      </c>
      <c r="K269" s="94" t="str">
        <f t="shared" si="56"/>
        <v/>
      </c>
    </row>
    <row r="270" spans="2:11" outlineLevel="1">
      <c r="B270" s="146">
        <f t="shared" si="49"/>
        <v>50710</v>
      </c>
      <c r="C270" s="187"/>
      <c r="D270" s="188"/>
      <c r="E270" s="188"/>
      <c r="F270" s="187"/>
      <c r="G270" s="189"/>
      <c r="I270" s="93">
        <f t="shared" si="54"/>
        <v>11</v>
      </c>
      <c r="J270" s="89">
        <f t="shared" si="55"/>
        <v>2038</v>
      </c>
      <c r="K270" s="94" t="str">
        <f t="shared" si="56"/>
        <v/>
      </c>
    </row>
    <row r="271" spans="2:11" outlineLevel="1">
      <c r="B271" s="147">
        <f t="shared" si="49"/>
        <v>50740</v>
      </c>
      <c r="C271" s="190"/>
      <c r="D271" s="191"/>
      <c r="E271" s="191"/>
      <c r="F271" s="190"/>
      <c r="G271" s="192"/>
      <c r="I271" s="80">
        <f t="shared" si="54"/>
        <v>12</v>
      </c>
      <c r="J271" s="89">
        <f t="shared" si="55"/>
        <v>2038</v>
      </c>
      <c r="K271" s="98" t="str">
        <f t="shared" si="56"/>
        <v/>
      </c>
    </row>
    <row r="272" spans="2:11">
      <c r="B272" s="105"/>
      <c r="K272" s="89"/>
    </row>
    <row r="273" spans="2:2" hidden="1">
      <c r="B273" s="71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C1" sqref="C1"/>
    </sheetView>
  </sheetViews>
  <sheetFormatPr defaultColWidth="9.33203125" defaultRowHeight="12.75"/>
  <cols>
    <col min="1" max="1" width="1.5" style="207" customWidth="1"/>
    <col min="2" max="2" width="10.83203125" style="207" customWidth="1"/>
    <col min="3" max="3" width="14.1640625" style="207" customWidth="1"/>
    <col min="4" max="4" width="12.33203125" style="207" customWidth="1"/>
    <col min="5" max="5" width="9.1640625" style="207" customWidth="1"/>
    <col min="6" max="6" width="9.83203125" style="207" bestFit="1" customWidth="1"/>
    <col min="7" max="7" width="9.83203125" style="207" customWidth="1"/>
    <col min="8" max="8" width="10.5" style="207" customWidth="1"/>
    <col min="9" max="10" width="12.5" style="207" customWidth="1"/>
    <col min="11" max="11" width="11.6640625" style="207" customWidth="1"/>
    <col min="12" max="13" width="9.33203125" style="207"/>
    <col min="14" max="14" width="9.33203125" style="262"/>
    <col min="15" max="16384" width="9.33203125" style="207"/>
  </cols>
  <sheetData>
    <row r="1" spans="2:17" ht="15.75">
      <c r="B1" s="205" t="s">
        <v>108</v>
      </c>
      <c r="C1" s="206"/>
      <c r="D1" s="206"/>
      <c r="E1" s="206"/>
      <c r="F1" s="206"/>
      <c r="G1" s="206"/>
      <c r="H1" s="206"/>
      <c r="I1" s="206"/>
      <c r="J1" s="206"/>
    </row>
    <row r="2" spans="2:17" ht="15.75">
      <c r="B2" s="205" t="s">
        <v>178</v>
      </c>
      <c r="C2" s="206"/>
      <c r="D2" s="206"/>
      <c r="E2" s="206"/>
      <c r="F2" s="206"/>
      <c r="G2" s="206"/>
      <c r="H2" s="206"/>
      <c r="I2" s="206"/>
      <c r="J2" s="206"/>
    </row>
    <row r="3" spans="2:17" ht="15.75">
      <c r="B3" s="205" t="str">
        <f>TEXT($C$63,"0%")&amp;" Capacity Factor"</f>
        <v>41% Capacity Factor</v>
      </c>
      <c r="C3" s="206"/>
      <c r="D3" s="206"/>
      <c r="E3" s="206"/>
      <c r="F3" s="206"/>
      <c r="G3" s="206"/>
      <c r="H3" s="206"/>
      <c r="I3" s="206"/>
      <c r="J3" s="206"/>
    </row>
    <row r="4" spans="2:17">
      <c r="B4" s="208"/>
      <c r="C4" s="208"/>
      <c r="D4" s="208"/>
      <c r="E4" s="208"/>
      <c r="F4" s="208"/>
      <c r="G4" s="208"/>
      <c r="H4" s="208"/>
      <c r="I4" s="209"/>
      <c r="J4" s="209"/>
      <c r="K4" s="209"/>
    </row>
    <row r="5" spans="2:17" ht="51.75" customHeight="1">
      <c r="B5" s="210" t="s">
        <v>0</v>
      </c>
      <c r="C5" s="211" t="s">
        <v>10</v>
      </c>
      <c r="D5" s="211" t="s">
        <v>11</v>
      </c>
      <c r="E5" s="211" t="s">
        <v>12</v>
      </c>
      <c r="F5" s="211" t="s">
        <v>109</v>
      </c>
      <c r="G5" s="18" t="s">
        <v>13</v>
      </c>
      <c r="H5" s="211" t="s">
        <v>110</v>
      </c>
      <c r="I5" s="211" t="s">
        <v>135</v>
      </c>
      <c r="J5" s="18" t="s">
        <v>73</v>
      </c>
      <c r="K5" s="211" t="s">
        <v>111</v>
      </c>
    </row>
    <row r="6" spans="2:17" ht="24" customHeight="1">
      <c r="B6" s="212"/>
      <c r="C6" s="213" t="s">
        <v>8</v>
      </c>
      <c r="D6" s="214" t="s">
        <v>9</v>
      </c>
      <c r="E6" s="214" t="s">
        <v>9</v>
      </c>
      <c r="F6" s="213" t="s">
        <v>39</v>
      </c>
      <c r="G6" s="21" t="s">
        <v>39</v>
      </c>
      <c r="H6" s="213" t="s">
        <v>39</v>
      </c>
      <c r="I6" s="213" t="s">
        <v>39</v>
      </c>
      <c r="J6" s="22" t="s">
        <v>9</v>
      </c>
      <c r="K6" s="213" t="s">
        <v>39</v>
      </c>
    </row>
    <row r="7" spans="2:17">
      <c r="C7" s="215" t="s">
        <v>1</v>
      </c>
      <c r="D7" s="215" t="s">
        <v>2</v>
      </c>
      <c r="E7" s="215" t="s">
        <v>3</v>
      </c>
      <c r="F7" s="215" t="s">
        <v>4</v>
      </c>
      <c r="G7" s="215" t="s">
        <v>5</v>
      </c>
      <c r="H7" s="215" t="s">
        <v>7</v>
      </c>
      <c r="I7" s="215" t="s">
        <v>28</v>
      </c>
      <c r="J7" s="215" t="s">
        <v>29</v>
      </c>
      <c r="K7" s="215" t="s">
        <v>29</v>
      </c>
    </row>
    <row r="8" spans="2:17" ht="6" customHeight="1">
      <c r="K8" s="209"/>
    </row>
    <row r="9" spans="2:17" ht="15.75">
      <c r="B9" s="59" t="str">
        <f>C52</f>
        <v>2017 IRP Wyoming Wind Resource - 41% Capacity Factor</v>
      </c>
      <c r="C9" s="209"/>
      <c r="E9" s="209"/>
      <c r="F9" s="209"/>
      <c r="G9" s="209"/>
      <c r="H9" s="209"/>
      <c r="I9" s="209"/>
      <c r="J9" s="209"/>
      <c r="K9" s="209"/>
      <c r="N9" s="207"/>
    </row>
    <row r="10" spans="2:17">
      <c r="B10" s="216">
        <v>2016</v>
      </c>
      <c r="C10" s="217">
        <f>C55</f>
        <v>1637</v>
      </c>
      <c r="D10" s="218">
        <f>C10*$C$62</f>
        <v>115.6947435682565</v>
      </c>
      <c r="E10" s="218">
        <f>C56</f>
        <v>37.565582271006477</v>
      </c>
      <c r="F10" s="219">
        <f t="shared" ref="F10:F36" si="0">(D10+E10)/(8.76*$C$63)</f>
        <v>42.464735403439889</v>
      </c>
      <c r="G10" s="219">
        <f>C58</f>
        <v>0.65</v>
      </c>
      <c r="H10" s="218">
        <f>C59</f>
        <v>-19.984206030717658</v>
      </c>
      <c r="I10" s="220">
        <f>F10+H10+G10</f>
        <v>23.130529372722229</v>
      </c>
      <c r="J10" s="220">
        <f>ROUND(I10*$C$63*8.76,2)</f>
        <v>83.48</v>
      </c>
      <c r="K10" s="218">
        <f>$C$57</f>
        <v>0.57299999999999995</v>
      </c>
      <c r="N10" s="263"/>
    </row>
    <row r="11" spans="2:17">
      <c r="B11" s="216">
        <f t="shared" ref="B11:B36" si="1">B10+1</f>
        <v>2017</v>
      </c>
      <c r="C11" s="222"/>
      <c r="D11" s="218">
        <f>ROUND(D10*(1+$D66),2)</f>
        <v>118.25</v>
      </c>
      <c r="E11" s="218">
        <f>ROUND(E10*(1+$D66),2)</f>
        <v>38.4</v>
      </c>
      <c r="F11" s="219">
        <f t="shared" si="0"/>
        <v>43.403932260495637</v>
      </c>
      <c r="G11" s="218">
        <f>ROUND(G10*(1+$D66),2)</f>
        <v>0.66</v>
      </c>
      <c r="H11" s="218">
        <f>ROUND(H10*(1+$D66),2)</f>
        <v>-20.43</v>
      </c>
      <c r="I11" s="220">
        <f>F11+H11+G11</f>
        <v>23.633932260495637</v>
      </c>
      <c r="J11" s="220">
        <f t="shared" ref="J11:J36" si="2">ROUND(I11*$C$63*8.76,2)</f>
        <v>85.3</v>
      </c>
      <c r="K11" s="218">
        <f>ROUND(K10*(1+$D66),2)</f>
        <v>0.59</v>
      </c>
      <c r="N11" s="263"/>
    </row>
    <row r="12" spans="2:17">
      <c r="B12" s="229">
        <f t="shared" si="1"/>
        <v>2018</v>
      </c>
      <c r="C12" s="230"/>
      <c r="D12" s="218">
        <f t="shared" ref="D12:G19" si="3">ROUND(D11*(1+$D67),2)</f>
        <v>120.81</v>
      </c>
      <c r="E12" s="218">
        <f t="shared" si="3"/>
        <v>39.229999999999997</v>
      </c>
      <c r="F12" s="220">
        <f t="shared" si="0"/>
        <v>44.343219399742871</v>
      </c>
      <c r="G12" s="218">
        <f t="shared" si="3"/>
        <v>0.67</v>
      </c>
      <c r="H12" s="231">
        <f t="shared" ref="H12" si="4">ROUND(H11*(1+$D67),2)</f>
        <v>-20.87</v>
      </c>
      <c r="I12" s="220">
        <f t="shared" ref="I12:I36" si="5">F12+H12+G12</f>
        <v>24.143219399742872</v>
      </c>
      <c r="J12" s="220">
        <f t="shared" si="2"/>
        <v>87.14</v>
      </c>
      <c r="K12" s="218">
        <f t="shared" ref="K12:K19" si="6">ROUND(K11*(1+$D67),2)</f>
        <v>0.6</v>
      </c>
      <c r="L12" s="209"/>
      <c r="N12" s="263"/>
    </row>
    <row r="13" spans="2:17">
      <c r="B13" s="229">
        <f t="shared" si="1"/>
        <v>2019</v>
      </c>
      <c r="C13" s="230"/>
      <c r="D13" s="218">
        <f t="shared" si="3"/>
        <v>123.23</v>
      </c>
      <c r="E13" s="218">
        <f t="shared" si="3"/>
        <v>40.020000000000003</v>
      </c>
      <c r="F13" s="220">
        <f t="shared" si="0"/>
        <v>45.232632885578759</v>
      </c>
      <c r="G13" s="218">
        <f t="shared" si="3"/>
        <v>0.68</v>
      </c>
      <c r="H13" s="231">
        <f t="shared" ref="H13" si="7">ROUND(H12*(1+$D68),2)</f>
        <v>-21.29</v>
      </c>
      <c r="I13" s="220">
        <f t="shared" si="5"/>
        <v>24.62263288557876</v>
      </c>
      <c r="J13" s="220">
        <f t="shared" si="2"/>
        <v>88.87</v>
      </c>
      <c r="K13" s="218">
        <f t="shared" si="6"/>
        <v>0.61</v>
      </c>
      <c r="L13" s="209"/>
      <c r="N13" s="263"/>
    </row>
    <row r="14" spans="2:17">
      <c r="B14" s="229">
        <f t="shared" si="1"/>
        <v>2020</v>
      </c>
      <c r="C14" s="230"/>
      <c r="D14" s="218">
        <f t="shared" si="3"/>
        <v>125.87</v>
      </c>
      <c r="E14" s="218">
        <f t="shared" si="3"/>
        <v>40.880000000000003</v>
      </c>
      <c r="F14" s="220">
        <f t="shared" si="0"/>
        <v>46.202398368577384</v>
      </c>
      <c r="G14" s="218">
        <f t="shared" si="3"/>
        <v>0.69</v>
      </c>
      <c r="H14" s="231">
        <f t="shared" ref="H14" si="8">ROUND(H13*(1+$D69),2)</f>
        <v>-21.75</v>
      </c>
      <c r="I14" s="220">
        <f t="shared" si="5"/>
        <v>25.142398368577386</v>
      </c>
      <c r="J14" s="220">
        <f t="shared" si="2"/>
        <v>90.74</v>
      </c>
      <c r="K14" s="218">
        <f t="shared" si="6"/>
        <v>0.62</v>
      </c>
      <c r="L14" s="209"/>
      <c r="N14" s="263"/>
      <c r="O14" s="226"/>
      <c r="P14" s="227"/>
      <c r="Q14" s="228"/>
    </row>
    <row r="15" spans="2:17">
      <c r="B15" s="229">
        <f t="shared" si="1"/>
        <v>2021</v>
      </c>
      <c r="C15" s="230"/>
      <c r="D15" s="218">
        <f t="shared" si="3"/>
        <v>128.69999999999999</v>
      </c>
      <c r="E15" s="218">
        <f t="shared" si="3"/>
        <v>41.8</v>
      </c>
      <c r="F15" s="220">
        <f t="shared" si="0"/>
        <v>47.241432814647339</v>
      </c>
      <c r="G15" s="218">
        <f t="shared" si="3"/>
        <v>0.71</v>
      </c>
      <c r="H15" s="231">
        <f t="shared" ref="H15" si="9">ROUND(H14*(1+$D70),2)</f>
        <v>-22.24</v>
      </c>
      <c r="I15" s="220">
        <f t="shared" si="5"/>
        <v>25.711432814647342</v>
      </c>
      <c r="J15" s="220">
        <f t="shared" si="2"/>
        <v>92.8</v>
      </c>
      <c r="K15" s="218">
        <f t="shared" si="6"/>
        <v>0.63</v>
      </c>
      <c r="L15" s="209"/>
      <c r="N15" s="263"/>
      <c r="O15" s="227"/>
      <c r="P15" s="227"/>
      <c r="Q15" s="228"/>
    </row>
    <row r="16" spans="2:17">
      <c r="B16" s="229">
        <f t="shared" si="1"/>
        <v>2022</v>
      </c>
      <c r="C16" s="230"/>
      <c r="D16" s="218">
        <f t="shared" si="3"/>
        <v>131.6</v>
      </c>
      <c r="E16" s="218">
        <f t="shared" si="3"/>
        <v>42.74</v>
      </c>
      <c r="F16" s="220">
        <f t="shared" si="0"/>
        <v>48.305404087422978</v>
      </c>
      <c r="G16" s="218">
        <f t="shared" si="3"/>
        <v>0.73</v>
      </c>
      <c r="H16" s="231">
        <f t="shared" ref="H16" si="10">ROUND(H15*(1+$D71),2)</f>
        <v>-22.74</v>
      </c>
      <c r="I16" s="220">
        <f t="shared" si="5"/>
        <v>26.29540408742298</v>
      </c>
      <c r="J16" s="220">
        <f t="shared" si="2"/>
        <v>94.9</v>
      </c>
      <c r="K16" s="218">
        <f t="shared" si="6"/>
        <v>0.64</v>
      </c>
      <c r="L16" s="209"/>
      <c r="N16" s="263"/>
    </row>
    <row r="17" spans="2:16">
      <c r="B17" s="229">
        <f t="shared" si="1"/>
        <v>2023</v>
      </c>
      <c r="C17" s="230"/>
      <c r="D17" s="218">
        <f t="shared" si="3"/>
        <v>134.63</v>
      </c>
      <c r="E17" s="218">
        <f t="shared" si="3"/>
        <v>43.72</v>
      </c>
      <c r="F17" s="220">
        <f t="shared" si="0"/>
        <v>49.416478255087114</v>
      </c>
      <c r="G17" s="218">
        <f t="shared" si="3"/>
        <v>0.75</v>
      </c>
      <c r="H17" s="231">
        <f t="shared" ref="H17" si="11">ROUND(H16*(1+$D72),2)</f>
        <v>-23.26</v>
      </c>
      <c r="I17" s="220">
        <f t="shared" si="5"/>
        <v>26.906478255087112</v>
      </c>
      <c r="J17" s="220">
        <f t="shared" si="2"/>
        <v>97.11</v>
      </c>
      <c r="K17" s="218">
        <f t="shared" si="6"/>
        <v>0.65</v>
      </c>
      <c r="L17" s="209"/>
      <c r="N17" s="263"/>
      <c r="O17" s="226"/>
    </row>
    <row r="18" spans="2:16">
      <c r="B18" s="229">
        <f t="shared" si="1"/>
        <v>2024</v>
      </c>
      <c r="C18" s="230"/>
      <c r="D18" s="218">
        <f t="shared" si="3"/>
        <v>137.74</v>
      </c>
      <c r="E18" s="218">
        <f t="shared" si="3"/>
        <v>44.73</v>
      </c>
      <c r="F18" s="220">
        <f t="shared" si="0"/>
        <v>50.55803076650264</v>
      </c>
      <c r="G18" s="218">
        <f t="shared" si="3"/>
        <v>0.77</v>
      </c>
      <c r="H18" s="231">
        <f t="shared" ref="H18" si="12">ROUND(H17*(1+$D73),2)</f>
        <v>-23.8</v>
      </c>
      <c r="I18" s="220">
        <f t="shared" si="5"/>
        <v>27.528030766502638</v>
      </c>
      <c r="J18" s="220">
        <f t="shared" si="2"/>
        <v>99.35</v>
      </c>
      <c r="K18" s="218">
        <f t="shared" si="6"/>
        <v>0.67</v>
      </c>
      <c r="L18" s="209"/>
      <c r="N18" s="263"/>
    </row>
    <row r="19" spans="2:16">
      <c r="B19" s="229">
        <f t="shared" si="1"/>
        <v>2025</v>
      </c>
      <c r="C19" s="230"/>
      <c r="D19" s="218">
        <f t="shared" si="3"/>
        <v>140.93</v>
      </c>
      <c r="E19" s="218">
        <f t="shared" si="3"/>
        <v>45.77</v>
      </c>
      <c r="F19" s="220">
        <f t="shared" si="0"/>
        <v>51.730061621669556</v>
      </c>
      <c r="G19" s="218">
        <f t="shared" si="3"/>
        <v>0.79</v>
      </c>
      <c r="H19" s="231">
        <f t="shared" ref="H19" si="13">ROUND(H18*(1+$D74),2)</f>
        <v>-24.35</v>
      </c>
      <c r="I19" s="220">
        <f t="shared" si="5"/>
        <v>28.170061621669554</v>
      </c>
      <c r="J19" s="220">
        <f t="shared" si="2"/>
        <v>101.67</v>
      </c>
      <c r="K19" s="218">
        <f t="shared" si="6"/>
        <v>0.69</v>
      </c>
      <c r="L19" s="209"/>
      <c r="N19" s="263"/>
    </row>
    <row r="20" spans="2:16">
      <c r="B20" s="229">
        <f t="shared" si="1"/>
        <v>2026</v>
      </c>
      <c r="C20" s="230"/>
      <c r="D20" s="218">
        <f>ROUND(D19*(1+$G66),2)</f>
        <v>144.16</v>
      </c>
      <c r="E20" s="218">
        <f>ROUND(E19*(1+$G66),2)</f>
        <v>46.82</v>
      </c>
      <c r="F20" s="220">
        <f t="shared" si="0"/>
        <v>52.915946269450721</v>
      </c>
      <c r="G20" s="218">
        <f>ROUND(G19*(1+$G66),2)</f>
        <v>0.81</v>
      </c>
      <c r="H20" s="231">
        <f>ROUND(H19*(1+$G66),2)</f>
        <v>-24.91</v>
      </c>
      <c r="I20" s="220">
        <f t="shared" si="5"/>
        <v>28.81594626945072</v>
      </c>
      <c r="J20" s="220">
        <f t="shared" si="2"/>
        <v>104</v>
      </c>
      <c r="K20" s="218">
        <f>ROUND(K19*(1+$G66),2)</f>
        <v>0.71</v>
      </c>
      <c r="L20" s="209"/>
      <c r="N20" s="263"/>
      <c r="P20" s="260"/>
    </row>
    <row r="21" spans="2:16">
      <c r="B21" s="229">
        <f t="shared" si="1"/>
        <v>2027</v>
      </c>
      <c r="C21" s="230"/>
      <c r="D21" s="218">
        <f t="shared" ref="D21:G28" si="14">ROUND(D20*(1+$G67),2)</f>
        <v>147.5</v>
      </c>
      <c r="E21" s="218">
        <f t="shared" si="14"/>
        <v>47.9</v>
      </c>
      <c r="F21" s="220">
        <f t="shared" si="0"/>
        <v>54.140621536551848</v>
      </c>
      <c r="G21" s="218">
        <f t="shared" si="14"/>
        <v>0.83</v>
      </c>
      <c r="H21" s="231">
        <f t="shared" ref="H21" si="15">ROUND(H20*(1+$G67),2)</f>
        <v>-25.49</v>
      </c>
      <c r="I21" s="220">
        <f t="shared" si="5"/>
        <v>29.480621536551848</v>
      </c>
      <c r="J21" s="220">
        <f t="shared" si="2"/>
        <v>106.4</v>
      </c>
      <c r="K21" s="218">
        <f t="shared" ref="K21:K28" si="16">ROUND(K20*(1+$G67),2)</f>
        <v>0.73</v>
      </c>
      <c r="L21" s="209"/>
      <c r="N21" s="263"/>
    </row>
    <row r="22" spans="2:16">
      <c r="B22" s="229">
        <f t="shared" si="1"/>
        <v>2028</v>
      </c>
      <c r="C22" s="230"/>
      <c r="D22" s="218">
        <f t="shared" si="14"/>
        <v>150.93</v>
      </c>
      <c r="E22" s="218">
        <f t="shared" si="14"/>
        <v>49.01</v>
      </c>
      <c r="F22" s="220">
        <f t="shared" si="0"/>
        <v>55.398545905927207</v>
      </c>
      <c r="G22" s="218">
        <f t="shared" si="14"/>
        <v>0.85</v>
      </c>
      <c r="H22" s="231">
        <f t="shared" ref="H22" si="17">ROUND(H21*(1+$G68),2)</f>
        <v>-26.08</v>
      </c>
      <c r="I22" s="220">
        <f t="shared" si="5"/>
        <v>30.168545905927211</v>
      </c>
      <c r="J22" s="220">
        <f t="shared" si="2"/>
        <v>108.88</v>
      </c>
      <c r="K22" s="218">
        <f t="shared" si="16"/>
        <v>0.75</v>
      </c>
      <c r="L22" s="209"/>
      <c r="N22" s="263"/>
    </row>
    <row r="23" spans="2:16">
      <c r="B23" s="229">
        <f t="shared" si="1"/>
        <v>2029</v>
      </c>
      <c r="C23" s="230"/>
      <c r="D23" s="218">
        <f t="shared" si="14"/>
        <v>154.5</v>
      </c>
      <c r="E23" s="218">
        <f t="shared" si="14"/>
        <v>50.17</v>
      </c>
      <c r="F23" s="220">
        <f t="shared" si="0"/>
        <v>56.709114687236784</v>
      </c>
      <c r="G23" s="218">
        <f t="shared" si="14"/>
        <v>0.87</v>
      </c>
      <c r="H23" s="231">
        <f t="shared" ref="H23" si="18">ROUND(H22*(1+$G69),2)</f>
        <v>-26.7</v>
      </c>
      <c r="I23" s="220">
        <f t="shared" si="5"/>
        <v>30.879114687236786</v>
      </c>
      <c r="J23" s="220">
        <f t="shared" si="2"/>
        <v>111.45</v>
      </c>
      <c r="K23" s="218">
        <f t="shared" si="16"/>
        <v>0.77</v>
      </c>
      <c r="L23" s="209"/>
      <c r="N23" s="263"/>
    </row>
    <row r="24" spans="2:16">
      <c r="B24" s="229">
        <f t="shared" si="1"/>
        <v>2030</v>
      </c>
      <c r="C24" s="223"/>
      <c r="D24" s="224">
        <f t="shared" si="14"/>
        <v>158.18</v>
      </c>
      <c r="E24" s="224">
        <f t="shared" si="14"/>
        <v>51.36</v>
      </c>
      <c r="F24" s="225">
        <f t="shared" si="0"/>
        <v>58.058474087866301</v>
      </c>
      <c r="G24" s="224">
        <f t="shared" si="14"/>
        <v>0.89</v>
      </c>
      <c r="H24" s="224">
        <f t="shared" ref="H24" si="19">ROUND(H23*(1+$G70),2)</f>
        <v>-27.34</v>
      </c>
      <c r="I24" s="225">
        <f t="shared" si="5"/>
        <v>31.608474087866302</v>
      </c>
      <c r="J24" s="225">
        <f t="shared" si="2"/>
        <v>114.08</v>
      </c>
      <c r="K24" s="224">
        <f t="shared" si="16"/>
        <v>0.79</v>
      </c>
      <c r="L24" s="209"/>
      <c r="N24" s="263"/>
    </row>
    <row r="25" spans="2:16">
      <c r="B25" s="229">
        <f t="shared" si="1"/>
        <v>2031</v>
      </c>
      <c r="C25" s="230"/>
      <c r="D25" s="218">
        <f t="shared" si="14"/>
        <v>161.97999999999999</v>
      </c>
      <c r="E25" s="218">
        <f t="shared" si="14"/>
        <v>52.59</v>
      </c>
      <c r="F25" s="220">
        <f t="shared" si="0"/>
        <v>59.452165624861465</v>
      </c>
      <c r="G25" s="218">
        <f t="shared" si="14"/>
        <v>0.91</v>
      </c>
      <c r="H25" s="231">
        <f t="shared" ref="H25" si="20">ROUND(H24*(1+$G71),2)</f>
        <v>-28</v>
      </c>
      <c r="I25" s="220">
        <f t="shared" si="5"/>
        <v>32.362165624861461</v>
      </c>
      <c r="J25" s="220">
        <f t="shared" si="2"/>
        <v>116.8</v>
      </c>
      <c r="K25" s="218">
        <f t="shared" si="16"/>
        <v>0.81</v>
      </c>
      <c r="L25" s="209"/>
      <c r="N25" s="263"/>
    </row>
    <row r="26" spans="2:16">
      <c r="B26" s="229">
        <f t="shared" si="1"/>
        <v>2032</v>
      </c>
      <c r="C26" s="230"/>
      <c r="D26" s="218">
        <f t="shared" si="14"/>
        <v>165.88</v>
      </c>
      <c r="E26" s="218">
        <f t="shared" si="14"/>
        <v>53.86</v>
      </c>
      <c r="F26" s="220">
        <f t="shared" si="0"/>
        <v>60.884647781176582</v>
      </c>
      <c r="G26" s="218">
        <f t="shared" si="14"/>
        <v>0.93</v>
      </c>
      <c r="H26" s="231">
        <f t="shared" ref="H26" si="21">ROUND(H25*(1+$G72),2)</f>
        <v>-28.67</v>
      </c>
      <c r="I26" s="220">
        <f t="shared" si="5"/>
        <v>33.14464778117658</v>
      </c>
      <c r="J26" s="220">
        <f t="shared" si="2"/>
        <v>119.62</v>
      </c>
      <c r="K26" s="218">
        <f t="shared" si="16"/>
        <v>0.83</v>
      </c>
      <c r="L26" s="209"/>
      <c r="N26" s="263"/>
    </row>
    <row r="27" spans="2:16">
      <c r="B27" s="229">
        <f t="shared" si="1"/>
        <v>2033</v>
      </c>
      <c r="C27" s="230"/>
      <c r="D27" s="218">
        <f t="shared" si="14"/>
        <v>169.89</v>
      </c>
      <c r="E27" s="218">
        <f t="shared" si="14"/>
        <v>55.16</v>
      </c>
      <c r="F27" s="220">
        <f t="shared" si="0"/>
        <v>62.355920556811633</v>
      </c>
      <c r="G27" s="218">
        <f t="shared" si="14"/>
        <v>0.95</v>
      </c>
      <c r="H27" s="231">
        <f t="shared" ref="H27" si="22">ROUND(H26*(1+$G73),2)</f>
        <v>-29.36</v>
      </c>
      <c r="I27" s="220">
        <f t="shared" si="5"/>
        <v>33.945920556811636</v>
      </c>
      <c r="J27" s="220">
        <f t="shared" si="2"/>
        <v>122.51</v>
      </c>
      <c r="K27" s="218">
        <f t="shared" si="16"/>
        <v>0.85</v>
      </c>
      <c r="L27" s="209"/>
      <c r="N27" s="263"/>
    </row>
    <row r="28" spans="2:16">
      <c r="B28" s="229">
        <f t="shared" si="1"/>
        <v>2034</v>
      </c>
      <c r="C28" s="230"/>
      <c r="D28" s="218">
        <f t="shared" si="14"/>
        <v>174</v>
      </c>
      <c r="E28" s="218">
        <f t="shared" si="14"/>
        <v>56.5</v>
      </c>
      <c r="F28" s="220">
        <f t="shared" si="0"/>
        <v>63.865983951766637</v>
      </c>
      <c r="G28" s="218">
        <f t="shared" si="14"/>
        <v>0.97</v>
      </c>
      <c r="H28" s="231">
        <f t="shared" ref="H28" si="23">ROUND(H27*(1+$G74),2)</f>
        <v>-30.07</v>
      </c>
      <c r="I28" s="220">
        <f t="shared" si="5"/>
        <v>34.765983951766636</v>
      </c>
      <c r="J28" s="220">
        <f t="shared" si="2"/>
        <v>125.47</v>
      </c>
      <c r="K28" s="218">
        <f t="shared" si="16"/>
        <v>0.87</v>
      </c>
      <c r="L28" s="209"/>
      <c r="N28" s="263"/>
    </row>
    <row r="29" spans="2:16">
      <c r="B29" s="229">
        <f t="shared" si="1"/>
        <v>2035</v>
      </c>
      <c r="C29" s="230"/>
      <c r="D29" s="218">
        <f>ROUND(D28*(1+$K66),2)</f>
        <v>178.21</v>
      </c>
      <c r="E29" s="218">
        <f>ROUND(E28*(1+$K66),2)</f>
        <v>57.87</v>
      </c>
      <c r="F29" s="220">
        <f t="shared" si="0"/>
        <v>65.412067207518731</v>
      </c>
      <c r="G29" s="218">
        <f>ROUND(G28*(1+$K66),2)</f>
        <v>0.99</v>
      </c>
      <c r="H29" s="231">
        <f>ROUND(H28*(1+$K66),2)</f>
        <v>-30.8</v>
      </c>
      <c r="I29" s="220">
        <f t="shared" si="5"/>
        <v>35.602067207518736</v>
      </c>
      <c r="J29" s="220">
        <f t="shared" si="2"/>
        <v>128.49</v>
      </c>
      <c r="K29" s="218">
        <f>ROUND(K28*(1+$K66),2)</f>
        <v>0.89</v>
      </c>
      <c r="L29" s="209"/>
      <c r="N29" s="263"/>
    </row>
    <row r="30" spans="2:16">
      <c r="B30" s="229">
        <f t="shared" si="1"/>
        <v>2036</v>
      </c>
      <c r="C30" s="230"/>
      <c r="D30" s="218">
        <f t="shared" ref="D30:G36" si="24">ROUND(D29*(1+$K67),2)</f>
        <v>182.54</v>
      </c>
      <c r="E30" s="218">
        <f t="shared" si="24"/>
        <v>59.28</v>
      </c>
      <c r="F30" s="220">
        <f t="shared" si="0"/>
        <v>67.00248259963648</v>
      </c>
      <c r="G30" s="218">
        <f t="shared" si="24"/>
        <v>1.01</v>
      </c>
      <c r="H30" s="231">
        <f t="shared" ref="H30" si="25">ROUND(H29*(1+$K67),2)</f>
        <v>-31.55</v>
      </c>
      <c r="I30" s="220">
        <f t="shared" si="5"/>
        <v>36.462482599636481</v>
      </c>
      <c r="J30" s="220">
        <f t="shared" si="2"/>
        <v>131.6</v>
      </c>
      <c r="K30" s="218">
        <f t="shared" ref="K30:K36" si="26">ROUND(K29*(1+$K67),2)</f>
        <v>0.91</v>
      </c>
      <c r="L30" s="209"/>
      <c r="N30" s="263"/>
    </row>
    <row r="31" spans="2:16">
      <c r="B31" s="229">
        <f t="shared" si="1"/>
        <v>2037</v>
      </c>
      <c r="C31" s="230"/>
      <c r="D31" s="218">
        <f t="shared" si="24"/>
        <v>186.97</v>
      </c>
      <c r="E31" s="218">
        <f t="shared" si="24"/>
        <v>60.72</v>
      </c>
      <c r="F31" s="220">
        <f t="shared" si="0"/>
        <v>68.628917852551311</v>
      </c>
      <c r="G31" s="218">
        <f t="shared" si="24"/>
        <v>1.03</v>
      </c>
      <c r="H31" s="231">
        <f t="shared" ref="H31" si="27">ROUND(H30*(1+$K68),2)</f>
        <v>-32.32</v>
      </c>
      <c r="I31" s="220">
        <f t="shared" si="5"/>
        <v>37.338917852551312</v>
      </c>
      <c r="J31" s="220">
        <f t="shared" si="2"/>
        <v>134.76</v>
      </c>
      <c r="K31" s="218">
        <f t="shared" si="26"/>
        <v>0.93</v>
      </c>
      <c r="L31" s="209"/>
      <c r="N31" s="263"/>
    </row>
    <row r="32" spans="2:16">
      <c r="B32" s="229">
        <f t="shared" si="1"/>
        <v>2038</v>
      </c>
      <c r="C32" s="230"/>
      <c r="D32" s="218">
        <f t="shared" si="24"/>
        <v>191.54</v>
      </c>
      <c r="E32" s="218">
        <f t="shared" si="24"/>
        <v>62.2</v>
      </c>
      <c r="F32" s="220">
        <f t="shared" si="0"/>
        <v>70.305226758877509</v>
      </c>
      <c r="G32" s="218">
        <f t="shared" si="24"/>
        <v>1.06</v>
      </c>
      <c r="H32" s="231">
        <f t="shared" ref="H32" si="28">ROUND(H31*(1+$K69),2)</f>
        <v>-33.11</v>
      </c>
      <c r="I32" s="220">
        <f t="shared" si="5"/>
        <v>38.255226758877512</v>
      </c>
      <c r="J32" s="220">
        <f t="shared" si="2"/>
        <v>138.07</v>
      </c>
      <c r="K32" s="218">
        <f t="shared" si="26"/>
        <v>0.95</v>
      </c>
      <c r="L32" s="209"/>
      <c r="N32" s="263"/>
    </row>
    <row r="33" spans="2:14">
      <c r="B33" s="229">
        <f t="shared" si="1"/>
        <v>2039</v>
      </c>
      <c r="C33" s="230"/>
      <c r="D33" s="218">
        <f t="shared" si="24"/>
        <v>196.23</v>
      </c>
      <c r="E33" s="218">
        <f t="shared" si="24"/>
        <v>63.72</v>
      </c>
      <c r="F33" s="220">
        <f t="shared" si="0"/>
        <v>72.025867801569362</v>
      </c>
      <c r="G33" s="218">
        <f t="shared" si="24"/>
        <v>1.0900000000000001</v>
      </c>
      <c r="H33" s="231">
        <f t="shared" ref="H33" si="29">ROUND(H32*(1+$K70),2)</f>
        <v>-33.92</v>
      </c>
      <c r="I33" s="220">
        <f t="shared" si="5"/>
        <v>39.195867801569364</v>
      </c>
      <c r="J33" s="220">
        <f t="shared" si="2"/>
        <v>141.46</v>
      </c>
      <c r="K33" s="218">
        <f t="shared" si="26"/>
        <v>0.97</v>
      </c>
      <c r="L33" s="209"/>
      <c r="N33" s="263"/>
    </row>
    <row r="34" spans="2:14">
      <c r="B34" s="229">
        <f t="shared" si="1"/>
        <v>2040</v>
      </c>
      <c r="C34" s="230"/>
      <c r="D34" s="218">
        <f t="shared" si="24"/>
        <v>201.02</v>
      </c>
      <c r="E34" s="218">
        <f t="shared" si="24"/>
        <v>65.28</v>
      </c>
      <c r="F34" s="220">
        <f t="shared" si="0"/>
        <v>73.785299463581154</v>
      </c>
      <c r="G34" s="218">
        <f t="shared" si="24"/>
        <v>1.1200000000000001</v>
      </c>
      <c r="H34" s="231">
        <f t="shared" ref="H34" si="30">ROUND(H33*(1+$K71),2)</f>
        <v>-34.75</v>
      </c>
      <c r="I34" s="220">
        <f t="shared" si="5"/>
        <v>40.155299463581152</v>
      </c>
      <c r="J34" s="220">
        <f t="shared" si="2"/>
        <v>144.93</v>
      </c>
      <c r="K34" s="218">
        <f t="shared" si="26"/>
        <v>0.99</v>
      </c>
      <c r="L34" s="209"/>
      <c r="N34" s="263"/>
    </row>
    <row r="35" spans="2:14">
      <c r="B35" s="229">
        <f t="shared" si="1"/>
        <v>2041</v>
      </c>
      <c r="C35" s="230"/>
      <c r="D35" s="218">
        <f t="shared" si="24"/>
        <v>205.95</v>
      </c>
      <c r="E35" s="218">
        <f t="shared" si="24"/>
        <v>66.88</v>
      </c>
      <c r="F35" s="220">
        <f t="shared" si="0"/>
        <v>75.5946047790043</v>
      </c>
      <c r="G35" s="218">
        <f t="shared" si="24"/>
        <v>1.1499999999999999</v>
      </c>
      <c r="H35" s="231">
        <f t="shared" ref="H35" si="31">ROUND(H34*(1+$K72),2)</f>
        <v>-35.6</v>
      </c>
      <c r="I35" s="220">
        <f t="shared" si="5"/>
        <v>41.144604779004297</v>
      </c>
      <c r="J35" s="220">
        <f t="shared" si="2"/>
        <v>148.5</v>
      </c>
      <c r="K35" s="218">
        <f t="shared" si="26"/>
        <v>1.01</v>
      </c>
      <c r="L35" s="209"/>
      <c r="N35" s="263"/>
    </row>
    <row r="36" spans="2:14">
      <c r="B36" s="229">
        <f t="shared" si="1"/>
        <v>2042</v>
      </c>
      <c r="C36" s="230"/>
      <c r="D36" s="218">
        <f t="shared" si="24"/>
        <v>211.02</v>
      </c>
      <c r="E36" s="218">
        <f t="shared" si="24"/>
        <v>68.53</v>
      </c>
      <c r="F36" s="220">
        <f t="shared" si="0"/>
        <v>77.45655450636167</v>
      </c>
      <c r="G36" s="218">
        <f t="shared" si="24"/>
        <v>1.18</v>
      </c>
      <c r="H36" s="231">
        <f t="shared" ref="H36" si="32">ROUND(H35*(1+$K73),2)</f>
        <v>-36.479999999999997</v>
      </c>
      <c r="I36" s="220">
        <f t="shared" si="5"/>
        <v>42.156554506361672</v>
      </c>
      <c r="J36" s="220">
        <f t="shared" si="2"/>
        <v>152.15</v>
      </c>
      <c r="K36" s="218">
        <f t="shared" si="26"/>
        <v>1.03</v>
      </c>
      <c r="L36" s="209"/>
      <c r="N36" s="263"/>
    </row>
    <row r="37" spans="2:14">
      <c r="B37" s="229"/>
      <c r="C37" s="222"/>
      <c r="D37" s="218"/>
      <c r="E37" s="218"/>
      <c r="F37" s="219"/>
      <c r="G37" s="218"/>
      <c r="H37" s="218"/>
      <c r="I37" s="220"/>
      <c r="J37" s="220"/>
      <c r="K37" s="232"/>
    </row>
    <row r="38" spans="2:14">
      <c r="B38" s="216"/>
      <c r="C38" s="222"/>
      <c r="D38" s="218"/>
      <c r="E38" s="218"/>
      <c r="F38" s="219"/>
      <c r="G38" s="218"/>
      <c r="H38" s="218"/>
      <c r="I38" s="220"/>
      <c r="J38" s="220"/>
      <c r="K38" s="232"/>
    </row>
    <row r="39" spans="2:14">
      <c r="B39" s="216"/>
      <c r="C39" s="222"/>
      <c r="D39" s="218"/>
      <c r="E39" s="218"/>
      <c r="F39" s="219"/>
      <c r="G39" s="218"/>
      <c r="H39" s="218"/>
      <c r="I39" s="220"/>
      <c r="J39" s="220"/>
      <c r="K39" s="232"/>
    </row>
    <row r="40" spans="2:14">
      <c r="B40" s="216"/>
      <c r="C40" s="222"/>
      <c r="D40" s="218"/>
      <c r="E40" s="218"/>
      <c r="F40" s="219"/>
      <c r="G40" s="218"/>
      <c r="H40" s="218"/>
      <c r="I40" s="220"/>
      <c r="J40" s="220"/>
      <c r="K40" s="232"/>
    </row>
    <row r="42" spans="2:14" ht="14.25">
      <c r="B42" s="233" t="s">
        <v>31</v>
      </c>
      <c r="C42" s="234"/>
      <c r="D42" s="234"/>
      <c r="E42" s="234"/>
      <c r="F42" s="234"/>
      <c r="G42" s="234"/>
      <c r="H42" s="234"/>
    </row>
    <row r="44" spans="2:14">
      <c r="B44" s="207" t="s">
        <v>112</v>
      </c>
      <c r="C44" s="235" t="s">
        <v>113</v>
      </c>
      <c r="D44" s="236" t="str">
        <f>'Table 3 200 MW (Wyo) 2033'!E68</f>
        <v xml:space="preserve">Plant Costs  - 2017 IRP - Table 6.1 &amp; 6.2 </v>
      </c>
    </row>
    <row r="45" spans="2:14">
      <c r="C45" s="235" t="str">
        <f>C7</f>
        <v>(a)</v>
      </c>
      <c r="D45" s="207" t="s">
        <v>114</v>
      </c>
    </row>
    <row r="46" spans="2:14">
      <c r="C46" s="235" t="str">
        <f>D7</f>
        <v>(b)</v>
      </c>
      <c r="D46" s="220" t="str">
        <f>"= "&amp;C7&amp;" x "&amp;C62</f>
        <v>= (a) x 0.0706748586244695</v>
      </c>
    </row>
    <row r="47" spans="2:14">
      <c r="C47" s="235" t="str">
        <f>F7</f>
        <v>(d)</v>
      </c>
      <c r="D47" s="220" t="str">
        <f>"= ("&amp;$D$7&amp;" + "&amp;$E$7&amp;") /  (8.76 x "&amp;TEXT(C63,"0.0%")&amp;")"</f>
        <v>= ((b) + (c)) /  (8.76 x 41.2%)</v>
      </c>
    </row>
    <row r="48" spans="2:14">
      <c r="C48" s="235" t="str">
        <f>I7</f>
        <v>(g)</v>
      </c>
      <c r="D48" s="220" t="str">
        <f>"= "&amp;$F$7&amp;" + "&amp;$H$7</f>
        <v>= (d) + (f)</v>
      </c>
    </row>
    <row r="49" spans="2:23">
      <c r="C49" s="235" t="str">
        <f>K7</f>
        <v>(h)</v>
      </c>
      <c r="D49" s="109" t="str">
        <f>D44</f>
        <v xml:space="preserve">Plant Costs  - 2017 IRP - Table 6.1 &amp; 6.2 </v>
      </c>
    </row>
    <row r="50" spans="2:23">
      <c r="C50" s="235"/>
      <c r="D50" s="220"/>
    </row>
    <row r="51" spans="2:23" ht="13.5" thickBot="1"/>
    <row r="52" spans="2:23" ht="13.5" thickBot="1">
      <c r="C52" s="57" t="str">
        <f>B2&amp;" - "&amp;B3</f>
        <v>2017 IRP Wyoming Wind Resource - 41% Capacity Factor</v>
      </c>
      <c r="D52" s="237"/>
      <c r="E52" s="237"/>
      <c r="F52" s="237"/>
      <c r="G52" s="237"/>
      <c r="H52" s="237"/>
      <c r="I52" s="238"/>
      <c r="J52" s="238"/>
      <c r="K52" s="239"/>
    </row>
    <row r="53" spans="2:23" ht="13.5" thickBot="1">
      <c r="C53" s="240" t="s">
        <v>115</v>
      </c>
      <c r="D53" s="241" t="s">
        <v>116</v>
      </c>
      <c r="E53" s="241"/>
      <c r="F53" s="241"/>
      <c r="G53" s="241"/>
      <c r="H53" s="242"/>
      <c r="I53" s="238"/>
      <c r="J53" s="238"/>
      <c r="K53" s="239"/>
    </row>
    <row r="55" spans="2:23">
      <c r="B55" s="109" t="s">
        <v>102</v>
      </c>
      <c r="C55" s="282">
        <v>1637</v>
      </c>
      <c r="D55" s="207" t="s">
        <v>114</v>
      </c>
      <c r="H55" s="207" t="s">
        <v>9</v>
      </c>
      <c r="J55" s="270" t="s">
        <v>150</v>
      </c>
    </row>
    <row r="56" spans="2:23">
      <c r="B56" s="109" t="s">
        <v>102</v>
      </c>
      <c r="C56" s="244">
        <v>37.565582271006477</v>
      </c>
      <c r="D56" s="207" t="s">
        <v>117</v>
      </c>
      <c r="H56" s="207" t="s">
        <v>9</v>
      </c>
    </row>
    <row r="57" spans="2:23">
      <c r="B57" s="109" t="s">
        <v>102</v>
      </c>
      <c r="C57" s="249">
        <v>0.57299999999999995</v>
      </c>
      <c r="D57" s="207" t="s">
        <v>122</v>
      </c>
      <c r="H57" s="207" t="s">
        <v>119</v>
      </c>
    </row>
    <row r="58" spans="2:23">
      <c r="B58" s="109" t="s">
        <v>102</v>
      </c>
      <c r="C58" s="244">
        <v>0.65</v>
      </c>
      <c r="D58" s="207" t="s">
        <v>118</v>
      </c>
      <c r="H58" s="207" t="s">
        <v>119</v>
      </c>
      <c r="K58" s="209"/>
      <c r="L58" s="245"/>
      <c r="M58" s="67"/>
      <c r="N58" s="264"/>
      <c r="O58" s="67"/>
      <c r="P58" s="67"/>
      <c r="Q58" s="209"/>
      <c r="R58" s="209"/>
      <c r="S58" s="209"/>
      <c r="T58" s="209"/>
      <c r="U58" s="209"/>
      <c r="V58" s="209"/>
      <c r="W58" s="209"/>
    </row>
    <row r="59" spans="2:23">
      <c r="B59" s="109" t="s">
        <v>102</v>
      </c>
      <c r="C59" s="257">
        <v>-19.984206030717658</v>
      </c>
      <c r="D59" s="207" t="s">
        <v>120</v>
      </c>
      <c r="H59" s="207" t="s">
        <v>119</v>
      </c>
      <c r="K59" s="247"/>
      <c r="L59" s="247"/>
      <c r="M59" s="248"/>
      <c r="O59" s="246"/>
      <c r="P59" s="209"/>
      <c r="Q59" s="209"/>
      <c r="R59" s="209"/>
      <c r="S59" s="209"/>
      <c r="T59" s="209"/>
      <c r="U59" s="209"/>
      <c r="V59" s="209"/>
      <c r="W59" s="209"/>
    </row>
    <row r="60" spans="2:23">
      <c r="K60" s="247"/>
      <c r="L60" s="247"/>
      <c r="M60" s="247"/>
      <c r="N60" s="265"/>
      <c r="O60" s="246"/>
      <c r="P60" s="209"/>
      <c r="Q60" s="209"/>
      <c r="R60" s="209"/>
      <c r="S60" s="209"/>
      <c r="T60" s="209"/>
      <c r="U60" s="209"/>
      <c r="V60" s="209"/>
      <c r="W60" s="209"/>
    </row>
    <row r="61" spans="2:23">
      <c r="C61" s="251"/>
      <c r="K61" s="247"/>
      <c r="L61" s="247"/>
      <c r="M61" s="247"/>
      <c r="N61" s="265"/>
      <c r="O61" s="247"/>
      <c r="R61" s="209"/>
      <c r="S61" s="209"/>
      <c r="T61" s="209"/>
      <c r="U61" s="209"/>
      <c r="V61" s="209"/>
      <c r="W61" s="209"/>
    </row>
    <row r="62" spans="2:23">
      <c r="C62" s="252">
        <v>7.0674858624469455E-2</v>
      </c>
      <c r="D62" s="207" t="s">
        <v>54</v>
      </c>
      <c r="K62" s="253"/>
      <c r="L62" s="254"/>
      <c r="M62" s="254"/>
      <c r="O62" s="255"/>
    </row>
    <row r="63" spans="2:23">
      <c r="C63" s="283">
        <v>0.41199999999999998</v>
      </c>
      <c r="D63" s="207" t="s">
        <v>55</v>
      </c>
      <c r="J63" s="270" t="s">
        <v>150</v>
      </c>
    </row>
    <row r="64" spans="2:23" ht="13.5" thickBot="1">
      <c r="D64" s="250"/>
    </row>
    <row r="65" spans="3:14" ht="13.5" thickBot="1">
      <c r="C65" s="53" t="str">
        <f>"Company Official Inflation Forecast Dated "&amp;TEXT('Table 4'!$G$5,"mmmm dd, yyyy")</f>
        <v>Company Official Inflation Forecast Dated March 31, 2017</v>
      </c>
      <c r="D65" s="237"/>
      <c r="E65" s="237"/>
      <c r="F65" s="237"/>
      <c r="G65" s="237"/>
      <c r="H65" s="237"/>
      <c r="I65" s="237"/>
      <c r="J65" s="237"/>
      <c r="K65" s="239"/>
    </row>
    <row r="66" spans="3:14">
      <c r="C66" s="134">
        <v>2017</v>
      </c>
      <c r="D66" s="56">
        <v>2.2092462442320437E-2</v>
      </c>
      <c r="E66" s="109"/>
      <c r="F66" s="134">
        <f>C74+1</f>
        <v>2026</v>
      </c>
      <c r="G66" s="56">
        <v>2.2944058791238842E-2</v>
      </c>
      <c r="H66" s="109"/>
      <c r="I66" s="134">
        <f>F74+1</f>
        <v>2035</v>
      </c>
      <c r="J66" s="134"/>
      <c r="K66" s="56">
        <v>2.4174683944208519E-2</v>
      </c>
    </row>
    <row r="67" spans="3:14">
      <c r="C67" s="134">
        <f t="shared" ref="C67:C74" si="33">C66+1</f>
        <v>2018</v>
      </c>
      <c r="D67" s="56">
        <v>2.1684070430924685E-2</v>
      </c>
      <c r="E67" s="109"/>
      <c r="F67" s="134">
        <f t="shared" ref="F67:F74" si="34">F66+1</f>
        <v>2027</v>
      </c>
      <c r="G67" s="56">
        <v>2.3164081218836952E-2</v>
      </c>
      <c r="H67" s="109"/>
      <c r="I67" s="134">
        <f t="shared" ref="I67:I74" si="35">I66+1</f>
        <v>2036</v>
      </c>
      <c r="J67" s="134"/>
      <c r="K67" s="56">
        <v>2.4311492116604327E-2</v>
      </c>
    </row>
    <row r="68" spans="3:14">
      <c r="C68" s="134">
        <f t="shared" si="33"/>
        <v>2019</v>
      </c>
      <c r="D68" s="56">
        <v>2.0023445288848141E-2</v>
      </c>
      <c r="E68" s="109"/>
      <c r="F68" s="134">
        <f t="shared" si="34"/>
        <v>2028</v>
      </c>
      <c r="G68" s="56">
        <v>2.3269517424980624E-2</v>
      </c>
      <c r="H68" s="109"/>
      <c r="I68" s="134">
        <f t="shared" si="35"/>
        <v>2037</v>
      </c>
      <c r="J68" s="134"/>
      <c r="K68" s="56">
        <v>2.4277391473133791E-2</v>
      </c>
    </row>
    <row r="69" spans="3:14">
      <c r="C69" s="134">
        <f t="shared" si="33"/>
        <v>2020</v>
      </c>
      <c r="D69" s="56">
        <v>2.1423649370385656E-2</v>
      </c>
      <c r="E69" s="109"/>
      <c r="F69" s="134">
        <f t="shared" si="34"/>
        <v>2029</v>
      </c>
      <c r="G69" s="56">
        <v>2.3660062349176059E-2</v>
      </c>
      <c r="H69" s="109"/>
      <c r="I69" s="134">
        <f t="shared" si="35"/>
        <v>2038</v>
      </c>
      <c r="J69" s="134"/>
      <c r="K69" s="56">
        <v>2.4418737348747444E-2</v>
      </c>
    </row>
    <row r="70" spans="3:14">
      <c r="C70" s="134">
        <f t="shared" si="33"/>
        <v>2021</v>
      </c>
      <c r="D70" s="56">
        <v>2.2444603435442634E-2</v>
      </c>
      <c r="E70" s="109"/>
      <c r="F70" s="134">
        <f t="shared" si="34"/>
        <v>2030</v>
      </c>
      <c r="G70" s="56">
        <v>2.3797996946838929E-2</v>
      </c>
      <c r="H70" s="109"/>
      <c r="I70" s="134">
        <f t="shared" si="35"/>
        <v>2039</v>
      </c>
      <c r="J70" s="134"/>
      <c r="K70" s="56">
        <v>2.4490791911648602E-2</v>
      </c>
    </row>
    <row r="71" spans="3:14">
      <c r="C71" s="134">
        <f t="shared" si="33"/>
        <v>2022</v>
      </c>
      <c r="D71" s="56">
        <v>2.2559296067847567E-2</v>
      </c>
      <c r="E71" s="109"/>
      <c r="F71" s="134">
        <f t="shared" si="34"/>
        <v>2031</v>
      </c>
      <c r="G71" s="56">
        <v>2.4014000123530499E-2</v>
      </c>
      <c r="H71" s="109"/>
      <c r="I71" s="134">
        <f t="shared" si="35"/>
        <v>2040</v>
      </c>
      <c r="J71" s="134"/>
      <c r="K71" s="56">
        <v>2.442458536688985E-2</v>
      </c>
    </row>
    <row r="72" spans="3:14" s="209" customFormat="1">
      <c r="C72" s="134">
        <f t="shared" si="33"/>
        <v>2023</v>
      </c>
      <c r="D72" s="56">
        <v>2.3031082544693549E-2</v>
      </c>
      <c r="E72" s="111"/>
      <c r="F72" s="134">
        <f t="shared" si="34"/>
        <v>2032</v>
      </c>
      <c r="G72" s="56">
        <v>2.4075090077113837E-2</v>
      </c>
      <c r="H72" s="111"/>
      <c r="I72" s="134">
        <f t="shared" si="35"/>
        <v>2041</v>
      </c>
      <c r="J72" s="134"/>
      <c r="K72" s="56">
        <v>2.4530694634797623E-2</v>
      </c>
      <c r="N72" s="265"/>
    </row>
    <row r="73" spans="3:14" s="209" customFormat="1">
      <c r="C73" s="134">
        <f t="shared" si="33"/>
        <v>2024</v>
      </c>
      <c r="D73" s="56">
        <v>2.3134274986934988E-2</v>
      </c>
      <c r="E73" s="111"/>
      <c r="F73" s="134">
        <f t="shared" si="34"/>
        <v>2033</v>
      </c>
      <c r="G73" s="56">
        <v>2.4191075903759129E-2</v>
      </c>
      <c r="H73" s="111"/>
      <c r="I73" s="134">
        <f t="shared" si="35"/>
        <v>2042</v>
      </c>
      <c r="J73" s="134"/>
      <c r="K73" s="56">
        <v>2.4630996146588036E-2</v>
      </c>
      <c r="N73" s="265"/>
    </row>
    <row r="74" spans="3:14" s="209" customFormat="1">
      <c r="C74" s="134">
        <f t="shared" si="33"/>
        <v>2025</v>
      </c>
      <c r="D74" s="56">
        <v>2.3159080336675242E-2</v>
      </c>
      <c r="E74" s="111"/>
      <c r="F74" s="134">
        <f t="shared" si="34"/>
        <v>2034</v>
      </c>
      <c r="G74" s="56">
        <v>2.4219456505286896E-2</v>
      </c>
      <c r="H74" s="111"/>
      <c r="I74" s="134">
        <f t="shared" si="35"/>
        <v>2043</v>
      </c>
      <c r="J74" s="134"/>
      <c r="K74" s="56">
        <v>2.4704209858992465E-2</v>
      </c>
      <c r="N74" s="265"/>
    </row>
    <row r="75" spans="3:14" s="209" customFormat="1">
      <c r="N75" s="265"/>
    </row>
    <row r="76" spans="3:14" s="209" customFormat="1">
      <c r="N76" s="265"/>
    </row>
    <row r="93" spans="3:4">
      <c r="C93" s="246"/>
      <c r="D93" s="250"/>
    </row>
    <row r="94" spans="3:4">
      <c r="C94" s="246"/>
      <c r="D94" s="250"/>
    </row>
    <row r="95" spans="3:4">
      <c r="C95" s="246"/>
      <c r="D95" s="250"/>
    </row>
    <row r="96" spans="3:4">
      <c r="C96" s="246"/>
      <c r="D96" s="250"/>
    </row>
    <row r="97" spans="3:4">
      <c r="C97" s="246"/>
      <c r="D97" s="250"/>
    </row>
    <row r="98" spans="3:4">
      <c r="C98" s="246"/>
      <c r="D98" s="250"/>
    </row>
    <row r="99" spans="3:4">
      <c r="C99" s="246"/>
      <c r="D99" s="250"/>
    </row>
    <row r="100" spans="3:4">
      <c r="C100" s="246"/>
      <c r="D100" s="250"/>
    </row>
    <row r="101" spans="3:4">
      <c r="C101" s="246"/>
      <c r="D101" s="250"/>
    </row>
    <row r="102" spans="3:4">
      <c r="C102" s="246"/>
      <c r="D102" s="25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6" sqref="B36"/>
    </sheetView>
  </sheetViews>
  <sheetFormatPr defaultColWidth="9.33203125" defaultRowHeight="12.75"/>
  <cols>
    <col min="1" max="1" width="1.5" style="207" customWidth="1"/>
    <col min="2" max="2" width="10.83203125" style="207" customWidth="1"/>
    <col min="3" max="3" width="14.1640625" style="207" customWidth="1"/>
    <col min="4" max="4" width="12.33203125" style="207" customWidth="1"/>
    <col min="5" max="5" width="10.33203125" style="207" customWidth="1"/>
    <col min="6" max="6" width="9.83203125" style="207" bestFit="1" customWidth="1"/>
    <col min="7" max="7" width="9.83203125" style="207" customWidth="1"/>
    <col min="8" max="8" width="10.5" style="207" customWidth="1"/>
    <col min="9" max="10" width="12.5" style="207" customWidth="1"/>
    <col min="11" max="11" width="11.6640625" style="207" customWidth="1"/>
    <col min="12" max="15" width="9.33203125" style="207"/>
    <col min="16" max="16" width="0" style="207" hidden="1" customWidth="1"/>
    <col min="17" max="16384" width="9.33203125" style="207"/>
  </cols>
  <sheetData>
    <row r="1" spans="2:18" ht="15.75">
      <c r="B1" s="205" t="s">
        <v>108</v>
      </c>
      <c r="C1" s="206"/>
      <c r="D1" s="206"/>
      <c r="E1" s="206"/>
      <c r="F1" s="206"/>
      <c r="G1" s="206"/>
      <c r="H1" s="206"/>
      <c r="I1" s="206"/>
      <c r="J1" s="206"/>
    </row>
    <row r="2" spans="2:18" ht="15.75">
      <c r="B2" s="205" t="s">
        <v>179</v>
      </c>
      <c r="C2" s="206"/>
      <c r="D2" s="206"/>
      <c r="E2" s="206"/>
      <c r="F2" s="206"/>
      <c r="G2" s="206"/>
      <c r="H2" s="206"/>
      <c r="I2" s="206"/>
      <c r="J2" s="206"/>
    </row>
    <row r="3" spans="2:18" ht="15.75">
      <c r="B3" s="205" t="str">
        <f>TEXT($C$63,"0%")&amp;" Capacity Factor"</f>
        <v>43% Capacity Factor</v>
      </c>
      <c r="C3" s="206"/>
      <c r="D3" s="206"/>
      <c r="E3" s="206"/>
      <c r="F3" s="206"/>
      <c r="G3" s="206"/>
      <c r="H3" s="206"/>
      <c r="I3" s="206"/>
      <c r="J3" s="206"/>
    </row>
    <row r="4" spans="2:18">
      <c r="B4" s="208"/>
      <c r="C4" s="208"/>
      <c r="D4" s="208"/>
      <c r="E4" s="208"/>
      <c r="F4" s="208"/>
      <c r="G4" s="208"/>
      <c r="H4" s="208"/>
      <c r="I4" s="209"/>
      <c r="J4" s="209"/>
      <c r="K4" s="209"/>
    </row>
    <row r="5" spans="2:18" ht="51.75" customHeight="1">
      <c r="B5" s="210" t="s">
        <v>0</v>
      </c>
      <c r="C5" s="211" t="s">
        <v>10</v>
      </c>
      <c r="D5" s="211" t="s">
        <v>11</v>
      </c>
      <c r="E5" s="211" t="s">
        <v>12</v>
      </c>
      <c r="F5" s="211" t="s">
        <v>109</v>
      </c>
      <c r="G5" s="18" t="s">
        <v>13</v>
      </c>
      <c r="H5" s="211" t="s">
        <v>110</v>
      </c>
      <c r="I5" s="211" t="s">
        <v>135</v>
      </c>
      <c r="J5" s="18" t="s">
        <v>73</v>
      </c>
      <c r="K5" s="211" t="s">
        <v>111</v>
      </c>
      <c r="P5" s="211" t="s">
        <v>110</v>
      </c>
    </row>
    <row r="6" spans="2:18" ht="24" customHeight="1">
      <c r="B6" s="212"/>
      <c r="C6" s="213" t="s">
        <v>8</v>
      </c>
      <c r="D6" s="214" t="s">
        <v>9</v>
      </c>
      <c r="E6" s="214" t="s">
        <v>9</v>
      </c>
      <c r="F6" s="213" t="s">
        <v>39</v>
      </c>
      <c r="G6" s="21" t="s">
        <v>39</v>
      </c>
      <c r="H6" s="213" t="s">
        <v>39</v>
      </c>
      <c r="I6" s="213" t="s">
        <v>39</v>
      </c>
      <c r="J6" s="22" t="s">
        <v>9</v>
      </c>
      <c r="K6" s="213" t="s">
        <v>39</v>
      </c>
    </row>
    <row r="7" spans="2:18">
      <c r="C7" s="215" t="s">
        <v>1</v>
      </c>
      <c r="D7" s="215" t="s">
        <v>2</v>
      </c>
      <c r="E7" s="215" t="s">
        <v>3</v>
      </c>
      <c r="F7" s="215" t="s">
        <v>4</v>
      </c>
      <c r="G7" s="215" t="s">
        <v>5</v>
      </c>
      <c r="H7" s="215" t="s">
        <v>7</v>
      </c>
      <c r="I7" s="215" t="s">
        <v>28</v>
      </c>
      <c r="J7" s="215" t="s">
        <v>29</v>
      </c>
      <c r="K7" s="215" t="s">
        <v>30</v>
      </c>
    </row>
    <row r="8" spans="2:18" ht="6" customHeight="1">
      <c r="K8" s="209"/>
    </row>
    <row r="9" spans="2:18" ht="15.75">
      <c r="B9" s="59" t="str">
        <f>C52</f>
        <v>2017 IRP Wyoming DJ Wind Resource - 43% Capacity Factor</v>
      </c>
      <c r="C9" s="209"/>
      <c r="E9" s="209"/>
      <c r="F9" s="209"/>
      <c r="G9" s="209"/>
      <c r="H9" s="209"/>
      <c r="I9" s="209"/>
      <c r="J9" s="209"/>
      <c r="K9" s="209"/>
    </row>
    <row r="10" spans="2:18">
      <c r="B10" s="216">
        <v>2016</v>
      </c>
      <c r="C10" s="217">
        <f>C55</f>
        <v>1737.2476650701883</v>
      </c>
      <c r="D10" s="218">
        <f>C10*$C$62</f>
        <v>122.77973312452522</v>
      </c>
      <c r="E10" s="218">
        <f>C56</f>
        <v>37.565582271006477</v>
      </c>
      <c r="F10" s="219">
        <f t="shared" ref="F10:F36" si="0">(D10+E10)/(8.76*$C$63)</f>
        <v>42.568045926391555</v>
      </c>
      <c r="G10" s="219">
        <f>C58</f>
        <v>0.65</v>
      </c>
      <c r="H10" s="266">
        <f>C59</f>
        <v>0</v>
      </c>
      <c r="I10" s="220">
        <f t="shared" ref="I10:I36" si="1">F10+H10+G10</f>
        <v>43.218045926391554</v>
      </c>
      <c r="J10" s="220">
        <f>ROUND(I10*$C$63*8.76,2)</f>
        <v>162.79</v>
      </c>
      <c r="K10" s="218">
        <f>$C$57</f>
        <v>0.57299999999999995</v>
      </c>
      <c r="N10" s="221"/>
      <c r="P10" s="259">
        <f>$C$59</f>
        <v>0</v>
      </c>
    </row>
    <row r="11" spans="2:18">
      <c r="B11" s="216">
        <f t="shared" ref="B11:B36" si="2">B10+1</f>
        <v>2017</v>
      </c>
      <c r="C11" s="222"/>
      <c r="D11" s="218">
        <f>ROUND(D10*(1+$D66),2)</f>
        <v>125.49</v>
      </c>
      <c r="E11" s="218">
        <f>ROUND(E10*(1+$D66),2)</f>
        <v>38.4</v>
      </c>
      <c r="F11" s="219">
        <f t="shared" si="0"/>
        <v>43.509079324625674</v>
      </c>
      <c r="G11" s="218">
        <f>ROUND(G10*(1+$D66),2)</f>
        <v>0.66</v>
      </c>
      <c r="H11" s="218">
        <f>ROUND(H10*(1+$D66),2)</f>
        <v>0</v>
      </c>
      <c r="I11" s="220">
        <f t="shared" si="1"/>
        <v>44.16907932462567</v>
      </c>
      <c r="J11" s="220">
        <f t="shared" ref="J11:J36" si="3">ROUND(I11*$C$63*8.76,2)</f>
        <v>166.38</v>
      </c>
      <c r="K11" s="218">
        <f>ROUND(K10*(1+$D66),2)</f>
        <v>0.59</v>
      </c>
      <c r="N11" s="221"/>
      <c r="P11" s="259">
        <f>ROUND(P10*(1+$D66),2)</f>
        <v>0</v>
      </c>
    </row>
    <row r="12" spans="2:18">
      <c r="B12" s="229">
        <f t="shared" si="2"/>
        <v>2018</v>
      </c>
      <c r="C12" s="230"/>
      <c r="D12" s="218">
        <f t="shared" ref="D12:E19" si="4">ROUND(D11*(1+$D67),2)</f>
        <v>128.21</v>
      </c>
      <c r="E12" s="218">
        <f t="shared" si="4"/>
        <v>39.229999999999997</v>
      </c>
      <c r="F12" s="220">
        <f t="shared" si="0"/>
        <v>44.451523839864073</v>
      </c>
      <c r="G12" s="218">
        <f t="shared" ref="G12:G19" si="5">ROUND(G11*(1+$D67),2)</f>
        <v>0.67</v>
      </c>
      <c r="H12" s="231">
        <f t="shared" ref="H12" si="6">ROUND(H11*(1+$D67),2)</f>
        <v>0</v>
      </c>
      <c r="I12" s="220">
        <f t="shared" si="1"/>
        <v>45.121523839864075</v>
      </c>
      <c r="J12" s="220">
        <f t="shared" si="3"/>
        <v>169.96</v>
      </c>
      <c r="K12" s="218">
        <f t="shared" ref="K12:K19" si="7">ROUND(K11*(1+$D67),2)</f>
        <v>0.6</v>
      </c>
      <c r="L12" s="209"/>
      <c r="N12" s="221"/>
      <c r="P12" s="259">
        <f t="shared" ref="P12:P19" si="8">ROUND(P11*(1+$D67),2)</f>
        <v>0</v>
      </c>
    </row>
    <row r="13" spans="2:18">
      <c r="B13" s="229">
        <f t="shared" si="2"/>
        <v>2019</v>
      </c>
      <c r="C13" s="230"/>
      <c r="D13" s="218">
        <f t="shared" si="4"/>
        <v>130.78</v>
      </c>
      <c r="E13" s="218">
        <f t="shared" si="4"/>
        <v>40.020000000000003</v>
      </c>
      <c r="F13" s="220">
        <f t="shared" si="0"/>
        <v>45.343527662737607</v>
      </c>
      <c r="G13" s="218">
        <f t="shared" si="5"/>
        <v>0.68</v>
      </c>
      <c r="H13" s="231">
        <f t="shared" ref="H13" si="9">ROUND(H12*(1+$D68),2)</f>
        <v>0</v>
      </c>
      <c r="I13" s="220">
        <f t="shared" si="1"/>
        <v>46.023527662737607</v>
      </c>
      <c r="J13" s="220">
        <f t="shared" si="3"/>
        <v>173.36</v>
      </c>
      <c r="K13" s="218">
        <f t="shared" si="7"/>
        <v>0.61</v>
      </c>
      <c r="L13" s="209"/>
      <c r="N13" s="221"/>
      <c r="P13" s="259">
        <f t="shared" si="8"/>
        <v>0</v>
      </c>
    </row>
    <row r="14" spans="2:18">
      <c r="B14" s="229">
        <f t="shared" si="2"/>
        <v>2020</v>
      </c>
      <c r="C14" s="230"/>
      <c r="D14" s="218">
        <f t="shared" si="4"/>
        <v>133.58000000000001</v>
      </c>
      <c r="E14" s="218">
        <f t="shared" si="4"/>
        <v>40.880000000000003</v>
      </c>
      <c r="F14" s="220">
        <f t="shared" si="0"/>
        <v>46.315174684081981</v>
      </c>
      <c r="G14" s="218">
        <f t="shared" si="5"/>
        <v>0.69</v>
      </c>
      <c r="H14" s="231">
        <f t="shared" ref="H14" si="10">ROUND(H13*(1+$D69),2)</f>
        <v>0</v>
      </c>
      <c r="I14" s="220">
        <f t="shared" si="1"/>
        <v>47.005174684081979</v>
      </c>
      <c r="J14" s="220">
        <f t="shared" si="3"/>
        <v>177.06</v>
      </c>
      <c r="K14" s="218">
        <f t="shared" si="7"/>
        <v>0.62</v>
      </c>
      <c r="L14" s="209"/>
      <c r="N14" s="221"/>
      <c r="O14" s="226"/>
      <c r="P14" s="259">
        <f t="shared" si="8"/>
        <v>0</v>
      </c>
      <c r="Q14" s="227"/>
      <c r="R14" s="228"/>
    </row>
    <row r="15" spans="2:18">
      <c r="B15" s="229">
        <f t="shared" si="2"/>
        <v>2021</v>
      </c>
      <c r="C15" s="230"/>
      <c r="D15" s="218">
        <f t="shared" si="4"/>
        <v>136.58000000000001</v>
      </c>
      <c r="E15" s="218">
        <f t="shared" si="4"/>
        <v>41.8</v>
      </c>
      <c r="F15" s="220">
        <f t="shared" si="0"/>
        <v>47.355845810767761</v>
      </c>
      <c r="G15" s="218">
        <f t="shared" si="5"/>
        <v>0.71</v>
      </c>
      <c r="H15" s="231">
        <f t="shared" ref="H15" si="11">ROUND(H14*(1+$D70),2)</f>
        <v>0</v>
      </c>
      <c r="I15" s="220">
        <f t="shared" si="1"/>
        <v>48.065845810767762</v>
      </c>
      <c r="J15" s="220">
        <f t="shared" si="3"/>
        <v>181.05</v>
      </c>
      <c r="K15" s="218">
        <f t="shared" si="7"/>
        <v>0.63</v>
      </c>
      <c r="L15" s="209"/>
      <c r="N15" s="227"/>
      <c r="O15" s="227"/>
      <c r="P15" s="259">
        <f t="shared" si="8"/>
        <v>0</v>
      </c>
      <c r="Q15" s="227"/>
      <c r="R15" s="228"/>
    </row>
    <row r="16" spans="2:18">
      <c r="B16" s="229">
        <f t="shared" si="2"/>
        <v>2022</v>
      </c>
      <c r="C16" s="230"/>
      <c r="D16" s="218">
        <f t="shared" si="4"/>
        <v>139.66</v>
      </c>
      <c r="E16" s="218">
        <f t="shared" si="4"/>
        <v>42.74</v>
      </c>
      <c r="F16" s="220">
        <f t="shared" si="0"/>
        <v>48.423064670277164</v>
      </c>
      <c r="G16" s="218">
        <f t="shared" si="5"/>
        <v>0.73</v>
      </c>
      <c r="H16" s="231">
        <f t="shared" ref="H16" si="12">ROUND(H15*(1+$D71),2)</f>
        <v>0</v>
      </c>
      <c r="I16" s="220">
        <f t="shared" si="1"/>
        <v>49.153064670277161</v>
      </c>
      <c r="J16" s="220">
        <f t="shared" si="3"/>
        <v>185.15</v>
      </c>
      <c r="K16" s="218">
        <f t="shared" si="7"/>
        <v>0.64</v>
      </c>
      <c r="L16" s="209"/>
      <c r="N16" s="221"/>
      <c r="P16" s="259">
        <f t="shared" si="8"/>
        <v>0</v>
      </c>
    </row>
    <row r="17" spans="2:17">
      <c r="B17" s="229">
        <f t="shared" si="2"/>
        <v>2023</v>
      </c>
      <c r="C17" s="230"/>
      <c r="D17" s="218">
        <f t="shared" si="4"/>
        <v>142.88</v>
      </c>
      <c r="E17" s="218">
        <f t="shared" si="4"/>
        <v>43.72</v>
      </c>
      <c r="F17" s="220">
        <f t="shared" si="0"/>
        <v>49.538069448869066</v>
      </c>
      <c r="G17" s="218">
        <f t="shared" si="5"/>
        <v>0.75</v>
      </c>
      <c r="H17" s="231">
        <f t="shared" ref="H17" si="13">ROUND(H16*(1+$D72),2)</f>
        <v>0</v>
      </c>
      <c r="I17" s="220">
        <f t="shared" si="1"/>
        <v>50.288069448869066</v>
      </c>
      <c r="J17" s="220">
        <f t="shared" si="3"/>
        <v>189.43</v>
      </c>
      <c r="K17" s="218">
        <f t="shared" si="7"/>
        <v>0.65</v>
      </c>
      <c r="L17" s="209"/>
      <c r="N17" s="221"/>
      <c r="O17" s="226"/>
      <c r="P17" s="259">
        <f t="shared" si="8"/>
        <v>0</v>
      </c>
    </row>
    <row r="18" spans="2:17">
      <c r="B18" s="229">
        <f t="shared" si="2"/>
        <v>2024</v>
      </c>
      <c r="C18" s="230"/>
      <c r="D18" s="218">
        <f t="shared" si="4"/>
        <v>146.19</v>
      </c>
      <c r="E18" s="218">
        <f t="shared" si="4"/>
        <v>44.73</v>
      </c>
      <c r="F18" s="220">
        <f t="shared" si="0"/>
        <v>50.68493150684931</v>
      </c>
      <c r="G18" s="218">
        <f t="shared" si="5"/>
        <v>0.77</v>
      </c>
      <c r="H18" s="231">
        <f t="shared" ref="H18" si="14">ROUND(H17*(1+$D73),2)</f>
        <v>0</v>
      </c>
      <c r="I18" s="220">
        <f t="shared" si="1"/>
        <v>51.454931506849313</v>
      </c>
      <c r="J18" s="220">
        <f t="shared" si="3"/>
        <v>193.82</v>
      </c>
      <c r="K18" s="218">
        <f t="shared" si="7"/>
        <v>0.67</v>
      </c>
      <c r="L18" s="209"/>
      <c r="P18" s="259">
        <f t="shared" si="8"/>
        <v>0</v>
      </c>
    </row>
    <row r="19" spans="2:17">
      <c r="B19" s="229">
        <f t="shared" si="2"/>
        <v>2025</v>
      </c>
      <c r="C19" s="230"/>
      <c r="D19" s="218">
        <f t="shared" si="4"/>
        <v>149.58000000000001</v>
      </c>
      <c r="E19" s="218">
        <f t="shared" si="4"/>
        <v>45.77</v>
      </c>
      <c r="F19" s="220">
        <f t="shared" si="0"/>
        <v>51.860996070935549</v>
      </c>
      <c r="G19" s="218">
        <f t="shared" si="5"/>
        <v>0.79</v>
      </c>
      <c r="H19" s="231">
        <f t="shared" ref="H19" si="15">ROUND(H18*(1+$D74),2)</f>
        <v>0</v>
      </c>
      <c r="I19" s="220">
        <f t="shared" si="1"/>
        <v>52.650996070935548</v>
      </c>
      <c r="J19" s="220">
        <f t="shared" si="3"/>
        <v>198.33</v>
      </c>
      <c r="K19" s="218">
        <f t="shared" si="7"/>
        <v>0.69</v>
      </c>
      <c r="L19" s="209"/>
      <c r="P19" s="259">
        <f t="shared" si="8"/>
        <v>0</v>
      </c>
    </row>
    <row r="20" spans="2:17">
      <c r="B20" s="229">
        <f t="shared" si="2"/>
        <v>2026</v>
      </c>
      <c r="C20" s="230"/>
      <c r="D20" s="218">
        <f t="shared" ref="D20:D28" si="16">ROUND(D19*(1+$G66),2)</f>
        <v>153.01</v>
      </c>
      <c r="E20" s="218">
        <f t="shared" ref="E20:E28" si="17">ROUND(E19*(1+$G66),2)</f>
        <v>46.82</v>
      </c>
      <c r="F20" s="220">
        <f t="shared" si="0"/>
        <v>53.050334501433575</v>
      </c>
      <c r="G20" s="218">
        <f t="shared" ref="G20:G28" si="18">ROUND(G19*(1+$G66),2)</f>
        <v>0.81</v>
      </c>
      <c r="H20" s="231">
        <f t="shared" ref="H20:H28" si="19">ROUND(H19*(1+$G66),2)</f>
        <v>0</v>
      </c>
      <c r="I20" s="220">
        <f t="shared" si="1"/>
        <v>53.860334501433577</v>
      </c>
      <c r="J20" s="220">
        <f t="shared" si="3"/>
        <v>202.88</v>
      </c>
      <c r="K20" s="218">
        <f t="shared" ref="K20:K28" si="20">ROUND(K19*(1+$G66),2)</f>
        <v>0.71</v>
      </c>
      <c r="L20" s="209"/>
      <c r="P20" s="259">
        <f t="shared" ref="P20:P28" si="21">ROUND(P19*(1+$G66),2)</f>
        <v>0</v>
      </c>
      <c r="Q20" s="260"/>
    </row>
    <row r="21" spans="2:17">
      <c r="B21" s="229">
        <f t="shared" si="2"/>
        <v>2027</v>
      </c>
      <c r="C21" s="230"/>
      <c r="D21" s="218">
        <f t="shared" si="16"/>
        <v>156.55000000000001</v>
      </c>
      <c r="E21" s="218">
        <f t="shared" si="17"/>
        <v>47.9</v>
      </c>
      <c r="F21" s="220">
        <f t="shared" si="0"/>
        <v>54.27683975788468</v>
      </c>
      <c r="G21" s="218">
        <f t="shared" si="18"/>
        <v>0.83</v>
      </c>
      <c r="H21" s="231">
        <f t="shared" si="19"/>
        <v>0</v>
      </c>
      <c r="I21" s="220">
        <f t="shared" si="1"/>
        <v>55.106839757884678</v>
      </c>
      <c r="J21" s="220">
        <f t="shared" si="3"/>
        <v>207.58</v>
      </c>
      <c r="K21" s="218">
        <f t="shared" si="20"/>
        <v>0.73</v>
      </c>
      <c r="L21" s="209"/>
      <c r="P21" s="259">
        <f t="shared" si="21"/>
        <v>0</v>
      </c>
    </row>
    <row r="22" spans="2:17">
      <c r="B22" s="229">
        <f t="shared" si="2"/>
        <v>2028</v>
      </c>
      <c r="C22" s="230"/>
      <c r="D22" s="218">
        <f t="shared" si="16"/>
        <v>160.19</v>
      </c>
      <c r="E22" s="218">
        <f t="shared" si="17"/>
        <v>49.01</v>
      </c>
      <c r="F22" s="220">
        <f t="shared" si="0"/>
        <v>55.537857067006478</v>
      </c>
      <c r="G22" s="218">
        <f t="shared" si="18"/>
        <v>0.85</v>
      </c>
      <c r="H22" s="231">
        <f t="shared" si="19"/>
        <v>0</v>
      </c>
      <c r="I22" s="220">
        <f t="shared" si="1"/>
        <v>56.387857067006479</v>
      </c>
      <c r="J22" s="220">
        <f t="shared" si="3"/>
        <v>212.4</v>
      </c>
      <c r="K22" s="218">
        <f t="shared" si="20"/>
        <v>0.75</v>
      </c>
      <c r="L22" s="209"/>
      <c r="P22" s="259">
        <f t="shared" si="21"/>
        <v>0</v>
      </c>
    </row>
    <row r="23" spans="2:17">
      <c r="B23" s="229">
        <f t="shared" si="2"/>
        <v>2029</v>
      </c>
      <c r="C23" s="230"/>
      <c r="D23" s="218">
        <f t="shared" si="16"/>
        <v>163.98</v>
      </c>
      <c r="E23" s="218">
        <f t="shared" si="17"/>
        <v>50.17</v>
      </c>
      <c r="F23" s="220">
        <f t="shared" si="0"/>
        <v>56.851969841775507</v>
      </c>
      <c r="G23" s="218">
        <f t="shared" si="18"/>
        <v>0.87</v>
      </c>
      <c r="H23" s="231">
        <f t="shared" si="19"/>
        <v>0</v>
      </c>
      <c r="I23" s="220">
        <f t="shared" si="1"/>
        <v>57.721969841775504</v>
      </c>
      <c r="J23" s="220">
        <f t="shared" si="3"/>
        <v>217.43</v>
      </c>
      <c r="K23" s="218">
        <f t="shared" si="20"/>
        <v>0.77</v>
      </c>
      <c r="L23" s="209"/>
      <c r="P23" s="259">
        <f t="shared" si="21"/>
        <v>0</v>
      </c>
    </row>
    <row r="24" spans="2:17">
      <c r="B24" s="229">
        <f t="shared" si="2"/>
        <v>2030</v>
      </c>
      <c r="C24" s="223"/>
      <c r="D24" s="224">
        <f t="shared" si="16"/>
        <v>167.88</v>
      </c>
      <c r="E24" s="224">
        <f t="shared" si="17"/>
        <v>51.36</v>
      </c>
      <c r="F24" s="225">
        <f t="shared" si="0"/>
        <v>58.203249442497615</v>
      </c>
      <c r="G24" s="224">
        <f t="shared" si="18"/>
        <v>0.89</v>
      </c>
      <c r="H24" s="224">
        <f t="shared" si="19"/>
        <v>0</v>
      </c>
      <c r="I24" s="225">
        <f t="shared" si="1"/>
        <v>59.093249442497616</v>
      </c>
      <c r="J24" s="225">
        <f t="shared" si="3"/>
        <v>222.59</v>
      </c>
      <c r="K24" s="224">
        <f t="shared" si="20"/>
        <v>0.79</v>
      </c>
      <c r="L24" s="209"/>
      <c r="P24" s="259">
        <f t="shared" si="21"/>
        <v>0</v>
      </c>
    </row>
    <row r="25" spans="2:17">
      <c r="B25" s="229">
        <f t="shared" si="2"/>
        <v>2031</v>
      </c>
      <c r="C25" s="230"/>
      <c r="D25" s="218">
        <f t="shared" si="16"/>
        <v>171.91</v>
      </c>
      <c r="E25" s="218">
        <f t="shared" si="17"/>
        <v>52.59</v>
      </c>
      <c r="F25" s="220">
        <f t="shared" si="0"/>
        <v>59.599660189019858</v>
      </c>
      <c r="G25" s="218">
        <f t="shared" si="18"/>
        <v>0.91</v>
      </c>
      <c r="H25" s="231">
        <f t="shared" si="19"/>
        <v>0</v>
      </c>
      <c r="I25" s="220">
        <f t="shared" si="1"/>
        <v>60.509660189019854</v>
      </c>
      <c r="J25" s="220">
        <f t="shared" si="3"/>
        <v>227.93</v>
      </c>
      <c r="K25" s="218">
        <f t="shared" si="20"/>
        <v>0.81</v>
      </c>
      <c r="L25" s="209"/>
      <c r="P25" s="259">
        <f t="shared" si="21"/>
        <v>0</v>
      </c>
    </row>
    <row r="26" spans="2:17">
      <c r="B26" s="229">
        <f t="shared" si="2"/>
        <v>2032</v>
      </c>
      <c r="C26" s="230"/>
      <c r="D26" s="218">
        <f t="shared" si="16"/>
        <v>176.05</v>
      </c>
      <c r="E26" s="218">
        <f t="shared" si="17"/>
        <v>53.86</v>
      </c>
      <c r="F26" s="220">
        <f t="shared" si="0"/>
        <v>61.035892534777538</v>
      </c>
      <c r="G26" s="218">
        <f t="shared" si="18"/>
        <v>0.93</v>
      </c>
      <c r="H26" s="231">
        <f t="shared" si="19"/>
        <v>0</v>
      </c>
      <c r="I26" s="220">
        <f t="shared" si="1"/>
        <v>61.965892534777538</v>
      </c>
      <c r="J26" s="220">
        <f t="shared" si="3"/>
        <v>233.41</v>
      </c>
      <c r="K26" s="218">
        <f t="shared" si="20"/>
        <v>0.83</v>
      </c>
      <c r="L26" s="209"/>
      <c r="P26" s="259">
        <f t="shared" si="21"/>
        <v>0</v>
      </c>
    </row>
    <row r="27" spans="2:17">
      <c r="B27" s="229">
        <f t="shared" si="2"/>
        <v>2033</v>
      </c>
      <c r="C27" s="230"/>
      <c r="D27" s="218">
        <f t="shared" si="16"/>
        <v>180.31</v>
      </c>
      <c r="E27" s="218">
        <f t="shared" si="17"/>
        <v>55.16</v>
      </c>
      <c r="F27" s="220">
        <f t="shared" si="0"/>
        <v>62.511946479770629</v>
      </c>
      <c r="G27" s="218">
        <f t="shared" si="18"/>
        <v>0.95</v>
      </c>
      <c r="H27" s="231">
        <f t="shared" si="19"/>
        <v>0</v>
      </c>
      <c r="I27" s="220">
        <f t="shared" si="1"/>
        <v>63.461946479770631</v>
      </c>
      <c r="J27" s="220">
        <f t="shared" si="3"/>
        <v>239.05</v>
      </c>
      <c r="K27" s="218">
        <f t="shared" si="20"/>
        <v>0.85</v>
      </c>
      <c r="L27" s="209"/>
      <c r="P27" s="259">
        <f t="shared" si="21"/>
        <v>0</v>
      </c>
    </row>
    <row r="28" spans="2:17">
      <c r="B28" s="229">
        <f t="shared" si="2"/>
        <v>2034</v>
      </c>
      <c r="C28" s="230"/>
      <c r="D28" s="218">
        <f t="shared" si="16"/>
        <v>184.68</v>
      </c>
      <c r="E28" s="218">
        <f t="shared" si="17"/>
        <v>56.5</v>
      </c>
      <c r="F28" s="220">
        <f t="shared" si="0"/>
        <v>64.02782202399915</v>
      </c>
      <c r="G28" s="218">
        <f t="shared" si="18"/>
        <v>0.97</v>
      </c>
      <c r="H28" s="231">
        <f t="shared" si="19"/>
        <v>0</v>
      </c>
      <c r="I28" s="220">
        <f t="shared" si="1"/>
        <v>64.997822023999149</v>
      </c>
      <c r="J28" s="220">
        <f t="shared" si="3"/>
        <v>244.83</v>
      </c>
      <c r="K28" s="218">
        <f t="shared" si="20"/>
        <v>0.87</v>
      </c>
      <c r="L28" s="209"/>
      <c r="P28" s="259">
        <f t="shared" si="21"/>
        <v>0</v>
      </c>
    </row>
    <row r="29" spans="2:17">
      <c r="B29" s="229">
        <f t="shared" si="2"/>
        <v>2035</v>
      </c>
      <c r="C29" s="230"/>
      <c r="D29" s="218">
        <f t="shared" ref="D29:E36" si="22">ROUND(D28*(1+$K66),2)</f>
        <v>189.14</v>
      </c>
      <c r="E29" s="218">
        <f t="shared" si="22"/>
        <v>57.87</v>
      </c>
      <c r="F29" s="220">
        <f t="shared" si="0"/>
        <v>65.575554847616019</v>
      </c>
      <c r="G29" s="218">
        <f>ROUND(G28*(1+$K66),2)</f>
        <v>0.99</v>
      </c>
      <c r="H29" s="231">
        <f>ROUND(H28*(1+$K66),2)</f>
        <v>0</v>
      </c>
      <c r="I29" s="220">
        <f t="shared" si="1"/>
        <v>66.565554847616013</v>
      </c>
      <c r="J29" s="220">
        <f t="shared" si="3"/>
        <v>250.74</v>
      </c>
      <c r="K29" s="218">
        <f>ROUND(K28*(1+$K66),2)</f>
        <v>0.89</v>
      </c>
      <c r="L29" s="209"/>
      <c r="P29" s="259">
        <f>ROUND(P28*(1+$K66),2)</f>
        <v>0</v>
      </c>
    </row>
    <row r="30" spans="2:17">
      <c r="B30" s="229">
        <f t="shared" si="2"/>
        <v>2036</v>
      </c>
      <c r="C30" s="230"/>
      <c r="D30" s="218">
        <f t="shared" si="22"/>
        <v>193.74</v>
      </c>
      <c r="E30" s="218">
        <f t="shared" si="22"/>
        <v>59.28</v>
      </c>
      <c r="F30" s="220">
        <f t="shared" si="0"/>
        <v>67.171073590315387</v>
      </c>
      <c r="G30" s="218">
        <f t="shared" ref="G30:G36" si="23">ROUND(G29*(1+$K67),2)</f>
        <v>1.01</v>
      </c>
      <c r="H30" s="231">
        <f t="shared" ref="H30" si="24">ROUND(H29*(1+$K67),2)</f>
        <v>0</v>
      </c>
      <c r="I30" s="220">
        <f t="shared" si="1"/>
        <v>68.181073590315393</v>
      </c>
      <c r="J30" s="220">
        <f t="shared" si="3"/>
        <v>256.82</v>
      </c>
      <c r="K30" s="218">
        <f t="shared" ref="K30:K36" si="25">ROUND(K29*(1+$K67),2)</f>
        <v>0.91</v>
      </c>
      <c r="L30" s="209"/>
      <c r="P30" s="259">
        <f t="shared" ref="P30:P36" si="26">ROUND(P29*(1+$K67),2)</f>
        <v>0</v>
      </c>
    </row>
    <row r="31" spans="2:17">
      <c r="B31" s="229">
        <f t="shared" si="2"/>
        <v>2037</v>
      </c>
      <c r="C31" s="230"/>
      <c r="D31" s="218">
        <f t="shared" si="22"/>
        <v>198.44</v>
      </c>
      <c r="E31" s="218">
        <f t="shared" si="22"/>
        <v>60.72</v>
      </c>
      <c r="F31" s="220">
        <f t="shared" si="0"/>
        <v>68.801104385685449</v>
      </c>
      <c r="G31" s="218">
        <f t="shared" si="23"/>
        <v>1.03</v>
      </c>
      <c r="H31" s="231">
        <f t="shared" ref="H31" si="27">ROUND(H30*(1+$K68),2)</f>
        <v>0</v>
      </c>
      <c r="I31" s="220">
        <f t="shared" si="1"/>
        <v>69.83110438568545</v>
      </c>
      <c r="J31" s="220">
        <f t="shared" si="3"/>
        <v>263.04000000000002</v>
      </c>
      <c r="K31" s="218">
        <f t="shared" si="25"/>
        <v>0.93</v>
      </c>
      <c r="L31" s="209"/>
      <c r="P31" s="259">
        <f t="shared" si="26"/>
        <v>0</v>
      </c>
    </row>
    <row r="32" spans="2:17">
      <c r="B32" s="229">
        <f t="shared" si="2"/>
        <v>2038</v>
      </c>
      <c r="C32" s="230"/>
      <c r="D32" s="218">
        <f t="shared" si="22"/>
        <v>203.29</v>
      </c>
      <c r="E32" s="218">
        <f t="shared" si="22"/>
        <v>62.2</v>
      </c>
      <c r="F32" s="220">
        <f t="shared" si="0"/>
        <v>70.481575873420411</v>
      </c>
      <c r="G32" s="218">
        <f t="shared" si="23"/>
        <v>1.06</v>
      </c>
      <c r="H32" s="231">
        <f t="shared" ref="H32" si="28">ROUND(H31*(1+$K69),2)</f>
        <v>0</v>
      </c>
      <c r="I32" s="220">
        <f t="shared" si="1"/>
        <v>71.541575873420413</v>
      </c>
      <c r="J32" s="220">
        <f t="shared" si="3"/>
        <v>269.48</v>
      </c>
      <c r="K32" s="218">
        <f t="shared" si="25"/>
        <v>0.95</v>
      </c>
      <c r="L32" s="209"/>
      <c r="P32" s="259">
        <f t="shared" si="26"/>
        <v>0</v>
      </c>
    </row>
    <row r="33" spans="2:16">
      <c r="B33" s="229">
        <f t="shared" si="2"/>
        <v>2039</v>
      </c>
      <c r="C33" s="230"/>
      <c r="D33" s="218">
        <f t="shared" si="22"/>
        <v>208.27</v>
      </c>
      <c r="E33" s="218">
        <f t="shared" si="22"/>
        <v>63.72</v>
      </c>
      <c r="F33" s="220">
        <f t="shared" si="0"/>
        <v>72.207178506955515</v>
      </c>
      <c r="G33" s="218">
        <f t="shared" si="23"/>
        <v>1.0900000000000001</v>
      </c>
      <c r="H33" s="231">
        <f t="shared" ref="H33" si="29">ROUND(H32*(1+$K70),2)</f>
        <v>0</v>
      </c>
      <c r="I33" s="220">
        <f t="shared" si="1"/>
        <v>73.297178506955518</v>
      </c>
      <c r="J33" s="220">
        <f t="shared" si="3"/>
        <v>276.10000000000002</v>
      </c>
      <c r="K33" s="218">
        <f t="shared" si="25"/>
        <v>0.97</v>
      </c>
      <c r="L33" s="209"/>
      <c r="P33" s="259">
        <f t="shared" si="26"/>
        <v>0</v>
      </c>
    </row>
    <row r="34" spans="2:16">
      <c r="B34" s="229">
        <f t="shared" si="2"/>
        <v>2040</v>
      </c>
      <c r="C34" s="230"/>
      <c r="D34" s="218">
        <f t="shared" si="22"/>
        <v>213.36</v>
      </c>
      <c r="E34" s="218">
        <f t="shared" si="22"/>
        <v>65.28</v>
      </c>
      <c r="F34" s="220">
        <f t="shared" si="0"/>
        <v>73.972602739726028</v>
      </c>
      <c r="G34" s="218">
        <f t="shared" si="23"/>
        <v>1.1200000000000001</v>
      </c>
      <c r="H34" s="231">
        <f t="shared" ref="H34" si="30">ROUND(H33*(1+$K71),2)</f>
        <v>0</v>
      </c>
      <c r="I34" s="220">
        <f t="shared" si="1"/>
        <v>75.092602739726033</v>
      </c>
      <c r="J34" s="220">
        <f t="shared" si="3"/>
        <v>282.86</v>
      </c>
      <c r="K34" s="218">
        <f t="shared" si="25"/>
        <v>0.99</v>
      </c>
      <c r="L34" s="209"/>
      <c r="P34" s="259">
        <f t="shared" si="26"/>
        <v>0</v>
      </c>
    </row>
    <row r="35" spans="2:16">
      <c r="B35" s="229">
        <f t="shared" si="2"/>
        <v>2041</v>
      </c>
      <c r="C35" s="230"/>
      <c r="D35" s="218">
        <f t="shared" si="22"/>
        <v>218.59</v>
      </c>
      <c r="E35" s="218">
        <f t="shared" si="22"/>
        <v>66.88</v>
      </c>
      <c r="F35" s="220">
        <f t="shared" si="0"/>
        <v>75.78581289157907</v>
      </c>
      <c r="G35" s="218">
        <f t="shared" si="23"/>
        <v>1.1499999999999999</v>
      </c>
      <c r="H35" s="231">
        <f t="shared" ref="H35" si="31">ROUND(H34*(1+$K72),2)</f>
        <v>0</v>
      </c>
      <c r="I35" s="220">
        <f t="shared" si="1"/>
        <v>76.935812891579076</v>
      </c>
      <c r="J35" s="220">
        <f t="shared" si="3"/>
        <v>289.8</v>
      </c>
      <c r="K35" s="218">
        <f t="shared" si="25"/>
        <v>1.01</v>
      </c>
      <c r="L35" s="209"/>
      <c r="P35" s="259">
        <f t="shared" si="26"/>
        <v>0</v>
      </c>
    </row>
    <row r="36" spans="2:16">
      <c r="B36" s="229">
        <f t="shared" si="2"/>
        <v>2042</v>
      </c>
      <c r="C36" s="230"/>
      <c r="D36" s="218">
        <f t="shared" si="22"/>
        <v>223.97</v>
      </c>
      <c r="E36" s="218">
        <f t="shared" si="22"/>
        <v>68.53</v>
      </c>
      <c r="F36" s="220">
        <f t="shared" si="0"/>
        <v>77.65211850907933</v>
      </c>
      <c r="G36" s="218">
        <f t="shared" si="23"/>
        <v>1.18</v>
      </c>
      <c r="H36" s="231">
        <f t="shared" ref="H36" si="32">ROUND(H35*(1+$K73),2)</f>
        <v>0</v>
      </c>
      <c r="I36" s="220">
        <f t="shared" si="1"/>
        <v>78.832118509079336</v>
      </c>
      <c r="J36" s="220">
        <f t="shared" si="3"/>
        <v>296.94</v>
      </c>
      <c r="K36" s="218">
        <f t="shared" si="25"/>
        <v>1.03</v>
      </c>
      <c r="L36" s="209"/>
      <c r="P36" s="259">
        <f t="shared" si="26"/>
        <v>0</v>
      </c>
    </row>
    <row r="37" spans="2:16">
      <c r="B37" s="229"/>
      <c r="C37" s="222"/>
      <c r="D37" s="218"/>
      <c r="E37" s="218"/>
      <c r="F37" s="219"/>
      <c r="G37" s="218"/>
      <c r="H37" s="218"/>
      <c r="I37" s="220"/>
      <c r="J37" s="220"/>
      <c r="K37" s="232"/>
    </row>
    <row r="38" spans="2:16">
      <c r="B38" s="216"/>
      <c r="C38" s="222"/>
      <c r="D38" s="218"/>
      <c r="E38" s="218"/>
      <c r="F38" s="219"/>
      <c r="G38" s="218"/>
      <c r="H38" s="218"/>
      <c r="I38" s="220"/>
      <c r="J38" s="220"/>
      <c r="K38" s="232"/>
    </row>
    <row r="39" spans="2:16">
      <c r="B39" s="216"/>
      <c r="C39" s="222"/>
      <c r="D39" s="218"/>
      <c r="E39" s="218"/>
      <c r="F39" s="219"/>
      <c r="G39" s="218"/>
      <c r="H39" s="218"/>
      <c r="I39" s="220"/>
      <c r="J39" s="220"/>
      <c r="K39" s="232"/>
    </row>
    <row r="40" spans="2:16">
      <c r="B40" s="216"/>
      <c r="C40" s="222"/>
      <c r="D40" s="218"/>
      <c r="E40" s="218"/>
      <c r="F40" s="219"/>
      <c r="G40" s="218"/>
      <c r="H40" s="218"/>
      <c r="I40" s="220"/>
      <c r="J40" s="220"/>
      <c r="K40" s="232"/>
    </row>
    <row r="42" spans="2:16" ht="14.25">
      <c r="B42" s="233" t="s">
        <v>31</v>
      </c>
      <c r="C42" s="234"/>
      <c r="D42" s="234"/>
      <c r="E42" s="234"/>
      <c r="F42" s="234"/>
      <c r="G42" s="234"/>
      <c r="H42" s="234"/>
    </row>
    <row r="44" spans="2:16">
      <c r="B44" s="207" t="s">
        <v>112</v>
      </c>
      <c r="C44" s="235" t="s">
        <v>113</v>
      </c>
      <c r="D44" s="236" t="str">
        <f>'Table 3 200 MW (Wyo) 2033'!E68</f>
        <v xml:space="preserve">Plant Costs  - 2017 IRP - Table 6.1 &amp; 6.2 </v>
      </c>
    </row>
    <row r="45" spans="2:16">
      <c r="C45" s="235" t="str">
        <f>C7</f>
        <v>(a)</v>
      </c>
      <c r="D45" s="207" t="s">
        <v>114</v>
      </c>
    </row>
    <row r="46" spans="2:16">
      <c r="C46" s="235" t="str">
        <f>D7</f>
        <v>(b)</v>
      </c>
      <c r="D46" s="220" t="str">
        <f>"= "&amp;C7&amp;" x "&amp;C62</f>
        <v>= (a) x 0.0706748586244695</v>
      </c>
    </row>
    <row r="47" spans="2:16">
      <c r="C47" s="235" t="str">
        <f>F7</f>
        <v>(d)</v>
      </c>
      <c r="D47" s="220" t="str">
        <f>"= ("&amp;$D$7&amp;" + "&amp;$E$7&amp;") /  (8.76 x "&amp;TEXT(C63,"0.0%")&amp;")"</f>
        <v>= ((b) + (c)) /  (8.76 x 43.0%)</v>
      </c>
    </row>
    <row r="48" spans="2:16">
      <c r="C48" s="235" t="str">
        <f>I7</f>
        <v>(g)</v>
      </c>
      <c r="D48" s="220" t="str">
        <f>"= "&amp;$F$7&amp;" + "&amp;$H$7</f>
        <v>= (d) + (f)</v>
      </c>
    </row>
    <row r="49" spans="2:24">
      <c r="C49" s="235" t="str">
        <f>K7</f>
        <v>(i)</v>
      </c>
      <c r="D49" s="109" t="str">
        <f>D44</f>
        <v xml:space="preserve">Plant Costs  - 2017 IRP - Table 6.1 &amp; 6.2 </v>
      </c>
    </row>
    <row r="50" spans="2:24">
      <c r="C50" s="235"/>
      <c r="D50" s="220"/>
    </row>
    <row r="51" spans="2:24" ht="13.5" thickBot="1"/>
    <row r="52" spans="2:24" ht="13.5" thickBot="1">
      <c r="C52" s="57" t="str">
        <f>B2&amp;" - "&amp;B3</f>
        <v>2017 IRP Wyoming DJ Wind Resource - 43% Capacity Factor</v>
      </c>
      <c r="D52" s="237"/>
      <c r="E52" s="237"/>
      <c r="F52" s="237"/>
      <c r="G52" s="237"/>
      <c r="H52" s="237"/>
      <c r="I52" s="238"/>
      <c r="J52" s="238"/>
      <c r="K52" s="239"/>
    </row>
    <row r="53" spans="2:24" ht="13.5" thickBot="1">
      <c r="C53" s="240" t="s">
        <v>115</v>
      </c>
      <c r="D53" s="241" t="s">
        <v>116</v>
      </c>
      <c r="E53" s="241"/>
      <c r="F53" s="241"/>
      <c r="G53" s="241"/>
      <c r="H53" s="242"/>
      <c r="I53" s="238"/>
      <c r="J53" s="238"/>
      <c r="K53" s="239"/>
    </row>
    <row r="55" spans="2:24">
      <c r="B55" s="109" t="s">
        <v>102</v>
      </c>
      <c r="C55" s="243">
        <v>1737.2476650701883</v>
      </c>
      <c r="D55" s="207" t="s">
        <v>114</v>
      </c>
      <c r="H55" s="207" t="s">
        <v>9</v>
      </c>
    </row>
    <row r="56" spans="2:24">
      <c r="B56" s="109" t="s">
        <v>102</v>
      </c>
      <c r="C56" s="244">
        <v>37.565582271006477</v>
      </c>
      <c r="D56" s="207" t="s">
        <v>117</v>
      </c>
      <c r="H56" s="207" t="s">
        <v>9</v>
      </c>
    </row>
    <row r="57" spans="2:24">
      <c r="B57" s="109" t="s">
        <v>102</v>
      </c>
      <c r="C57" s="249">
        <v>0.57299999999999995</v>
      </c>
      <c r="D57" s="207" t="s">
        <v>122</v>
      </c>
      <c r="H57" s="207" t="s">
        <v>119</v>
      </c>
    </row>
    <row r="58" spans="2:24">
      <c r="B58" s="109" t="s">
        <v>102</v>
      </c>
      <c r="C58" s="244">
        <v>0.65</v>
      </c>
      <c r="D58" s="207" t="s">
        <v>118</v>
      </c>
      <c r="H58" s="207" t="s">
        <v>119</v>
      </c>
      <c r="K58" s="209"/>
      <c r="L58" s="245"/>
      <c r="M58" s="67"/>
      <c r="N58" s="246"/>
      <c r="O58" s="67"/>
      <c r="P58" s="246"/>
      <c r="Q58" s="67"/>
      <c r="R58" s="209"/>
      <c r="S58" s="209"/>
      <c r="T58" s="209"/>
      <c r="U58" s="209"/>
      <c r="V58" s="209"/>
      <c r="W58" s="209"/>
      <c r="X58" s="209"/>
    </row>
    <row r="59" spans="2:24">
      <c r="B59" s="109" t="s">
        <v>102</v>
      </c>
      <c r="C59" s="257"/>
      <c r="D59" s="207" t="s">
        <v>120</v>
      </c>
      <c r="H59" s="207" t="s">
        <v>119</v>
      </c>
      <c r="K59" s="247"/>
      <c r="L59" s="247"/>
      <c r="M59" s="248"/>
      <c r="N59" s="249"/>
      <c r="O59" s="246"/>
      <c r="P59" s="250"/>
      <c r="Q59" s="209"/>
      <c r="R59" s="209"/>
      <c r="S59" s="209"/>
      <c r="T59" s="209"/>
      <c r="U59" s="209"/>
      <c r="V59" s="209"/>
      <c r="W59" s="209"/>
      <c r="X59" s="209"/>
    </row>
    <row r="60" spans="2:24">
      <c r="K60" s="247"/>
      <c r="L60" s="247"/>
      <c r="M60" s="247"/>
      <c r="N60" s="209"/>
      <c r="O60" s="246"/>
      <c r="P60" s="250"/>
      <c r="Q60" s="209"/>
      <c r="R60" s="209"/>
      <c r="S60" s="209"/>
      <c r="T60" s="209"/>
      <c r="U60" s="209"/>
      <c r="V60" s="209"/>
      <c r="W60" s="209"/>
      <c r="X60" s="209"/>
    </row>
    <row r="61" spans="2:24">
      <c r="C61" s="251"/>
      <c r="K61" s="247"/>
      <c r="L61" s="247"/>
      <c r="M61" s="247"/>
      <c r="N61" s="209"/>
      <c r="O61" s="247"/>
      <c r="P61" s="250"/>
      <c r="S61" s="209"/>
      <c r="T61" s="209"/>
      <c r="U61" s="209"/>
      <c r="V61" s="209"/>
      <c r="W61" s="209"/>
      <c r="X61" s="209"/>
    </row>
    <row r="62" spans="2:24">
      <c r="C62" s="252">
        <v>7.0674858624469455E-2</v>
      </c>
      <c r="D62" s="207" t="s">
        <v>54</v>
      </c>
      <c r="K62" s="253"/>
      <c r="L62" s="254"/>
      <c r="M62" s="254"/>
      <c r="O62" s="255"/>
    </row>
    <row r="63" spans="2:24">
      <c r="C63" s="256">
        <v>0.43</v>
      </c>
      <c r="D63" s="207" t="s">
        <v>55</v>
      </c>
    </row>
    <row r="64" spans="2:24" ht="13.5" thickBot="1">
      <c r="D64" s="250"/>
    </row>
    <row r="65" spans="3:11" ht="13.5" thickBot="1">
      <c r="C65" s="53" t="str">
        <f>"Company Official Inflation Forecast Dated "&amp;TEXT('Table 4'!$G$5,"mmmm dd, yyyy")</f>
        <v>Company Official Inflation Forecast Dated March 31, 2017</v>
      </c>
      <c r="D65" s="237"/>
      <c r="E65" s="237"/>
      <c r="F65" s="237"/>
      <c r="G65" s="237"/>
      <c r="H65" s="237"/>
      <c r="I65" s="237"/>
      <c r="J65" s="237"/>
      <c r="K65" s="239"/>
    </row>
    <row r="66" spans="3:11">
      <c r="C66" s="134">
        <v>2017</v>
      </c>
      <c r="D66" s="56">
        <v>2.2092462442320437E-2</v>
      </c>
      <c r="E66" s="109"/>
      <c r="F66" s="134">
        <f>C74+1</f>
        <v>2026</v>
      </c>
      <c r="G66" s="56">
        <v>2.2944058791238842E-2</v>
      </c>
      <c r="H66" s="109"/>
      <c r="I66" s="134">
        <f>F74+1</f>
        <v>2035</v>
      </c>
      <c r="J66" s="134"/>
      <c r="K66" s="56">
        <v>2.4174683944208519E-2</v>
      </c>
    </row>
    <row r="67" spans="3:11">
      <c r="C67" s="134">
        <f t="shared" ref="C67:C74" si="33">C66+1</f>
        <v>2018</v>
      </c>
      <c r="D67" s="56">
        <v>2.1684070430924685E-2</v>
      </c>
      <c r="E67" s="109"/>
      <c r="F67" s="134">
        <f t="shared" ref="F67:F74" si="34">F66+1</f>
        <v>2027</v>
      </c>
      <c r="G67" s="56">
        <v>2.3164081218836952E-2</v>
      </c>
      <c r="H67" s="109"/>
      <c r="I67" s="134">
        <f t="shared" ref="I67:I74" si="35">I66+1</f>
        <v>2036</v>
      </c>
      <c r="J67" s="134"/>
      <c r="K67" s="56">
        <v>2.4311492116604327E-2</v>
      </c>
    </row>
    <row r="68" spans="3:11">
      <c r="C68" s="134">
        <f t="shared" si="33"/>
        <v>2019</v>
      </c>
      <c r="D68" s="56">
        <v>2.0023445288848141E-2</v>
      </c>
      <c r="E68" s="109"/>
      <c r="F68" s="134">
        <f t="shared" si="34"/>
        <v>2028</v>
      </c>
      <c r="G68" s="56">
        <v>2.3269517424980624E-2</v>
      </c>
      <c r="H68" s="109"/>
      <c r="I68" s="134">
        <f t="shared" si="35"/>
        <v>2037</v>
      </c>
      <c r="J68" s="134"/>
      <c r="K68" s="56">
        <v>2.4277391473133791E-2</v>
      </c>
    </row>
    <row r="69" spans="3:11">
      <c r="C69" s="134">
        <f t="shared" si="33"/>
        <v>2020</v>
      </c>
      <c r="D69" s="56">
        <v>2.1423649370385656E-2</v>
      </c>
      <c r="E69" s="109"/>
      <c r="F69" s="134">
        <f t="shared" si="34"/>
        <v>2029</v>
      </c>
      <c r="G69" s="56">
        <v>2.3660062349176059E-2</v>
      </c>
      <c r="H69" s="109"/>
      <c r="I69" s="134">
        <f t="shared" si="35"/>
        <v>2038</v>
      </c>
      <c r="J69" s="134"/>
      <c r="K69" s="56">
        <v>2.4418737348747444E-2</v>
      </c>
    </row>
    <row r="70" spans="3:11">
      <c r="C70" s="134">
        <f t="shared" si="33"/>
        <v>2021</v>
      </c>
      <c r="D70" s="56">
        <v>2.2444603435442634E-2</v>
      </c>
      <c r="E70" s="109"/>
      <c r="F70" s="134">
        <f t="shared" si="34"/>
        <v>2030</v>
      </c>
      <c r="G70" s="56">
        <v>2.3797996946838929E-2</v>
      </c>
      <c r="H70" s="109"/>
      <c r="I70" s="134">
        <f t="shared" si="35"/>
        <v>2039</v>
      </c>
      <c r="J70" s="134"/>
      <c r="K70" s="56">
        <v>2.4490791911648602E-2</v>
      </c>
    </row>
    <row r="71" spans="3:11">
      <c r="C71" s="134">
        <f t="shared" si="33"/>
        <v>2022</v>
      </c>
      <c r="D71" s="56">
        <v>2.2559296067847567E-2</v>
      </c>
      <c r="E71" s="109"/>
      <c r="F71" s="134">
        <f t="shared" si="34"/>
        <v>2031</v>
      </c>
      <c r="G71" s="56">
        <v>2.4014000123530499E-2</v>
      </c>
      <c r="H71" s="109"/>
      <c r="I71" s="134">
        <f t="shared" si="35"/>
        <v>2040</v>
      </c>
      <c r="J71" s="134"/>
      <c r="K71" s="56">
        <v>2.442458536688985E-2</v>
      </c>
    </row>
    <row r="72" spans="3:11" s="209" customFormat="1">
      <c r="C72" s="134">
        <f t="shared" si="33"/>
        <v>2023</v>
      </c>
      <c r="D72" s="56">
        <v>2.3031082544693549E-2</v>
      </c>
      <c r="E72" s="111"/>
      <c r="F72" s="134">
        <f t="shared" si="34"/>
        <v>2032</v>
      </c>
      <c r="G72" s="56">
        <v>2.4075090077113837E-2</v>
      </c>
      <c r="H72" s="111"/>
      <c r="I72" s="134">
        <f t="shared" si="35"/>
        <v>2041</v>
      </c>
      <c r="J72" s="134"/>
      <c r="K72" s="56">
        <v>2.4530694634797623E-2</v>
      </c>
    </row>
    <row r="73" spans="3:11" s="209" customFormat="1">
      <c r="C73" s="134">
        <f t="shared" si="33"/>
        <v>2024</v>
      </c>
      <c r="D73" s="56">
        <v>2.3134274986934988E-2</v>
      </c>
      <c r="E73" s="111"/>
      <c r="F73" s="134">
        <f t="shared" si="34"/>
        <v>2033</v>
      </c>
      <c r="G73" s="56">
        <v>2.4191075903759129E-2</v>
      </c>
      <c r="H73" s="111"/>
      <c r="I73" s="134">
        <f t="shared" si="35"/>
        <v>2042</v>
      </c>
      <c r="J73" s="134"/>
      <c r="K73" s="56">
        <v>2.4630996146588036E-2</v>
      </c>
    </row>
    <row r="74" spans="3:11" s="209" customFormat="1">
      <c r="C74" s="134">
        <f t="shared" si="33"/>
        <v>2025</v>
      </c>
      <c r="D74" s="56">
        <v>2.3159080336675242E-2</v>
      </c>
      <c r="E74" s="111"/>
      <c r="F74" s="134">
        <f t="shared" si="34"/>
        <v>2034</v>
      </c>
      <c r="G74" s="56">
        <v>2.4219456505286896E-2</v>
      </c>
      <c r="H74" s="111"/>
      <c r="I74" s="134">
        <f t="shared" si="35"/>
        <v>2043</v>
      </c>
      <c r="J74" s="134"/>
      <c r="K74" s="56">
        <v>2.4704209858992465E-2</v>
      </c>
    </row>
    <row r="75" spans="3:11" s="209" customFormat="1"/>
    <row r="76" spans="3:11" s="209" customFormat="1"/>
    <row r="93" spans="3:4">
      <c r="C93" s="246"/>
      <c r="D93" s="250"/>
    </row>
    <row r="94" spans="3:4">
      <c r="C94" s="246"/>
      <c r="D94" s="250"/>
    </row>
    <row r="95" spans="3:4">
      <c r="C95" s="246"/>
      <c r="D95" s="250"/>
    </row>
    <row r="96" spans="3:4">
      <c r="C96" s="246"/>
      <c r="D96" s="250"/>
    </row>
    <row r="97" spans="3:4">
      <c r="C97" s="246"/>
      <c r="D97" s="250"/>
    </row>
    <row r="98" spans="3:4">
      <c r="C98" s="246"/>
      <c r="D98" s="250"/>
    </row>
    <row r="99" spans="3:4">
      <c r="C99" s="246"/>
      <c r="D99" s="250"/>
    </row>
    <row r="100" spans="3:4">
      <c r="C100" s="246"/>
      <c r="D100" s="250"/>
    </row>
    <row r="101" spans="3:4">
      <c r="C101" s="246"/>
      <c r="D101" s="250"/>
    </row>
    <row r="102" spans="3:4">
      <c r="C102" s="246"/>
      <c r="D102" s="25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7" customWidth="1"/>
    <col min="2" max="2" width="10.83203125" style="207" customWidth="1"/>
    <col min="3" max="3" width="14.1640625" style="207" customWidth="1"/>
    <col min="4" max="4" width="12.33203125" style="207" customWidth="1"/>
    <col min="5" max="5" width="9.1640625" style="207" customWidth="1"/>
    <col min="6" max="6" width="9.83203125" style="207" bestFit="1" customWidth="1"/>
    <col min="7" max="7" width="9.83203125" style="207" customWidth="1"/>
    <col min="8" max="8" width="10.5" style="207" customWidth="1"/>
    <col min="9" max="10" width="12.5" style="207" customWidth="1"/>
    <col min="11" max="11" width="11.6640625" style="207" customWidth="1"/>
    <col min="12" max="15" width="9.33203125" style="207"/>
    <col min="16" max="16" width="9.33203125" style="207" customWidth="1"/>
    <col min="17" max="16384" width="9.33203125" style="207"/>
  </cols>
  <sheetData>
    <row r="1" spans="2:18" ht="15.75">
      <c r="B1" s="205" t="s">
        <v>108</v>
      </c>
      <c r="C1" s="206"/>
      <c r="D1" s="206"/>
      <c r="E1" s="206"/>
      <c r="F1" s="206"/>
      <c r="G1" s="206"/>
      <c r="H1" s="206"/>
      <c r="I1" s="206"/>
      <c r="J1" s="206"/>
    </row>
    <row r="2" spans="2:18" ht="15.75">
      <c r="B2" s="205" t="s">
        <v>180</v>
      </c>
      <c r="C2" s="206"/>
      <c r="D2" s="206"/>
      <c r="E2" s="206"/>
      <c r="F2" s="206"/>
      <c r="G2" s="206"/>
      <c r="H2" s="206"/>
      <c r="I2" s="206"/>
      <c r="J2" s="206"/>
    </row>
    <row r="3" spans="2:18" ht="15.75">
      <c r="B3" s="205" t="str">
        <f>TEXT($C$63,"0%")&amp;" Capacity Factor"</f>
        <v>31% Capacity Factor</v>
      </c>
      <c r="C3" s="206"/>
      <c r="D3" s="206"/>
      <c r="E3" s="206"/>
      <c r="F3" s="206"/>
      <c r="G3" s="206"/>
      <c r="H3" s="206"/>
      <c r="I3" s="206"/>
      <c r="J3" s="206"/>
    </row>
    <row r="4" spans="2:18">
      <c r="B4" s="208"/>
      <c r="C4" s="208"/>
      <c r="D4" s="208"/>
      <c r="E4" s="208"/>
      <c r="F4" s="208"/>
      <c r="G4" s="208"/>
      <c r="H4" s="208"/>
      <c r="I4" s="209"/>
      <c r="J4" s="209"/>
      <c r="K4" s="209"/>
      <c r="P4" s="209"/>
    </row>
    <row r="5" spans="2:18" ht="51.75" customHeight="1">
      <c r="B5" s="210" t="s">
        <v>0</v>
      </c>
      <c r="C5" s="211" t="s">
        <v>10</v>
      </c>
      <c r="D5" s="211" t="s">
        <v>11</v>
      </c>
      <c r="E5" s="211" t="s">
        <v>12</v>
      </c>
      <c r="F5" s="211" t="s">
        <v>109</v>
      </c>
      <c r="G5" s="18" t="s">
        <v>13</v>
      </c>
      <c r="H5" s="211" t="s">
        <v>110</v>
      </c>
      <c r="I5" s="18" t="s">
        <v>73</v>
      </c>
      <c r="J5" s="18" t="s">
        <v>73</v>
      </c>
      <c r="K5" s="211" t="s">
        <v>111</v>
      </c>
      <c r="P5" s="271"/>
    </row>
    <row r="6" spans="2:18" ht="24" customHeight="1">
      <c r="B6" s="212"/>
      <c r="C6" s="213" t="s">
        <v>8</v>
      </c>
      <c r="D6" s="214" t="s">
        <v>9</v>
      </c>
      <c r="E6" s="214" t="s">
        <v>9</v>
      </c>
      <c r="F6" s="213" t="s">
        <v>39</v>
      </c>
      <c r="G6" s="21" t="s">
        <v>39</v>
      </c>
      <c r="H6" s="213" t="s">
        <v>39</v>
      </c>
      <c r="I6" s="213" t="s">
        <v>39</v>
      </c>
      <c r="J6" s="22" t="s">
        <v>9</v>
      </c>
      <c r="K6" s="213" t="s">
        <v>39</v>
      </c>
    </row>
    <row r="7" spans="2:18">
      <c r="C7" s="215" t="s">
        <v>1</v>
      </c>
      <c r="D7" s="215" t="s">
        <v>2</v>
      </c>
      <c r="E7" s="215" t="s">
        <v>3</v>
      </c>
      <c r="F7" s="215" t="s">
        <v>4</v>
      </c>
      <c r="G7" s="215" t="s">
        <v>5</v>
      </c>
      <c r="H7" s="215" t="s">
        <v>7</v>
      </c>
      <c r="I7" s="215" t="s">
        <v>28</v>
      </c>
      <c r="J7" s="215" t="s">
        <v>29</v>
      </c>
      <c r="K7" s="215" t="s">
        <v>29</v>
      </c>
    </row>
    <row r="8" spans="2:18" ht="6" customHeight="1">
      <c r="K8" s="209"/>
    </row>
    <row r="9" spans="2:18" ht="15.75">
      <c r="B9" s="59" t="str">
        <f>C52</f>
        <v>2017 IRP Utah Solar Resource - 31% Capacity Factor</v>
      </c>
      <c r="C9" s="209"/>
      <c r="E9" s="209"/>
      <c r="F9" s="209"/>
      <c r="G9" s="209"/>
      <c r="H9" s="209"/>
      <c r="I9" s="209"/>
      <c r="J9" s="209"/>
      <c r="K9" s="209"/>
    </row>
    <row r="10" spans="2:18">
      <c r="B10" s="216">
        <v>2016</v>
      </c>
      <c r="C10" s="217">
        <f>C55</f>
        <v>1822.4072122157659</v>
      </c>
      <c r="D10" s="218">
        <f>C10*$C$62</f>
        <v>140.61107266637151</v>
      </c>
      <c r="E10" s="218">
        <f>C56</f>
        <v>19.693557659779859</v>
      </c>
      <c r="F10" s="219">
        <f t="shared" ref="F10:F33" si="0">(D10+E10)/(8.76*$C$63)</f>
        <v>58.84120686185063</v>
      </c>
      <c r="G10" s="219">
        <f>C58</f>
        <v>0</v>
      </c>
      <c r="H10" s="218">
        <f>C59</f>
        <v>-2.446131410134015</v>
      </c>
      <c r="I10" s="220">
        <f t="shared" ref="I10:I36" si="1">F10+H10+G10</f>
        <v>56.395075451716615</v>
      </c>
      <c r="J10" s="220">
        <f>ROUND(I10*$C$63*8.76,2)</f>
        <v>153.63999999999999</v>
      </c>
      <c r="K10" s="218">
        <f>$C$57</f>
        <v>0.60299999999999998</v>
      </c>
      <c r="N10" s="221"/>
      <c r="P10" s="259"/>
    </row>
    <row r="11" spans="2:18">
      <c r="B11" s="216">
        <f t="shared" ref="B11:B36" si="2">B10+1</f>
        <v>2017</v>
      </c>
      <c r="C11" s="222"/>
      <c r="D11" s="218">
        <f>ROUND(D10*(1+$D66),2)</f>
        <v>143.72</v>
      </c>
      <c r="E11" s="218">
        <f>ROUND(E10*(1+$D66),2)</f>
        <v>20.13</v>
      </c>
      <c r="F11" s="219">
        <f t="shared" si="0"/>
        <v>60.142565593387069</v>
      </c>
      <c r="G11" s="218">
        <f>ROUND(G10*(1+$D66),2)</f>
        <v>0</v>
      </c>
      <c r="H11" s="218">
        <f>ROUND(H10*(1+$D66),2)</f>
        <v>-2.5</v>
      </c>
      <c r="I11" s="220">
        <f t="shared" si="1"/>
        <v>57.642565593387069</v>
      </c>
      <c r="J11" s="220">
        <f t="shared" ref="J11:J36" si="3">ROUND(I11*$C$63*8.76,2)</f>
        <v>157.04</v>
      </c>
      <c r="K11" s="218">
        <f t="shared" ref="K11:K19" si="4">ROUND(K10*(1+$D66),2)</f>
        <v>0.62</v>
      </c>
      <c r="N11" s="221"/>
      <c r="P11" s="259"/>
    </row>
    <row r="12" spans="2:18">
      <c r="B12" s="229">
        <f t="shared" si="2"/>
        <v>2018</v>
      </c>
      <c r="C12" s="230"/>
      <c r="D12" s="218">
        <f t="shared" ref="D12:G19" si="5">ROUND(D11*(1+$D67),2)</f>
        <v>146.84</v>
      </c>
      <c r="E12" s="218">
        <f t="shared" si="5"/>
        <v>20.57</v>
      </c>
      <c r="F12" s="220">
        <f t="shared" si="0"/>
        <v>61.449294513206773</v>
      </c>
      <c r="G12" s="218">
        <f t="shared" si="5"/>
        <v>0</v>
      </c>
      <c r="H12" s="231">
        <f t="shared" ref="H12" si="6">ROUND(H11*(1+$D67),2)</f>
        <v>-2.5499999999999998</v>
      </c>
      <c r="I12" s="220">
        <f t="shared" si="1"/>
        <v>58.899294513206776</v>
      </c>
      <c r="J12" s="220">
        <f t="shared" si="3"/>
        <v>160.46</v>
      </c>
      <c r="K12" s="218">
        <f t="shared" si="4"/>
        <v>0.63</v>
      </c>
      <c r="L12" s="209"/>
      <c r="N12" s="221"/>
      <c r="P12" s="259"/>
    </row>
    <row r="13" spans="2:18">
      <c r="B13" s="229">
        <f t="shared" si="2"/>
        <v>2019</v>
      </c>
      <c r="C13" s="230"/>
      <c r="D13" s="218">
        <f t="shared" si="5"/>
        <v>149.78</v>
      </c>
      <c r="E13" s="218">
        <f t="shared" si="5"/>
        <v>20.98</v>
      </c>
      <c r="F13" s="220">
        <f t="shared" si="0"/>
        <v>62.678941109104521</v>
      </c>
      <c r="G13" s="218">
        <f t="shared" si="5"/>
        <v>0</v>
      </c>
      <c r="H13" s="231">
        <f t="shared" ref="H13" si="7">ROUND(H12*(1+$D68),2)</f>
        <v>-2.6</v>
      </c>
      <c r="I13" s="220">
        <f t="shared" si="1"/>
        <v>60.07894110910452</v>
      </c>
      <c r="J13" s="220">
        <f t="shared" si="3"/>
        <v>163.68</v>
      </c>
      <c r="K13" s="218">
        <f t="shared" si="4"/>
        <v>0.64</v>
      </c>
      <c r="L13" s="209"/>
      <c r="N13" s="221"/>
      <c r="P13" s="259"/>
    </row>
    <row r="14" spans="2:18">
      <c r="B14" s="229">
        <f t="shared" si="2"/>
        <v>2020</v>
      </c>
      <c r="C14" s="230"/>
      <c r="D14" s="218">
        <f t="shared" si="5"/>
        <v>152.99</v>
      </c>
      <c r="E14" s="218">
        <f t="shared" si="5"/>
        <v>21.43</v>
      </c>
      <c r="F14" s="220">
        <f t="shared" si="0"/>
        <v>64.022375897458488</v>
      </c>
      <c r="G14" s="218">
        <f t="shared" si="5"/>
        <v>0</v>
      </c>
      <c r="H14" s="231">
        <f t="shared" ref="H14" si="8">ROUND(H13*(1+$D69),2)</f>
        <v>-2.66</v>
      </c>
      <c r="I14" s="220">
        <f t="shared" si="1"/>
        <v>61.362375897458492</v>
      </c>
      <c r="J14" s="220">
        <f t="shared" si="3"/>
        <v>167.17</v>
      </c>
      <c r="K14" s="218">
        <f t="shared" si="4"/>
        <v>0.65</v>
      </c>
      <c r="L14" s="209"/>
      <c r="N14" s="221"/>
      <c r="O14" s="226"/>
      <c r="P14" s="259"/>
      <c r="Q14" s="227"/>
      <c r="R14" s="228"/>
    </row>
    <row r="15" spans="2:18">
      <c r="B15" s="229">
        <f t="shared" si="2"/>
        <v>2021</v>
      </c>
      <c r="C15" s="230"/>
      <c r="D15" s="218">
        <f t="shared" si="5"/>
        <v>156.41999999999999</v>
      </c>
      <c r="E15" s="218">
        <f t="shared" si="5"/>
        <v>21.91</v>
      </c>
      <c r="F15" s="220">
        <f t="shared" si="0"/>
        <v>65.457575357148102</v>
      </c>
      <c r="G15" s="218">
        <f t="shared" si="5"/>
        <v>0</v>
      </c>
      <c r="H15" s="231">
        <f t="shared" ref="H15" si="9">ROUND(H14*(1+$D70),2)</f>
        <v>-2.72</v>
      </c>
      <c r="I15" s="220">
        <f t="shared" si="1"/>
        <v>62.737575357148103</v>
      </c>
      <c r="J15" s="220">
        <f t="shared" si="3"/>
        <v>170.92</v>
      </c>
      <c r="K15" s="218">
        <f t="shared" si="4"/>
        <v>0.66</v>
      </c>
      <c r="L15" s="209"/>
      <c r="N15" s="227"/>
      <c r="O15" s="227"/>
      <c r="P15" s="259"/>
      <c r="Q15" s="227"/>
      <c r="R15" s="228"/>
    </row>
    <row r="16" spans="2:18">
      <c r="B16" s="229">
        <f t="shared" si="2"/>
        <v>2022</v>
      </c>
      <c r="C16" s="230"/>
      <c r="D16" s="218">
        <f t="shared" si="5"/>
        <v>159.94999999999999</v>
      </c>
      <c r="E16" s="218">
        <f t="shared" si="5"/>
        <v>22.4</v>
      </c>
      <c r="F16" s="220">
        <f t="shared" si="0"/>
        <v>66.933151272225402</v>
      </c>
      <c r="G16" s="218">
        <f t="shared" si="5"/>
        <v>0</v>
      </c>
      <c r="H16" s="231">
        <f t="shared" ref="H16" si="10">ROUND(H15*(1+$D71),2)</f>
        <v>-2.78</v>
      </c>
      <c r="I16" s="220">
        <f t="shared" si="1"/>
        <v>64.153151272225401</v>
      </c>
      <c r="J16" s="220">
        <f t="shared" si="3"/>
        <v>174.78</v>
      </c>
      <c r="K16" s="218">
        <f t="shared" si="4"/>
        <v>0.67</v>
      </c>
      <c r="L16" s="209"/>
      <c r="N16" s="221"/>
      <c r="P16" s="259"/>
    </row>
    <row r="17" spans="2:17">
      <c r="B17" s="229">
        <f t="shared" si="2"/>
        <v>2023</v>
      </c>
      <c r="C17" s="230"/>
      <c r="D17" s="218">
        <f t="shared" si="5"/>
        <v>163.63</v>
      </c>
      <c r="E17" s="218">
        <f t="shared" si="5"/>
        <v>22.92</v>
      </c>
      <c r="F17" s="220">
        <f t="shared" si="0"/>
        <v>68.474797750664379</v>
      </c>
      <c r="G17" s="218">
        <f t="shared" si="5"/>
        <v>0</v>
      </c>
      <c r="H17" s="231">
        <f t="shared" ref="H17" si="11">ROUND(H16*(1+$D72),2)</f>
        <v>-2.84</v>
      </c>
      <c r="I17" s="220">
        <f t="shared" si="1"/>
        <v>65.634797750664376</v>
      </c>
      <c r="J17" s="220">
        <f t="shared" si="3"/>
        <v>178.81</v>
      </c>
      <c r="K17" s="218">
        <f t="shared" si="4"/>
        <v>0.69</v>
      </c>
      <c r="L17" s="209"/>
      <c r="N17" s="221"/>
      <c r="O17" s="226"/>
      <c r="P17" s="259"/>
    </row>
    <row r="18" spans="2:17">
      <c r="B18" s="229">
        <f t="shared" si="2"/>
        <v>2024</v>
      </c>
      <c r="C18" s="230"/>
      <c r="D18" s="218">
        <f t="shared" si="5"/>
        <v>167.42</v>
      </c>
      <c r="E18" s="218">
        <f t="shared" si="5"/>
        <v>23.45</v>
      </c>
      <c r="F18" s="220">
        <f t="shared" si="0"/>
        <v>70.060491271344461</v>
      </c>
      <c r="G18" s="218">
        <f t="shared" si="5"/>
        <v>0</v>
      </c>
      <c r="H18" s="231">
        <f t="shared" ref="H18" si="12">ROUND(H17*(1+$D73),2)</f>
        <v>-2.91</v>
      </c>
      <c r="I18" s="220">
        <f t="shared" si="1"/>
        <v>67.150491271344464</v>
      </c>
      <c r="J18" s="220">
        <f t="shared" si="3"/>
        <v>182.94</v>
      </c>
      <c r="K18" s="218">
        <f t="shared" si="4"/>
        <v>0.71</v>
      </c>
      <c r="L18" s="209"/>
      <c r="P18" s="259"/>
    </row>
    <row r="19" spans="2:17">
      <c r="B19" s="229">
        <f t="shared" si="2"/>
        <v>2025</v>
      </c>
      <c r="C19" s="230"/>
      <c r="D19" s="218">
        <f t="shared" si="5"/>
        <v>171.3</v>
      </c>
      <c r="E19" s="218">
        <f t="shared" si="5"/>
        <v>23.99</v>
      </c>
      <c r="F19" s="220">
        <f t="shared" si="0"/>
        <v>71.682890660558826</v>
      </c>
      <c r="G19" s="218">
        <f t="shared" si="5"/>
        <v>0</v>
      </c>
      <c r="H19" s="231">
        <f t="shared" ref="H19" si="13">ROUND(H18*(1+$D74),2)</f>
        <v>-2.98</v>
      </c>
      <c r="I19" s="220">
        <f t="shared" si="1"/>
        <v>68.702890660558822</v>
      </c>
      <c r="J19" s="220">
        <f t="shared" si="3"/>
        <v>187.17</v>
      </c>
      <c r="K19" s="218">
        <f t="shared" si="4"/>
        <v>0.73</v>
      </c>
      <c r="L19" s="209"/>
      <c r="P19" s="259"/>
    </row>
    <row r="20" spans="2:17">
      <c r="B20" s="229">
        <f t="shared" si="2"/>
        <v>2026</v>
      </c>
      <c r="C20" s="230"/>
      <c r="D20" s="218">
        <f>ROUND(D19*(1+$G66),2)</f>
        <v>175.23</v>
      </c>
      <c r="E20" s="218">
        <f>ROUND(E19*(1+$G66),2)</f>
        <v>24.54</v>
      </c>
      <c r="F20" s="220">
        <f t="shared" si="0"/>
        <v>73.327313570893708</v>
      </c>
      <c r="G20" s="218">
        <f>ROUND(G19*(1+$G66),2)</f>
        <v>0</v>
      </c>
      <c r="H20" s="231">
        <f>ROUND(H19*(1+$G66),2)</f>
        <v>-3.05</v>
      </c>
      <c r="I20" s="220">
        <f t="shared" si="1"/>
        <v>70.27731357089371</v>
      </c>
      <c r="J20" s="220">
        <f t="shared" si="3"/>
        <v>191.46</v>
      </c>
      <c r="K20" s="218">
        <f t="shared" ref="K20:K28" si="14">ROUND(K19*(1+$G66),2)</f>
        <v>0.75</v>
      </c>
      <c r="L20" s="209"/>
      <c r="P20" s="259"/>
      <c r="Q20" s="260"/>
    </row>
    <row r="21" spans="2:17">
      <c r="B21" s="229">
        <f t="shared" si="2"/>
        <v>2027</v>
      </c>
      <c r="C21" s="230"/>
      <c r="D21" s="218">
        <f t="shared" ref="D21:G28" si="15">ROUND(D20*(1+$G67),2)</f>
        <v>179.29</v>
      </c>
      <c r="E21" s="218">
        <f t="shared" si="15"/>
        <v>25.11</v>
      </c>
      <c r="F21" s="220">
        <f t="shared" si="0"/>
        <v>75.026795284030001</v>
      </c>
      <c r="G21" s="218">
        <f t="shared" si="15"/>
        <v>0</v>
      </c>
      <c r="H21" s="231">
        <f t="shared" ref="H21" si="16">ROUND(H20*(1+$G67),2)</f>
        <v>-3.12</v>
      </c>
      <c r="I21" s="220">
        <f t="shared" si="1"/>
        <v>71.906795284029997</v>
      </c>
      <c r="J21" s="220">
        <f t="shared" si="3"/>
        <v>195.9</v>
      </c>
      <c r="K21" s="218">
        <f t="shared" si="14"/>
        <v>0.77</v>
      </c>
      <c r="L21" s="209"/>
      <c r="P21" s="259"/>
    </row>
    <row r="22" spans="2:17">
      <c r="B22" s="229">
        <f t="shared" si="2"/>
        <v>2028</v>
      </c>
      <c r="C22" s="230"/>
      <c r="D22" s="218">
        <f t="shared" si="15"/>
        <v>183.46</v>
      </c>
      <c r="E22" s="218">
        <f t="shared" si="15"/>
        <v>25.69</v>
      </c>
      <c r="F22" s="220">
        <f t="shared" si="0"/>
        <v>76.770324039407427</v>
      </c>
      <c r="G22" s="218">
        <f t="shared" si="15"/>
        <v>0</v>
      </c>
      <c r="H22" s="231">
        <f t="shared" ref="H22" si="17">ROUND(H21*(1+$G68),2)</f>
        <v>-3.19</v>
      </c>
      <c r="I22" s="220">
        <f t="shared" si="1"/>
        <v>73.580324039407429</v>
      </c>
      <c r="J22" s="220">
        <f t="shared" si="3"/>
        <v>200.46</v>
      </c>
      <c r="K22" s="218">
        <f t="shared" si="14"/>
        <v>0.79</v>
      </c>
      <c r="L22" s="209"/>
      <c r="P22" s="259"/>
    </row>
    <row r="23" spans="2:17">
      <c r="B23" s="229">
        <f t="shared" si="2"/>
        <v>2029</v>
      </c>
      <c r="C23" s="230"/>
      <c r="D23" s="218">
        <f t="shared" si="15"/>
        <v>187.8</v>
      </c>
      <c r="E23" s="218">
        <f t="shared" si="15"/>
        <v>26.3</v>
      </c>
      <c r="F23" s="220">
        <f t="shared" si="0"/>
        <v>78.587264531853364</v>
      </c>
      <c r="G23" s="218">
        <f t="shared" si="15"/>
        <v>0</v>
      </c>
      <c r="H23" s="231">
        <f t="shared" ref="H23" si="18">ROUND(H22*(1+$G69),2)</f>
        <v>-3.27</v>
      </c>
      <c r="I23" s="220">
        <f t="shared" si="1"/>
        <v>75.317264531853368</v>
      </c>
      <c r="J23" s="220">
        <f t="shared" si="3"/>
        <v>205.19</v>
      </c>
      <c r="K23" s="218">
        <f t="shared" si="14"/>
        <v>0.81</v>
      </c>
      <c r="L23" s="209"/>
      <c r="P23" s="259"/>
    </row>
    <row r="24" spans="2:17">
      <c r="B24" s="229">
        <f t="shared" si="2"/>
        <v>2030</v>
      </c>
      <c r="C24" s="223"/>
      <c r="D24" s="224">
        <f t="shared" si="15"/>
        <v>192.27</v>
      </c>
      <c r="E24" s="224">
        <f t="shared" si="15"/>
        <v>26.93</v>
      </c>
      <c r="F24" s="225">
        <f t="shared" si="0"/>
        <v>80.459263827100685</v>
      </c>
      <c r="G24" s="224">
        <f t="shared" si="15"/>
        <v>0</v>
      </c>
      <c r="H24" s="224">
        <f t="shared" ref="H24" si="19">ROUND(H23*(1+$G70),2)</f>
        <v>-3.35</v>
      </c>
      <c r="I24" s="225">
        <f t="shared" si="1"/>
        <v>77.10926382710069</v>
      </c>
      <c r="J24" s="225">
        <f t="shared" si="3"/>
        <v>210.07</v>
      </c>
      <c r="K24" s="224">
        <f t="shared" si="14"/>
        <v>0.83</v>
      </c>
      <c r="L24" s="209"/>
      <c r="P24" s="259"/>
    </row>
    <row r="25" spans="2:17">
      <c r="B25" s="229">
        <f t="shared" si="2"/>
        <v>2031</v>
      </c>
      <c r="C25" s="230"/>
      <c r="D25" s="218">
        <f t="shared" si="15"/>
        <v>196.89</v>
      </c>
      <c r="E25" s="218">
        <f t="shared" si="15"/>
        <v>27.58</v>
      </c>
      <c r="F25" s="220">
        <f t="shared" si="0"/>
        <v>82.393663098856237</v>
      </c>
      <c r="G25" s="218">
        <f t="shared" si="15"/>
        <v>0</v>
      </c>
      <c r="H25" s="231">
        <f t="shared" ref="H25" si="20">ROUND(H24*(1+$G71),2)</f>
        <v>-3.43</v>
      </c>
      <c r="I25" s="220">
        <f t="shared" si="1"/>
        <v>78.96366309885623</v>
      </c>
      <c r="J25" s="220">
        <f t="shared" si="3"/>
        <v>215.13</v>
      </c>
      <c r="K25" s="218">
        <f t="shared" si="14"/>
        <v>0.85</v>
      </c>
      <c r="L25" s="209"/>
      <c r="P25" s="259"/>
    </row>
    <row r="26" spans="2:17">
      <c r="B26" s="229">
        <f t="shared" si="2"/>
        <v>2032</v>
      </c>
      <c r="C26" s="230"/>
      <c r="D26" s="218">
        <f t="shared" si="15"/>
        <v>201.63</v>
      </c>
      <c r="E26" s="218">
        <f t="shared" si="15"/>
        <v>28.24</v>
      </c>
      <c r="F26" s="220">
        <f t="shared" si="0"/>
        <v>84.375779999706353</v>
      </c>
      <c r="G26" s="218">
        <f t="shared" si="15"/>
        <v>0</v>
      </c>
      <c r="H26" s="231">
        <f t="shared" ref="H26" si="21">ROUND(H25*(1+$G72),2)</f>
        <v>-3.51</v>
      </c>
      <c r="I26" s="220">
        <f t="shared" si="1"/>
        <v>80.865779999706348</v>
      </c>
      <c r="J26" s="220">
        <f t="shared" si="3"/>
        <v>220.31</v>
      </c>
      <c r="K26" s="218">
        <f t="shared" si="14"/>
        <v>0.87</v>
      </c>
      <c r="L26" s="209"/>
      <c r="P26" s="259"/>
    </row>
    <row r="27" spans="2:17">
      <c r="B27" s="229">
        <f t="shared" si="2"/>
        <v>2033</v>
      </c>
      <c r="C27" s="230"/>
      <c r="D27" s="218">
        <f t="shared" si="15"/>
        <v>206.51</v>
      </c>
      <c r="E27" s="218">
        <f t="shared" si="15"/>
        <v>28.92</v>
      </c>
      <c r="F27" s="220">
        <f t="shared" si="0"/>
        <v>86.416626290211283</v>
      </c>
      <c r="G27" s="218">
        <f t="shared" si="15"/>
        <v>0</v>
      </c>
      <c r="H27" s="231">
        <f t="shared" ref="H27" si="22">ROUND(H26*(1+$G73),2)</f>
        <v>-3.59</v>
      </c>
      <c r="I27" s="220">
        <f t="shared" si="1"/>
        <v>82.82662629021128</v>
      </c>
      <c r="J27" s="220">
        <f t="shared" si="3"/>
        <v>225.65</v>
      </c>
      <c r="K27" s="218">
        <f t="shared" si="14"/>
        <v>0.89</v>
      </c>
      <c r="L27" s="209"/>
      <c r="P27" s="259"/>
    </row>
    <row r="28" spans="2:17">
      <c r="B28" s="229">
        <f t="shared" si="2"/>
        <v>2034</v>
      </c>
      <c r="C28" s="230"/>
      <c r="D28" s="218">
        <f t="shared" si="15"/>
        <v>211.51</v>
      </c>
      <c r="E28" s="218">
        <f t="shared" si="15"/>
        <v>29.62</v>
      </c>
      <c r="F28" s="220">
        <f t="shared" si="0"/>
        <v>88.508860796664166</v>
      </c>
      <c r="G28" s="218">
        <f t="shared" si="15"/>
        <v>0</v>
      </c>
      <c r="H28" s="231">
        <f t="shared" ref="H28" si="23">ROUND(H27*(1+$G74),2)</f>
        <v>-3.68</v>
      </c>
      <c r="I28" s="220">
        <f t="shared" si="1"/>
        <v>84.828860796664159</v>
      </c>
      <c r="J28" s="220">
        <f t="shared" si="3"/>
        <v>231.1</v>
      </c>
      <c r="K28" s="218">
        <f t="shared" si="14"/>
        <v>0.91</v>
      </c>
      <c r="L28" s="209"/>
      <c r="P28" s="259"/>
    </row>
    <row r="29" spans="2:17">
      <c r="B29" s="229">
        <f t="shared" si="2"/>
        <v>2035</v>
      </c>
      <c r="C29" s="230"/>
      <c r="D29" s="218">
        <f t="shared" ref="D29:E36" si="24">ROUND(D28*(1+$K66),2)</f>
        <v>216.62</v>
      </c>
      <c r="E29" s="218">
        <f t="shared" si="24"/>
        <v>30.34</v>
      </c>
      <c r="F29" s="220">
        <f t="shared" si="0"/>
        <v>90.648812932211612</v>
      </c>
      <c r="G29" s="218">
        <f t="shared" ref="G29:H36" si="25">ROUND(G28*(1+$K66),2)</f>
        <v>0</v>
      </c>
      <c r="H29" s="231">
        <f t="shared" si="25"/>
        <v>-3.77</v>
      </c>
      <c r="I29" s="220">
        <f t="shared" si="1"/>
        <v>86.878812932211616</v>
      </c>
      <c r="J29" s="220">
        <f t="shared" si="3"/>
        <v>236.69</v>
      </c>
      <c r="K29" s="218">
        <f t="shared" ref="K29:K36" si="26">ROUND(K28*(1+$K66),2)</f>
        <v>0.93</v>
      </c>
      <c r="L29" s="209"/>
      <c r="P29" s="259"/>
    </row>
    <row r="30" spans="2:17">
      <c r="B30" s="229">
        <f t="shared" si="2"/>
        <v>2036</v>
      </c>
      <c r="C30" s="230"/>
      <c r="D30" s="218">
        <f t="shared" si="24"/>
        <v>221.89</v>
      </c>
      <c r="E30" s="218">
        <f t="shared" si="24"/>
        <v>31.08</v>
      </c>
      <c r="F30" s="220">
        <f t="shared" si="0"/>
        <v>92.854835631120693</v>
      </c>
      <c r="G30" s="218">
        <f t="shared" si="25"/>
        <v>0</v>
      </c>
      <c r="H30" s="231">
        <f t="shared" si="25"/>
        <v>-3.86</v>
      </c>
      <c r="I30" s="220">
        <f t="shared" si="1"/>
        <v>88.994835631120694</v>
      </c>
      <c r="J30" s="220">
        <f t="shared" si="3"/>
        <v>242.45</v>
      </c>
      <c r="K30" s="218">
        <f t="shared" si="26"/>
        <v>0.95</v>
      </c>
      <c r="L30" s="209"/>
      <c r="P30" s="259"/>
    </row>
    <row r="31" spans="2:17">
      <c r="B31" s="229">
        <f t="shared" si="2"/>
        <v>2037</v>
      </c>
      <c r="C31" s="230"/>
      <c r="D31" s="218">
        <f t="shared" si="24"/>
        <v>227.28</v>
      </c>
      <c r="E31" s="218">
        <f t="shared" si="24"/>
        <v>31.83</v>
      </c>
      <c r="F31" s="220">
        <f t="shared" si="0"/>
        <v>95.108575959124352</v>
      </c>
      <c r="G31" s="218">
        <f t="shared" si="25"/>
        <v>0</v>
      </c>
      <c r="H31" s="231">
        <f t="shared" si="25"/>
        <v>-3.95</v>
      </c>
      <c r="I31" s="220">
        <f t="shared" si="1"/>
        <v>91.158575959124349</v>
      </c>
      <c r="J31" s="220">
        <f t="shared" si="3"/>
        <v>248.35</v>
      </c>
      <c r="K31" s="218">
        <f t="shared" si="26"/>
        <v>0.97</v>
      </c>
      <c r="L31" s="209"/>
      <c r="P31" s="259"/>
    </row>
    <row r="32" spans="2:17">
      <c r="B32" s="229">
        <f t="shared" si="2"/>
        <v>2038</v>
      </c>
      <c r="C32" s="230"/>
      <c r="D32" s="218">
        <f t="shared" si="24"/>
        <v>232.83</v>
      </c>
      <c r="E32" s="218">
        <f t="shared" si="24"/>
        <v>32.61</v>
      </c>
      <c r="F32" s="220">
        <f t="shared" si="0"/>
        <v>97.43205743734309</v>
      </c>
      <c r="G32" s="218">
        <f t="shared" si="25"/>
        <v>0</v>
      </c>
      <c r="H32" s="231">
        <f t="shared" si="25"/>
        <v>-4.05</v>
      </c>
      <c r="I32" s="220">
        <f t="shared" si="1"/>
        <v>93.382057437343093</v>
      </c>
      <c r="J32" s="220">
        <f t="shared" si="3"/>
        <v>254.41</v>
      </c>
      <c r="K32" s="218">
        <f t="shared" si="26"/>
        <v>0.99</v>
      </c>
      <c r="L32" s="209"/>
      <c r="P32" s="259"/>
    </row>
    <row r="33" spans="2:16">
      <c r="B33" s="229">
        <f t="shared" si="2"/>
        <v>2039</v>
      </c>
      <c r="C33" s="230"/>
      <c r="D33" s="218">
        <f t="shared" si="24"/>
        <v>238.53</v>
      </c>
      <c r="E33" s="218">
        <f t="shared" si="24"/>
        <v>33.409999999999997</v>
      </c>
      <c r="F33" s="220">
        <f t="shared" si="0"/>
        <v>99.81793889207006</v>
      </c>
      <c r="G33" s="218">
        <f t="shared" si="25"/>
        <v>0</v>
      </c>
      <c r="H33" s="231">
        <f t="shared" si="25"/>
        <v>-4.1500000000000004</v>
      </c>
      <c r="I33" s="220">
        <f t="shared" si="1"/>
        <v>95.667938892070055</v>
      </c>
      <c r="J33" s="220">
        <f t="shared" si="3"/>
        <v>260.63</v>
      </c>
      <c r="K33" s="218">
        <f t="shared" si="26"/>
        <v>1.01</v>
      </c>
      <c r="L33" s="209"/>
      <c r="P33" s="259"/>
    </row>
    <row r="34" spans="2:16">
      <c r="B34" s="229">
        <f t="shared" si="2"/>
        <v>2040</v>
      </c>
      <c r="C34" s="230"/>
      <c r="D34" s="218">
        <f t="shared" si="24"/>
        <v>244.36</v>
      </c>
      <c r="E34" s="218">
        <f t="shared" si="24"/>
        <v>34.229999999999997</v>
      </c>
      <c r="F34" s="220">
        <f t="shared" ref="F34:F36" si="27">(D34+E34)/(8.76*$C$63)</f>
        <v>102.25887914959846</v>
      </c>
      <c r="G34" s="218">
        <f t="shared" si="25"/>
        <v>0</v>
      </c>
      <c r="H34" s="231">
        <f t="shared" si="25"/>
        <v>-4.25</v>
      </c>
      <c r="I34" s="220">
        <f t="shared" si="1"/>
        <v>98.008879149598457</v>
      </c>
      <c r="J34" s="220">
        <f t="shared" si="3"/>
        <v>267.01</v>
      </c>
      <c r="K34" s="218">
        <f t="shared" si="26"/>
        <v>1.03</v>
      </c>
      <c r="L34" s="209"/>
      <c r="P34" s="259"/>
    </row>
    <row r="35" spans="2:16">
      <c r="B35" s="229">
        <f t="shared" si="2"/>
        <v>2041</v>
      </c>
      <c r="C35" s="230"/>
      <c r="D35" s="218">
        <f t="shared" si="24"/>
        <v>250.35</v>
      </c>
      <c r="E35" s="218">
        <f t="shared" si="24"/>
        <v>35.07</v>
      </c>
      <c r="F35" s="220">
        <f t="shared" si="27"/>
        <v>104.76588997048849</v>
      </c>
      <c r="G35" s="218">
        <f t="shared" si="25"/>
        <v>0</v>
      </c>
      <c r="H35" s="231">
        <f t="shared" si="25"/>
        <v>-4.3499999999999996</v>
      </c>
      <c r="I35" s="220">
        <f t="shared" si="1"/>
        <v>100.41588997048849</v>
      </c>
      <c r="J35" s="220">
        <f t="shared" si="3"/>
        <v>273.57</v>
      </c>
      <c r="K35" s="218">
        <f t="shared" si="26"/>
        <v>1.06</v>
      </c>
      <c r="L35" s="209"/>
      <c r="P35" s="259"/>
    </row>
    <row r="36" spans="2:16">
      <c r="B36" s="229">
        <f t="shared" si="2"/>
        <v>2042</v>
      </c>
      <c r="C36" s="230"/>
      <c r="D36" s="218">
        <f t="shared" si="24"/>
        <v>256.52</v>
      </c>
      <c r="E36" s="218">
        <f t="shared" si="24"/>
        <v>35.93</v>
      </c>
      <c r="F36" s="220">
        <f t="shared" si="27"/>
        <v>107.34631252844704</v>
      </c>
      <c r="G36" s="218">
        <f t="shared" si="25"/>
        <v>0</v>
      </c>
      <c r="H36" s="231">
        <f t="shared" si="25"/>
        <v>-4.46</v>
      </c>
      <c r="I36" s="220">
        <f t="shared" si="1"/>
        <v>102.88631252844705</v>
      </c>
      <c r="J36" s="220">
        <f t="shared" si="3"/>
        <v>280.3</v>
      </c>
      <c r="K36" s="218">
        <f t="shared" si="26"/>
        <v>1.0900000000000001</v>
      </c>
      <c r="L36" s="209"/>
      <c r="P36" s="259"/>
    </row>
    <row r="37" spans="2:16">
      <c r="B37" s="229"/>
      <c r="C37" s="222"/>
      <c r="D37" s="218"/>
      <c r="E37" s="218"/>
      <c r="F37" s="219"/>
      <c r="G37" s="218"/>
      <c r="H37" s="218"/>
      <c r="I37" s="220"/>
      <c r="J37" s="220"/>
      <c r="K37" s="232"/>
    </row>
    <row r="38" spans="2:16">
      <c r="B38" s="216"/>
      <c r="C38" s="222"/>
      <c r="D38" s="218"/>
      <c r="E38" s="218"/>
      <c r="F38" s="219"/>
      <c r="G38" s="218"/>
      <c r="H38" s="218"/>
      <c r="I38" s="220"/>
      <c r="J38" s="220"/>
      <c r="K38" s="232"/>
    </row>
    <row r="39" spans="2:16">
      <c r="B39" s="216"/>
      <c r="C39" s="222"/>
      <c r="D39" s="218"/>
      <c r="E39" s="218"/>
      <c r="F39" s="219"/>
      <c r="G39" s="218"/>
      <c r="H39" s="218"/>
      <c r="I39" s="220"/>
      <c r="J39" s="220"/>
      <c r="K39" s="232"/>
    </row>
    <row r="40" spans="2:16">
      <c r="B40" s="216"/>
      <c r="C40" s="222"/>
      <c r="D40" s="218"/>
      <c r="E40" s="218"/>
      <c r="F40" s="219"/>
      <c r="G40" s="218"/>
      <c r="H40" s="218"/>
      <c r="I40" s="220"/>
      <c r="J40" s="220"/>
      <c r="K40" s="232"/>
    </row>
    <row r="42" spans="2:16" ht="14.25">
      <c r="B42" s="233" t="s">
        <v>31</v>
      </c>
      <c r="C42" s="234"/>
      <c r="D42" s="234"/>
      <c r="E42" s="234"/>
      <c r="F42" s="234"/>
      <c r="G42" s="234"/>
      <c r="H42" s="234"/>
    </row>
    <row r="44" spans="2:16">
      <c r="B44" s="207" t="s">
        <v>112</v>
      </c>
      <c r="C44" s="235" t="s">
        <v>113</v>
      </c>
      <c r="D44" s="236" t="str">
        <f>'Table 3 200 MW (Wyo) 2033'!E68</f>
        <v xml:space="preserve">Plant Costs  - 2017 IRP - Table 6.1 &amp; 6.2 </v>
      </c>
    </row>
    <row r="45" spans="2:16">
      <c r="C45" s="235" t="str">
        <f>C7</f>
        <v>(a)</v>
      </c>
      <c r="D45" s="207" t="s">
        <v>114</v>
      </c>
    </row>
    <row r="46" spans="2:16">
      <c r="C46" s="235" t="str">
        <f>D7</f>
        <v>(b)</v>
      </c>
      <c r="D46" s="220" t="str">
        <f>"= "&amp;C7&amp;" x "&amp;C62</f>
        <v>= (a) x 0.0771567801772526</v>
      </c>
    </row>
    <row r="47" spans="2:16">
      <c r="C47" s="235" t="str">
        <f>F7</f>
        <v>(d)</v>
      </c>
      <c r="D47" s="220" t="str">
        <f>"= ("&amp;$D$7&amp;" + "&amp;$E$7&amp;") /  (8.76 x "&amp;TEXT(C63,"0.0%")&amp;")"</f>
        <v>= ((b) + (c)) /  (8.76 x 31.1%)</v>
      </c>
    </row>
    <row r="48" spans="2:16">
      <c r="C48" s="235" t="str">
        <f>I7</f>
        <v>(g)</v>
      </c>
      <c r="D48" s="220" t="str">
        <f>"= "&amp;$F$7&amp;" + "&amp;$H$7</f>
        <v>= (d) + (f)</v>
      </c>
    </row>
    <row r="49" spans="2:24">
      <c r="C49" s="235" t="str">
        <f>K7</f>
        <v>(h)</v>
      </c>
      <c r="D49" s="109" t="str">
        <f>D44</f>
        <v xml:space="preserve">Plant Costs  - 2017 IRP - Table 6.1 &amp; 6.2 </v>
      </c>
    </row>
    <row r="50" spans="2:24">
      <c r="C50" s="235"/>
      <c r="D50" s="220"/>
    </row>
    <row r="51" spans="2:24" ht="13.5" thickBot="1"/>
    <row r="52" spans="2:24" ht="13.5" thickBot="1">
      <c r="C52" s="57" t="str">
        <f>B2&amp;" - "&amp;B3</f>
        <v>2017 IRP Utah Solar Resource - 31% Capacity Factor</v>
      </c>
      <c r="D52" s="237"/>
      <c r="E52" s="237"/>
      <c r="F52" s="237"/>
      <c r="G52" s="237"/>
      <c r="H52" s="237"/>
      <c r="I52" s="238"/>
      <c r="J52" s="238"/>
      <c r="K52" s="239"/>
    </row>
    <row r="53" spans="2:24" ht="13.5" thickBot="1">
      <c r="C53" s="240" t="s">
        <v>115</v>
      </c>
      <c r="D53" s="241" t="s">
        <v>116</v>
      </c>
      <c r="E53" s="241"/>
      <c r="F53" s="241"/>
      <c r="G53" s="241"/>
      <c r="H53" s="242"/>
      <c r="I53" s="238"/>
      <c r="J53" s="238"/>
      <c r="K53" s="239"/>
    </row>
    <row r="55" spans="2:24">
      <c r="B55" s="109" t="s">
        <v>102</v>
      </c>
      <c r="C55" s="243">
        <v>1822.4072122157659</v>
      </c>
      <c r="D55" s="207" t="s">
        <v>114</v>
      </c>
      <c r="H55" s="207" t="s">
        <v>9</v>
      </c>
    </row>
    <row r="56" spans="2:24">
      <c r="B56" s="109" t="s">
        <v>102</v>
      </c>
      <c r="C56" s="244">
        <v>19.693557659779859</v>
      </c>
      <c r="D56" s="207" t="s">
        <v>117</v>
      </c>
      <c r="H56" s="207" t="s">
        <v>9</v>
      </c>
    </row>
    <row r="57" spans="2:24">
      <c r="B57" s="109" t="s">
        <v>102</v>
      </c>
      <c r="C57" s="249">
        <v>0.60299999999999998</v>
      </c>
      <c r="D57" s="207" t="s">
        <v>122</v>
      </c>
      <c r="H57" s="207" t="s">
        <v>119</v>
      </c>
    </row>
    <row r="58" spans="2:24">
      <c r="B58" s="109" t="s">
        <v>102</v>
      </c>
      <c r="C58" s="244">
        <v>0</v>
      </c>
      <c r="D58" s="207" t="s">
        <v>118</v>
      </c>
      <c r="H58" s="207" t="s">
        <v>119</v>
      </c>
      <c r="K58" s="209"/>
      <c r="L58" s="245"/>
      <c r="M58" s="67"/>
      <c r="N58" s="246" t="s">
        <v>125</v>
      </c>
      <c r="O58" s="67" t="s">
        <v>124</v>
      </c>
      <c r="P58" s="248" t="s">
        <v>126</v>
      </c>
      <c r="Q58" s="67"/>
      <c r="S58" s="209"/>
      <c r="T58" s="209"/>
      <c r="U58" s="209"/>
      <c r="V58" s="209"/>
      <c r="W58" s="209"/>
      <c r="X58" s="209"/>
    </row>
    <row r="59" spans="2:24">
      <c r="B59" s="109" t="s">
        <v>102</v>
      </c>
      <c r="C59" s="257">
        <f>P63</f>
        <v>-2.446131410134015</v>
      </c>
      <c r="D59" s="207" t="s">
        <v>120</v>
      </c>
      <c r="H59" s="207" t="s">
        <v>119</v>
      </c>
      <c r="K59" s="247"/>
      <c r="L59" s="247"/>
      <c r="M59" s="248"/>
      <c r="N59" s="247">
        <f>C55</f>
        <v>1822.4072122157659</v>
      </c>
      <c r="O59" s="267">
        <v>6.910504691716815E-2</v>
      </c>
      <c r="P59" s="261">
        <f>O59*N59/8760/$C$63*1000-O60*N60/8760/$C$63*1000</f>
        <v>-5.386049113925985</v>
      </c>
      <c r="Q59" s="268"/>
      <c r="R59" s="249"/>
      <c r="S59" s="209"/>
      <c r="T59" s="209"/>
      <c r="U59" s="209"/>
      <c r="V59" s="209"/>
      <c r="W59" s="209"/>
      <c r="X59" s="209"/>
    </row>
    <row r="60" spans="2:24">
      <c r="K60" s="247"/>
      <c r="L60" s="247"/>
      <c r="M60" s="247"/>
      <c r="N60" s="247">
        <f>N59</f>
        <v>1822.4072122157659</v>
      </c>
      <c r="O60" s="267">
        <v>7.7156780177252568E-2</v>
      </c>
      <c r="P60" s="209"/>
      <c r="Q60" s="268"/>
      <c r="R60" s="209"/>
      <c r="S60" s="209"/>
      <c r="T60" s="209"/>
      <c r="U60" s="209"/>
      <c r="V60" s="209"/>
      <c r="W60" s="209"/>
      <c r="X60" s="209"/>
    </row>
    <row r="61" spans="2:24">
      <c r="C61" s="251"/>
      <c r="K61" s="247"/>
      <c r="L61" s="247"/>
      <c r="M61" s="247"/>
      <c r="N61" s="254"/>
      <c r="O61" s="254"/>
      <c r="S61" s="209"/>
      <c r="T61" s="209"/>
      <c r="U61" s="209"/>
      <c r="V61" s="209"/>
      <c r="W61" s="209"/>
      <c r="X61" s="209"/>
    </row>
    <row r="62" spans="2:24">
      <c r="C62" s="252">
        <v>7.7156780177252568E-2</v>
      </c>
      <c r="D62" s="207" t="s">
        <v>54</v>
      </c>
      <c r="K62" s="253"/>
      <c r="L62" s="254"/>
      <c r="M62" s="254"/>
      <c r="N62" s="246" t="s">
        <v>125</v>
      </c>
      <c r="O62" s="67" t="s">
        <v>124</v>
      </c>
      <c r="P62" s="248" t="s">
        <v>127</v>
      </c>
    </row>
    <row r="63" spans="2:24">
      <c r="C63" s="258">
        <v>0.311</v>
      </c>
      <c r="D63" s="207" t="s">
        <v>55</v>
      </c>
      <c r="N63" s="247">
        <f>N59</f>
        <v>1822.4072122157659</v>
      </c>
      <c r="O63" s="269">
        <v>7.3499999999999996E-2</v>
      </c>
      <c r="P63" s="261">
        <f>O63*N63/8760/$C$63*1000-O64*N64/8760/$C$63*1000</f>
        <v>-2.446131410134015</v>
      </c>
      <c r="R63" s="270" t="s">
        <v>128</v>
      </c>
    </row>
    <row r="64" spans="2:24" ht="13.5" thickBot="1">
      <c r="D64" s="250"/>
      <c r="N64" s="247">
        <f>N59</f>
        <v>1822.4072122157659</v>
      </c>
      <c r="O64" s="267">
        <v>7.7156780177252568E-2</v>
      </c>
      <c r="P64" s="209"/>
    </row>
    <row r="65" spans="3:11" ht="13.5" thickBot="1">
      <c r="C65" s="53" t="str">
        <f>"Company Official Inflation Forecast Dated "&amp;TEXT('Table 4'!$G$5,"mmmm dd, yyyy")</f>
        <v>Company Official Inflation Forecast Dated March 31, 2017</v>
      </c>
      <c r="D65" s="237"/>
      <c r="E65" s="237"/>
      <c r="F65" s="237"/>
      <c r="G65" s="237"/>
      <c r="H65" s="237"/>
      <c r="I65" s="237"/>
      <c r="J65" s="237"/>
      <c r="K65" s="239"/>
    </row>
    <row r="66" spans="3:11">
      <c r="C66" s="134">
        <v>2017</v>
      </c>
      <c r="D66" s="56">
        <v>2.2092462442320437E-2</v>
      </c>
      <c r="E66" s="109"/>
      <c r="F66" s="134">
        <f>C74+1</f>
        <v>2026</v>
      </c>
      <c r="G66" s="56">
        <v>2.2944058791238842E-2</v>
      </c>
      <c r="H66" s="109"/>
      <c r="I66" s="134">
        <f>F74+1</f>
        <v>2035</v>
      </c>
      <c r="J66" s="134"/>
      <c r="K66" s="56">
        <v>2.4174683944208519E-2</v>
      </c>
    </row>
    <row r="67" spans="3:11">
      <c r="C67" s="134">
        <f t="shared" ref="C67:C74" si="28">C66+1</f>
        <v>2018</v>
      </c>
      <c r="D67" s="56">
        <v>2.1684070430924685E-2</v>
      </c>
      <c r="E67" s="109"/>
      <c r="F67" s="134">
        <f t="shared" ref="F67:F74" si="29">F66+1</f>
        <v>2027</v>
      </c>
      <c r="G67" s="56">
        <v>2.3164081218836952E-2</v>
      </c>
      <c r="H67" s="109"/>
      <c r="I67" s="134">
        <f t="shared" ref="I67:I74" si="30">I66+1</f>
        <v>2036</v>
      </c>
      <c r="J67" s="134"/>
      <c r="K67" s="56">
        <v>2.4311492116604327E-2</v>
      </c>
    </row>
    <row r="68" spans="3:11">
      <c r="C68" s="134">
        <f t="shared" si="28"/>
        <v>2019</v>
      </c>
      <c r="D68" s="56">
        <v>2.0023445288848141E-2</v>
      </c>
      <c r="E68" s="109"/>
      <c r="F68" s="134">
        <f t="shared" si="29"/>
        <v>2028</v>
      </c>
      <c r="G68" s="56">
        <v>2.3269517424980624E-2</v>
      </c>
      <c r="H68" s="109"/>
      <c r="I68" s="134">
        <f t="shared" si="30"/>
        <v>2037</v>
      </c>
      <c r="J68" s="134"/>
      <c r="K68" s="56">
        <v>2.4277391473133791E-2</v>
      </c>
    </row>
    <row r="69" spans="3:11">
      <c r="C69" s="134">
        <f t="shared" si="28"/>
        <v>2020</v>
      </c>
      <c r="D69" s="56">
        <v>2.1423649370385656E-2</v>
      </c>
      <c r="E69" s="109"/>
      <c r="F69" s="134">
        <f t="shared" si="29"/>
        <v>2029</v>
      </c>
      <c r="G69" s="56">
        <v>2.3660062349176059E-2</v>
      </c>
      <c r="H69" s="109"/>
      <c r="I69" s="134">
        <f t="shared" si="30"/>
        <v>2038</v>
      </c>
      <c r="J69" s="134"/>
      <c r="K69" s="56">
        <v>2.4418737348747444E-2</v>
      </c>
    </row>
    <row r="70" spans="3:11">
      <c r="C70" s="134">
        <f t="shared" si="28"/>
        <v>2021</v>
      </c>
      <c r="D70" s="56">
        <v>2.2444603435442634E-2</v>
      </c>
      <c r="E70" s="109"/>
      <c r="F70" s="134">
        <f t="shared" si="29"/>
        <v>2030</v>
      </c>
      <c r="G70" s="56">
        <v>2.3797996946838929E-2</v>
      </c>
      <c r="H70" s="109"/>
      <c r="I70" s="134">
        <f t="shared" si="30"/>
        <v>2039</v>
      </c>
      <c r="J70" s="134"/>
      <c r="K70" s="56">
        <v>2.4490791911648602E-2</v>
      </c>
    </row>
    <row r="71" spans="3:11">
      <c r="C71" s="134">
        <f t="shared" si="28"/>
        <v>2022</v>
      </c>
      <c r="D71" s="56">
        <v>2.2559296067847567E-2</v>
      </c>
      <c r="E71" s="109"/>
      <c r="F71" s="134">
        <f t="shared" si="29"/>
        <v>2031</v>
      </c>
      <c r="G71" s="56">
        <v>2.4014000123530499E-2</v>
      </c>
      <c r="H71" s="109"/>
      <c r="I71" s="134">
        <f t="shared" si="30"/>
        <v>2040</v>
      </c>
      <c r="J71" s="134"/>
      <c r="K71" s="56">
        <v>2.442458536688985E-2</v>
      </c>
    </row>
    <row r="72" spans="3:11" s="209" customFormat="1">
      <c r="C72" s="134">
        <f t="shared" si="28"/>
        <v>2023</v>
      </c>
      <c r="D72" s="56">
        <v>2.3031082544693549E-2</v>
      </c>
      <c r="E72" s="111"/>
      <c r="F72" s="134">
        <f t="shared" si="29"/>
        <v>2032</v>
      </c>
      <c r="G72" s="56">
        <v>2.4075090077113837E-2</v>
      </c>
      <c r="H72" s="111"/>
      <c r="I72" s="134">
        <f t="shared" si="30"/>
        <v>2041</v>
      </c>
      <c r="J72" s="134"/>
      <c r="K72" s="56">
        <v>2.4530694634797623E-2</v>
      </c>
    </row>
    <row r="73" spans="3:11" s="209" customFormat="1">
      <c r="C73" s="134">
        <f t="shared" si="28"/>
        <v>2024</v>
      </c>
      <c r="D73" s="56">
        <v>2.3134274986934988E-2</v>
      </c>
      <c r="E73" s="111"/>
      <c r="F73" s="134">
        <f t="shared" si="29"/>
        <v>2033</v>
      </c>
      <c r="G73" s="56">
        <v>2.4191075903759129E-2</v>
      </c>
      <c r="H73" s="111"/>
      <c r="I73" s="134">
        <f t="shared" si="30"/>
        <v>2042</v>
      </c>
      <c r="J73" s="134"/>
      <c r="K73" s="56">
        <v>2.4630996146588036E-2</v>
      </c>
    </row>
    <row r="74" spans="3:11" s="209" customFormat="1">
      <c r="C74" s="134">
        <f t="shared" si="28"/>
        <v>2025</v>
      </c>
      <c r="D74" s="56">
        <v>2.3159080336675242E-2</v>
      </c>
      <c r="E74" s="111"/>
      <c r="F74" s="134">
        <f t="shared" si="29"/>
        <v>2034</v>
      </c>
      <c r="G74" s="56">
        <v>2.4219456505286896E-2</v>
      </c>
      <c r="H74" s="111"/>
      <c r="I74" s="134">
        <f t="shared" si="30"/>
        <v>2043</v>
      </c>
      <c r="J74" s="134"/>
      <c r="K74" s="56">
        <v>2.4704209858992465E-2</v>
      </c>
    </row>
    <row r="75" spans="3:11" s="209" customFormat="1"/>
    <row r="76" spans="3:11" s="209" customFormat="1"/>
    <row r="93" spans="3:4">
      <c r="C93" s="246"/>
      <c r="D93" s="250"/>
    </row>
    <row r="94" spans="3:4">
      <c r="C94" s="246"/>
      <c r="D94" s="250"/>
    </row>
    <row r="95" spans="3:4">
      <c r="C95" s="246"/>
      <c r="D95" s="250"/>
    </row>
    <row r="96" spans="3:4">
      <c r="C96" s="246"/>
      <c r="D96" s="250"/>
    </row>
    <row r="97" spans="3:4">
      <c r="C97" s="246"/>
      <c r="D97" s="250"/>
    </row>
    <row r="98" spans="3:4">
      <c r="C98" s="246"/>
      <c r="D98" s="250"/>
    </row>
    <row r="99" spans="3:4">
      <c r="C99" s="246"/>
      <c r="D99" s="250"/>
    </row>
    <row r="100" spans="3:4">
      <c r="C100" s="246"/>
      <c r="D100" s="250"/>
    </row>
    <row r="101" spans="3:4">
      <c r="C101" s="246"/>
      <c r="D101" s="250"/>
    </row>
    <row r="102" spans="3:4">
      <c r="C102" s="246"/>
      <c r="D102" s="250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C1" sqref="C1"/>
    </sheetView>
  </sheetViews>
  <sheetFormatPr defaultColWidth="9.33203125" defaultRowHeight="12.75"/>
  <cols>
    <col min="1" max="1" width="1.5" style="207" customWidth="1"/>
    <col min="2" max="2" width="10.83203125" style="207" customWidth="1"/>
    <col min="3" max="3" width="14.1640625" style="207" customWidth="1"/>
    <col min="4" max="4" width="12.33203125" style="207" customWidth="1"/>
    <col min="5" max="5" width="9.1640625" style="207" customWidth="1"/>
    <col min="6" max="6" width="9.83203125" style="207" bestFit="1" customWidth="1"/>
    <col min="7" max="7" width="9.83203125" style="207" customWidth="1"/>
    <col min="8" max="8" width="10.5" style="207" customWidth="1"/>
    <col min="9" max="10" width="12.5" style="207" customWidth="1"/>
    <col min="11" max="11" width="11.6640625" style="207" customWidth="1"/>
    <col min="12" max="12" width="9.33203125" style="207"/>
    <col min="13" max="13" width="9.6640625" style="207" bestFit="1" customWidth="1"/>
    <col min="14" max="15" width="17" style="207" customWidth="1"/>
    <col min="16" max="16" width="9.33203125" style="207" customWidth="1"/>
    <col min="17" max="16384" width="9.33203125" style="207"/>
  </cols>
  <sheetData>
    <row r="1" spans="2:18" ht="15.75">
      <c r="B1" s="205" t="s">
        <v>108</v>
      </c>
      <c r="C1" s="206"/>
      <c r="D1" s="206"/>
      <c r="E1" s="206"/>
      <c r="F1" s="206"/>
      <c r="G1" s="206"/>
      <c r="H1" s="206"/>
      <c r="I1" s="206"/>
      <c r="J1" s="206"/>
    </row>
    <row r="2" spans="2:18" ht="15.75">
      <c r="B2" s="205" t="s">
        <v>181</v>
      </c>
      <c r="C2" s="206"/>
      <c r="D2" s="206"/>
      <c r="E2" s="206"/>
      <c r="F2" s="206"/>
      <c r="G2" s="206"/>
      <c r="H2" s="206"/>
      <c r="I2" s="206"/>
      <c r="J2" s="206"/>
    </row>
    <row r="3" spans="2:18" ht="15.75">
      <c r="B3" s="205" t="str">
        <f>TEXT($C$63,"0%")&amp;" Capacity Factor"</f>
        <v>25% Capacity Factor</v>
      </c>
      <c r="C3" s="206"/>
      <c r="D3" s="206"/>
      <c r="E3" s="206"/>
      <c r="F3" s="206"/>
      <c r="G3" s="206"/>
      <c r="H3" s="206"/>
      <c r="I3" s="206"/>
      <c r="J3" s="206"/>
    </row>
    <row r="4" spans="2:18">
      <c r="B4" s="208"/>
      <c r="C4" s="208"/>
      <c r="D4" s="208"/>
      <c r="E4" s="208"/>
      <c r="F4" s="208"/>
      <c r="G4" s="208"/>
      <c r="H4" s="208"/>
      <c r="I4" s="209"/>
      <c r="J4" s="209"/>
      <c r="K4" s="209"/>
    </row>
    <row r="5" spans="2:18" ht="51.75" customHeight="1">
      <c r="B5" s="210" t="s">
        <v>0</v>
      </c>
      <c r="C5" s="211" t="s">
        <v>10</v>
      </c>
      <c r="D5" s="211" t="s">
        <v>11</v>
      </c>
      <c r="E5" s="211" t="s">
        <v>12</v>
      </c>
      <c r="F5" s="211" t="s">
        <v>109</v>
      </c>
      <c r="G5" s="18" t="s">
        <v>13</v>
      </c>
      <c r="H5" s="211" t="s">
        <v>110</v>
      </c>
      <c r="I5" s="211" t="s">
        <v>123</v>
      </c>
      <c r="J5" s="18" t="s">
        <v>73</v>
      </c>
      <c r="K5" s="211" t="s">
        <v>111</v>
      </c>
      <c r="P5" s="211"/>
    </row>
    <row r="6" spans="2:18" ht="24" customHeight="1">
      <c r="B6" s="212"/>
      <c r="C6" s="213" t="s">
        <v>8</v>
      </c>
      <c r="D6" s="214" t="s">
        <v>9</v>
      </c>
      <c r="E6" s="214" t="s">
        <v>9</v>
      </c>
      <c r="F6" s="213" t="s">
        <v>39</v>
      </c>
      <c r="G6" s="21" t="s">
        <v>39</v>
      </c>
      <c r="H6" s="213" t="s">
        <v>39</v>
      </c>
      <c r="I6" s="213" t="s">
        <v>39</v>
      </c>
      <c r="J6" s="22" t="s">
        <v>9</v>
      </c>
      <c r="K6" s="213" t="s">
        <v>39</v>
      </c>
    </row>
    <row r="7" spans="2:18">
      <c r="C7" s="215" t="s">
        <v>1</v>
      </c>
      <c r="D7" s="215" t="s">
        <v>2</v>
      </c>
      <c r="E7" s="215" t="s">
        <v>3</v>
      </c>
      <c r="F7" s="215" t="s">
        <v>4</v>
      </c>
      <c r="G7" s="215" t="s">
        <v>5</v>
      </c>
      <c r="H7" s="215" t="s">
        <v>7</v>
      </c>
      <c r="I7" s="215" t="s">
        <v>28</v>
      </c>
      <c r="J7" s="215" t="s">
        <v>29</v>
      </c>
      <c r="K7" s="215" t="s">
        <v>29</v>
      </c>
    </row>
    <row r="8" spans="2:18" ht="6" customHeight="1">
      <c r="K8" s="209"/>
    </row>
    <row r="9" spans="2:18" ht="15.75">
      <c r="B9" s="59" t="str">
        <f>C52</f>
        <v>2017 IRP Yakima Solar Resource - 25% Capacity Factor</v>
      </c>
      <c r="C9" s="209"/>
      <c r="E9" s="209"/>
      <c r="F9" s="209"/>
      <c r="G9" s="209"/>
      <c r="H9" s="209"/>
      <c r="I9" s="209"/>
      <c r="J9" s="209"/>
      <c r="K9" s="209"/>
    </row>
    <row r="10" spans="2:18">
      <c r="B10" s="216">
        <v>2016</v>
      </c>
      <c r="C10" s="217">
        <f>C55</f>
        <v>1761.8947998896474</v>
      </c>
      <c r="D10" s="218">
        <f>C10*$C$62</f>
        <v>135.94212977052993</v>
      </c>
      <c r="E10" s="218">
        <f>C56</f>
        <v>18.739825346529312</v>
      </c>
      <c r="F10" s="219">
        <f t="shared" ref="F10:F36" si="0">(D10+E10)/(8.76*$C$63)</f>
        <v>70.914688487768075</v>
      </c>
      <c r="G10" s="219">
        <f>C58</f>
        <v>0</v>
      </c>
      <c r="H10" s="218">
        <f>C59</f>
        <v>-2.9537611535827537</v>
      </c>
      <c r="I10" s="220">
        <f t="shared" ref="I10:I36" si="1">F10+H10+G10</f>
        <v>67.960927334185328</v>
      </c>
      <c r="J10" s="220">
        <f>ROUND(I10*$C$63*8.76,2)</f>
        <v>148.24</v>
      </c>
      <c r="K10" s="218">
        <f>$C$57</f>
        <v>0.60299999999999998</v>
      </c>
      <c r="N10" s="221"/>
      <c r="P10" s="259"/>
    </row>
    <row r="11" spans="2:18">
      <c r="B11" s="216">
        <f t="shared" ref="B11:B36" si="2">B10+1</f>
        <v>2017</v>
      </c>
      <c r="C11" s="222"/>
      <c r="D11" s="218">
        <f t="shared" ref="D11:D19" si="3">ROUND(D10*(1+$D66),2)</f>
        <v>138.94999999999999</v>
      </c>
      <c r="E11" s="218">
        <f t="shared" ref="E11:E19" si="4">ROUND(E10*(1+$D66),2)</f>
        <v>19.149999999999999</v>
      </c>
      <c r="F11" s="219">
        <f t="shared" si="0"/>
        <v>72.481707652527916</v>
      </c>
      <c r="G11" s="218">
        <f t="shared" ref="G11:G19" si="5">ROUND(G10*(1+$D66),2)</f>
        <v>0</v>
      </c>
      <c r="H11" s="218">
        <f t="shared" ref="H11:H19" si="6">ROUND(H10*(1+$D66),2)</f>
        <v>-3.02</v>
      </c>
      <c r="I11" s="220">
        <f t="shared" si="1"/>
        <v>69.46170765252792</v>
      </c>
      <c r="J11" s="220">
        <f t="shared" ref="J11:J36" si="7">ROUND(I11*$C$63*8.76,2)</f>
        <v>151.51</v>
      </c>
      <c r="K11" s="218">
        <f t="shared" ref="K11:K19" si="8">ROUND(K10*(1+$D66),2)</f>
        <v>0.62</v>
      </c>
      <c r="N11" s="221"/>
      <c r="P11" s="259"/>
    </row>
    <row r="12" spans="2:18">
      <c r="B12" s="229">
        <f t="shared" si="2"/>
        <v>2018</v>
      </c>
      <c r="C12" s="230"/>
      <c r="D12" s="218">
        <f t="shared" si="3"/>
        <v>141.96</v>
      </c>
      <c r="E12" s="218">
        <f t="shared" si="4"/>
        <v>19.57</v>
      </c>
      <c r="F12" s="220">
        <f t="shared" si="0"/>
        <v>74.054207698373403</v>
      </c>
      <c r="G12" s="218">
        <f t="shared" si="5"/>
        <v>0</v>
      </c>
      <c r="H12" s="231">
        <f t="shared" si="6"/>
        <v>-3.09</v>
      </c>
      <c r="I12" s="220">
        <f t="shared" si="1"/>
        <v>70.9642076983734</v>
      </c>
      <c r="J12" s="220">
        <f t="shared" si="7"/>
        <v>154.79</v>
      </c>
      <c r="K12" s="218">
        <f t="shared" si="8"/>
        <v>0.63</v>
      </c>
      <c r="L12" s="209"/>
      <c r="N12" s="221"/>
      <c r="P12" s="259"/>
    </row>
    <row r="13" spans="2:18">
      <c r="B13" s="229">
        <f t="shared" si="2"/>
        <v>2019</v>
      </c>
      <c r="C13" s="230"/>
      <c r="D13" s="218">
        <f t="shared" si="3"/>
        <v>144.80000000000001</v>
      </c>
      <c r="E13" s="218">
        <f t="shared" si="4"/>
        <v>19.96</v>
      </c>
      <c r="F13" s="220">
        <f t="shared" si="0"/>
        <v>75.535016779446565</v>
      </c>
      <c r="G13" s="218">
        <f t="shared" si="5"/>
        <v>0</v>
      </c>
      <c r="H13" s="231">
        <f t="shared" si="6"/>
        <v>-3.15</v>
      </c>
      <c r="I13" s="220">
        <f t="shared" si="1"/>
        <v>72.385016779446559</v>
      </c>
      <c r="J13" s="220">
        <f t="shared" si="7"/>
        <v>157.88999999999999</v>
      </c>
      <c r="K13" s="218">
        <f t="shared" si="8"/>
        <v>0.64</v>
      </c>
      <c r="L13" s="209"/>
      <c r="N13" s="221"/>
      <c r="P13" s="259"/>
    </row>
    <row r="14" spans="2:18">
      <c r="B14" s="229">
        <f t="shared" si="2"/>
        <v>2020</v>
      </c>
      <c r="C14" s="230"/>
      <c r="D14" s="218">
        <f t="shared" si="3"/>
        <v>147.9</v>
      </c>
      <c r="E14" s="218">
        <f t="shared" si="4"/>
        <v>20.39</v>
      </c>
      <c r="F14" s="220">
        <f t="shared" si="0"/>
        <v>77.153362307678222</v>
      </c>
      <c r="G14" s="218">
        <f t="shared" si="5"/>
        <v>0</v>
      </c>
      <c r="H14" s="231">
        <f t="shared" si="6"/>
        <v>-3.22</v>
      </c>
      <c r="I14" s="220">
        <f t="shared" si="1"/>
        <v>73.933362307678223</v>
      </c>
      <c r="J14" s="220">
        <f t="shared" si="7"/>
        <v>161.27000000000001</v>
      </c>
      <c r="K14" s="218">
        <f t="shared" si="8"/>
        <v>0.65</v>
      </c>
      <c r="L14" s="209"/>
      <c r="N14" s="221"/>
      <c r="O14" s="226"/>
      <c r="P14" s="259"/>
      <c r="Q14" s="227"/>
      <c r="R14" s="228"/>
    </row>
    <row r="15" spans="2:18">
      <c r="B15" s="229">
        <f t="shared" si="2"/>
        <v>2021</v>
      </c>
      <c r="C15" s="230"/>
      <c r="D15" s="218">
        <f t="shared" si="3"/>
        <v>151.22</v>
      </c>
      <c r="E15" s="218">
        <f t="shared" si="4"/>
        <v>20.85</v>
      </c>
      <c r="F15" s="220">
        <f t="shared" si="0"/>
        <v>78.886321541875262</v>
      </c>
      <c r="G15" s="218">
        <f t="shared" si="5"/>
        <v>0</v>
      </c>
      <c r="H15" s="231">
        <f t="shared" si="6"/>
        <v>-3.29</v>
      </c>
      <c r="I15" s="220">
        <f t="shared" si="1"/>
        <v>75.596321541875255</v>
      </c>
      <c r="J15" s="220">
        <f t="shared" si="7"/>
        <v>164.89</v>
      </c>
      <c r="K15" s="218">
        <f t="shared" si="8"/>
        <v>0.66</v>
      </c>
      <c r="L15" s="209"/>
      <c r="N15" s="227"/>
      <c r="O15" s="227"/>
      <c r="P15" s="259"/>
      <c r="Q15" s="227"/>
      <c r="R15" s="228"/>
    </row>
    <row r="16" spans="2:18">
      <c r="B16" s="229">
        <f t="shared" si="2"/>
        <v>2022</v>
      </c>
      <c r="C16" s="230"/>
      <c r="D16" s="218">
        <f t="shared" si="3"/>
        <v>154.63</v>
      </c>
      <c r="E16" s="218">
        <f t="shared" si="4"/>
        <v>21.32</v>
      </c>
      <c r="F16" s="220">
        <f t="shared" si="0"/>
        <v>80.665126258458486</v>
      </c>
      <c r="G16" s="218">
        <f t="shared" si="5"/>
        <v>0</v>
      </c>
      <c r="H16" s="231">
        <f t="shared" si="6"/>
        <v>-3.36</v>
      </c>
      <c r="I16" s="220">
        <f t="shared" si="1"/>
        <v>77.305126258458486</v>
      </c>
      <c r="J16" s="220">
        <f t="shared" si="7"/>
        <v>168.62</v>
      </c>
      <c r="K16" s="218">
        <f t="shared" si="8"/>
        <v>0.67</v>
      </c>
      <c r="L16" s="209"/>
      <c r="N16" s="221"/>
      <c r="P16" s="259"/>
    </row>
    <row r="17" spans="2:17">
      <c r="B17" s="229">
        <f t="shared" si="2"/>
        <v>2023</v>
      </c>
      <c r="C17" s="230"/>
      <c r="D17" s="218">
        <f t="shared" si="3"/>
        <v>158.19</v>
      </c>
      <c r="E17" s="218">
        <f t="shared" si="4"/>
        <v>21.81</v>
      </c>
      <c r="F17" s="220">
        <f t="shared" si="0"/>
        <v>82.521868295098201</v>
      </c>
      <c r="G17" s="218">
        <f t="shared" si="5"/>
        <v>0</v>
      </c>
      <c r="H17" s="231">
        <f t="shared" si="6"/>
        <v>-3.44</v>
      </c>
      <c r="I17" s="220">
        <f t="shared" si="1"/>
        <v>79.081868295098204</v>
      </c>
      <c r="J17" s="220">
        <f t="shared" si="7"/>
        <v>172.5</v>
      </c>
      <c r="K17" s="218">
        <f t="shared" si="8"/>
        <v>0.69</v>
      </c>
      <c r="L17" s="209"/>
      <c r="N17" s="221"/>
      <c r="O17" s="226"/>
      <c r="P17" s="259"/>
    </row>
    <row r="18" spans="2:17">
      <c r="B18" s="229">
        <f t="shared" si="2"/>
        <v>2024</v>
      </c>
      <c r="C18" s="230"/>
      <c r="D18" s="218">
        <f t="shared" si="3"/>
        <v>161.85</v>
      </c>
      <c r="E18" s="218">
        <f t="shared" si="4"/>
        <v>22.31</v>
      </c>
      <c r="F18" s="220">
        <f t="shared" si="0"/>
        <v>84.429040362362699</v>
      </c>
      <c r="G18" s="218">
        <f t="shared" si="5"/>
        <v>0</v>
      </c>
      <c r="H18" s="231">
        <f t="shared" si="6"/>
        <v>-3.52</v>
      </c>
      <c r="I18" s="220">
        <f t="shared" si="1"/>
        <v>80.909040362362703</v>
      </c>
      <c r="J18" s="220">
        <f t="shared" si="7"/>
        <v>176.48</v>
      </c>
      <c r="K18" s="218">
        <f t="shared" si="8"/>
        <v>0.71</v>
      </c>
      <c r="L18" s="209"/>
      <c r="P18" s="259"/>
    </row>
    <row r="19" spans="2:17">
      <c r="B19" s="229">
        <f t="shared" si="2"/>
        <v>2025</v>
      </c>
      <c r="C19" s="230"/>
      <c r="D19" s="218">
        <f t="shared" si="3"/>
        <v>165.6</v>
      </c>
      <c r="E19" s="218">
        <f t="shared" si="4"/>
        <v>22.83</v>
      </c>
      <c r="F19" s="220">
        <f t="shared" si="0"/>
        <v>86.386642460251977</v>
      </c>
      <c r="G19" s="218">
        <f t="shared" si="5"/>
        <v>0</v>
      </c>
      <c r="H19" s="231">
        <f t="shared" si="6"/>
        <v>-3.6</v>
      </c>
      <c r="I19" s="220">
        <f t="shared" si="1"/>
        <v>82.786642460251983</v>
      </c>
      <c r="J19" s="220">
        <f t="shared" si="7"/>
        <v>180.58</v>
      </c>
      <c r="K19" s="218">
        <f t="shared" si="8"/>
        <v>0.73</v>
      </c>
      <c r="L19" s="209"/>
      <c r="P19" s="259"/>
    </row>
    <row r="20" spans="2:17">
      <c r="B20" s="229">
        <f t="shared" si="2"/>
        <v>2026</v>
      </c>
      <c r="C20" s="230"/>
      <c r="D20" s="218">
        <f t="shared" ref="D20:D28" si="9">ROUND(D19*(1+$G66),2)</f>
        <v>169.4</v>
      </c>
      <c r="E20" s="218">
        <f t="shared" ref="E20:E28" si="10">ROUND(E19*(1+$G66),2)</f>
        <v>23.35</v>
      </c>
      <c r="F20" s="220">
        <f t="shared" si="0"/>
        <v>88.367167299334326</v>
      </c>
      <c r="G20" s="218">
        <f t="shared" ref="G20:G28" si="11">ROUND(G19*(1+$G66),2)</f>
        <v>0</v>
      </c>
      <c r="H20" s="231">
        <f t="shared" ref="H20:H28" si="12">ROUND(H19*(1+$G66),2)</f>
        <v>-3.68</v>
      </c>
      <c r="I20" s="220">
        <f t="shared" si="1"/>
        <v>84.68716729933432</v>
      </c>
      <c r="J20" s="220">
        <f t="shared" si="7"/>
        <v>184.72</v>
      </c>
      <c r="K20" s="218">
        <f t="shared" ref="K20:K28" si="13">ROUND(K19*(1+$G66),2)</f>
        <v>0.75</v>
      </c>
      <c r="L20" s="209"/>
      <c r="P20" s="259"/>
      <c r="Q20" s="260"/>
    </row>
    <row r="21" spans="2:17">
      <c r="B21" s="229">
        <f t="shared" si="2"/>
        <v>2027</v>
      </c>
      <c r="C21" s="230"/>
      <c r="D21" s="218">
        <f t="shared" si="9"/>
        <v>173.32</v>
      </c>
      <c r="E21" s="218">
        <f t="shared" si="10"/>
        <v>23.89</v>
      </c>
      <c r="F21" s="220">
        <f t="shared" si="0"/>
        <v>90.411875813757305</v>
      </c>
      <c r="G21" s="218">
        <f t="shared" si="11"/>
        <v>0</v>
      </c>
      <c r="H21" s="231">
        <f t="shared" si="12"/>
        <v>-3.77</v>
      </c>
      <c r="I21" s="220">
        <f t="shared" si="1"/>
        <v>86.641875813757309</v>
      </c>
      <c r="J21" s="220">
        <f t="shared" si="7"/>
        <v>188.99</v>
      </c>
      <c r="K21" s="218">
        <f t="shared" si="13"/>
        <v>0.77</v>
      </c>
      <c r="L21" s="209"/>
      <c r="P21" s="259"/>
    </row>
    <row r="22" spans="2:17">
      <c r="B22" s="229">
        <f t="shared" si="2"/>
        <v>2028</v>
      </c>
      <c r="C22" s="230"/>
      <c r="D22" s="224">
        <f t="shared" si="9"/>
        <v>177.35</v>
      </c>
      <c r="E22" s="224">
        <f t="shared" si="10"/>
        <v>24.45</v>
      </c>
      <c r="F22" s="225">
        <f t="shared" si="0"/>
        <v>92.516183455282317</v>
      </c>
      <c r="G22" s="224">
        <f t="shared" si="11"/>
        <v>0</v>
      </c>
      <c r="H22" s="224">
        <f t="shared" si="12"/>
        <v>-3.86</v>
      </c>
      <c r="I22" s="225">
        <f t="shared" si="1"/>
        <v>88.656183455282317</v>
      </c>
      <c r="J22" s="225">
        <f t="shared" si="7"/>
        <v>193.38</v>
      </c>
      <c r="K22" s="224">
        <f t="shared" si="13"/>
        <v>0.79</v>
      </c>
      <c r="L22" s="209"/>
      <c r="P22" s="259"/>
    </row>
    <row r="23" spans="2:17">
      <c r="B23" s="229">
        <f t="shared" si="2"/>
        <v>2029</v>
      </c>
      <c r="C23" s="230"/>
      <c r="D23" s="218">
        <f t="shared" si="9"/>
        <v>181.55</v>
      </c>
      <c r="E23" s="218">
        <f t="shared" si="10"/>
        <v>25.03</v>
      </c>
      <c r="F23" s="220">
        <f t="shared" si="0"/>
        <v>94.707597513341042</v>
      </c>
      <c r="G23" s="218">
        <f t="shared" si="11"/>
        <v>0</v>
      </c>
      <c r="H23" s="231">
        <f t="shared" si="12"/>
        <v>-3.95</v>
      </c>
      <c r="I23" s="220">
        <f t="shared" si="1"/>
        <v>90.75759751334104</v>
      </c>
      <c r="J23" s="220">
        <f t="shared" si="7"/>
        <v>197.96</v>
      </c>
      <c r="K23" s="218">
        <f t="shared" si="13"/>
        <v>0.81</v>
      </c>
      <c r="L23" s="209"/>
      <c r="P23" s="259"/>
    </row>
    <row r="24" spans="2:17">
      <c r="B24" s="229">
        <f t="shared" si="2"/>
        <v>2030</v>
      </c>
      <c r="C24" s="230"/>
      <c r="D24" s="218">
        <f t="shared" si="9"/>
        <v>185.87</v>
      </c>
      <c r="E24" s="218">
        <f t="shared" si="10"/>
        <v>25.63</v>
      </c>
      <c r="F24" s="220">
        <f t="shared" si="0"/>
        <v>96.963195246740398</v>
      </c>
      <c r="G24" s="218">
        <f t="shared" si="11"/>
        <v>0</v>
      </c>
      <c r="H24" s="231">
        <f t="shared" si="12"/>
        <v>-4.04</v>
      </c>
      <c r="I24" s="220">
        <f t="shared" si="1"/>
        <v>92.923195246740391</v>
      </c>
      <c r="J24" s="220">
        <f t="shared" si="7"/>
        <v>202.69</v>
      </c>
      <c r="K24" s="218">
        <f t="shared" si="13"/>
        <v>0.83</v>
      </c>
      <c r="L24" s="209"/>
      <c r="P24" s="259"/>
    </row>
    <row r="25" spans="2:17">
      <c r="B25" s="229">
        <f t="shared" si="2"/>
        <v>2031</v>
      </c>
      <c r="C25" s="230"/>
      <c r="D25" s="218">
        <f t="shared" si="9"/>
        <v>190.33</v>
      </c>
      <c r="E25" s="218">
        <f t="shared" si="10"/>
        <v>26.25</v>
      </c>
      <c r="F25" s="220">
        <f t="shared" si="0"/>
        <v>99.292145751957619</v>
      </c>
      <c r="G25" s="218">
        <f t="shared" si="11"/>
        <v>0</v>
      </c>
      <c r="H25" s="231">
        <f t="shared" si="12"/>
        <v>-4.1399999999999997</v>
      </c>
      <c r="I25" s="220">
        <f t="shared" si="1"/>
        <v>95.152145751957619</v>
      </c>
      <c r="J25" s="220">
        <f t="shared" si="7"/>
        <v>207.55</v>
      </c>
      <c r="K25" s="218">
        <f t="shared" si="13"/>
        <v>0.85</v>
      </c>
      <c r="L25" s="209"/>
      <c r="P25" s="259"/>
    </row>
    <row r="26" spans="2:17">
      <c r="B26" s="229">
        <f t="shared" si="2"/>
        <v>2032</v>
      </c>
      <c r="C26" s="230"/>
      <c r="D26" s="218">
        <f t="shared" si="9"/>
        <v>194.91</v>
      </c>
      <c r="E26" s="218">
        <f t="shared" si="10"/>
        <v>26.88</v>
      </c>
      <c r="F26" s="220">
        <f t="shared" si="0"/>
        <v>101.68069538427683</v>
      </c>
      <c r="G26" s="218">
        <f t="shared" si="11"/>
        <v>0</v>
      </c>
      <c r="H26" s="231">
        <f t="shared" si="12"/>
        <v>-4.24</v>
      </c>
      <c r="I26" s="220">
        <f t="shared" si="1"/>
        <v>97.440695384276836</v>
      </c>
      <c r="J26" s="220">
        <f t="shared" si="7"/>
        <v>212.54</v>
      </c>
      <c r="K26" s="218">
        <f t="shared" si="13"/>
        <v>0.87</v>
      </c>
      <c r="L26" s="209"/>
      <c r="P26" s="259"/>
    </row>
    <row r="27" spans="2:17">
      <c r="B27" s="229">
        <f t="shared" si="2"/>
        <v>2033</v>
      </c>
      <c r="C27" s="230"/>
      <c r="D27" s="218">
        <f t="shared" si="9"/>
        <v>199.63</v>
      </c>
      <c r="E27" s="218">
        <f t="shared" si="10"/>
        <v>27.53</v>
      </c>
      <c r="F27" s="220">
        <f t="shared" si="0"/>
        <v>104.14259778841394</v>
      </c>
      <c r="G27" s="218">
        <f t="shared" si="11"/>
        <v>0</v>
      </c>
      <c r="H27" s="231">
        <f t="shared" si="12"/>
        <v>-4.34</v>
      </c>
      <c r="I27" s="220">
        <f t="shared" si="1"/>
        <v>99.802597788413934</v>
      </c>
      <c r="J27" s="220">
        <f t="shared" si="7"/>
        <v>217.69</v>
      </c>
      <c r="K27" s="218">
        <f t="shared" si="13"/>
        <v>0.89</v>
      </c>
      <c r="L27" s="209"/>
      <c r="P27" s="259"/>
    </row>
    <row r="28" spans="2:17">
      <c r="B28" s="229">
        <f t="shared" si="2"/>
        <v>2034</v>
      </c>
      <c r="C28" s="230"/>
      <c r="D28" s="218">
        <f t="shared" si="9"/>
        <v>204.46</v>
      </c>
      <c r="E28" s="218">
        <f t="shared" si="10"/>
        <v>28.2</v>
      </c>
      <c r="F28" s="220">
        <f t="shared" si="0"/>
        <v>106.66409931965305</v>
      </c>
      <c r="G28" s="218">
        <f t="shared" si="11"/>
        <v>0</v>
      </c>
      <c r="H28" s="231">
        <f t="shared" si="12"/>
        <v>-4.45</v>
      </c>
      <c r="I28" s="220">
        <f t="shared" si="1"/>
        <v>102.21409931965304</v>
      </c>
      <c r="J28" s="220">
        <f t="shared" si="7"/>
        <v>222.95</v>
      </c>
      <c r="K28" s="218">
        <f t="shared" si="13"/>
        <v>0.91</v>
      </c>
      <c r="L28" s="209"/>
      <c r="P28" s="259"/>
    </row>
    <row r="29" spans="2:17">
      <c r="B29" s="229">
        <f t="shared" si="2"/>
        <v>2035</v>
      </c>
      <c r="C29" s="230"/>
      <c r="D29" s="218">
        <f t="shared" ref="D29:E36" si="14">ROUND(D28*(1+$K66),2)</f>
        <v>209.4</v>
      </c>
      <c r="E29" s="218">
        <f t="shared" si="14"/>
        <v>28.88</v>
      </c>
      <c r="F29" s="220">
        <f t="shared" si="0"/>
        <v>109.24061542975556</v>
      </c>
      <c r="G29" s="218">
        <f t="shared" ref="G29:H36" si="15">ROUND(G28*(1+$K66),2)</f>
        <v>0</v>
      </c>
      <c r="H29" s="231">
        <f t="shared" si="15"/>
        <v>-4.5599999999999996</v>
      </c>
      <c r="I29" s="220">
        <f t="shared" si="1"/>
        <v>104.68061542975556</v>
      </c>
      <c r="J29" s="220">
        <f t="shared" si="7"/>
        <v>228.33</v>
      </c>
      <c r="K29" s="218">
        <f>ROUND(K28*(1+$K66),2)</f>
        <v>0.93</v>
      </c>
      <c r="L29" s="209"/>
      <c r="P29" s="259"/>
    </row>
    <row r="30" spans="2:17">
      <c r="B30" s="229">
        <f t="shared" si="2"/>
        <v>2036</v>
      </c>
      <c r="C30" s="230"/>
      <c r="D30" s="218">
        <f t="shared" si="14"/>
        <v>214.49</v>
      </c>
      <c r="E30" s="218">
        <f t="shared" si="14"/>
        <v>29.58</v>
      </c>
      <c r="F30" s="220">
        <f t="shared" si="0"/>
        <v>111.89506885991455</v>
      </c>
      <c r="G30" s="218">
        <f t="shared" si="15"/>
        <v>0</v>
      </c>
      <c r="H30" s="231">
        <f t="shared" si="15"/>
        <v>-4.67</v>
      </c>
      <c r="I30" s="220">
        <f t="shared" si="1"/>
        <v>107.22506885991454</v>
      </c>
      <c r="J30" s="220">
        <f t="shared" si="7"/>
        <v>233.88</v>
      </c>
      <c r="K30" s="218">
        <f t="shared" ref="K30:K36" si="16">ROUND(K29*(1+$K67),2)</f>
        <v>0.95</v>
      </c>
      <c r="L30" s="209"/>
      <c r="P30" s="259"/>
    </row>
    <row r="31" spans="2:17">
      <c r="B31" s="229">
        <f t="shared" si="2"/>
        <v>2037</v>
      </c>
      <c r="C31" s="230"/>
      <c r="D31" s="218">
        <f t="shared" si="14"/>
        <v>219.7</v>
      </c>
      <c r="E31" s="218">
        <f t="shared" si="14"/>
        <v>30.3</v>
      </c>
      <c r="F31" s="220">
        <f t="shared" si="0"/>
        <v>114.61370596541417</v>
      </c>
      <c r="G31" s="218">
        <f t="shared" si="15"/>
        <v>0</v>
      </c>
      <c r="H31" s="231">
        <f t="shared" si="15"/>
        <v>-4.78</v>
      </c>
      <c r="I31" s="220">
        <f t="shared" si="1"/>
        <v>109.83370596541417</v>
      </c>
      <c r="J31" s="220">
        <f t="shared" si="7"/>
        <v>239.57</v>
      </c>
      <c r="K31" s="218">
        <f t="shared" si="16"/>
        <v>0.97</v>
      </c>
      <c r="L31" s="209"/>
      <c r="P31" s="259"/>
    </row>
    <row r="32" spans="2:17">
      <c r="B32" s="229">
        <f t="shared" si="2"/>
        <v>2038</v>
      </c>
      <c r="C32" s="230"/>
      <c r="D32" s="218">
        <f t="shared" si="14"/>
        <v>225.06</v>
      </c>
      <c r="E32" s="218">
        <f t="shared" si="14"/>
        <v>31.04</v>
      </c>
      <c r="F32" s="220">
        <f t="shared" si="0"/>
        <v>117.41028039097029</v>
      </c>
      <c r="G32" s="218">
        <f t="shared" si="15"/>
        <v>0</v>
      </c>
      <c r="H32" s="231">
        <f t="shared" si="15"/>
        <v>-4.9000000000000004</v>
      </c>
      <c r="I32" s="220">
        <f t="shared" si="1"/>
        <v>112.51028039097028</v>
      </c>
      <c r="J32" s="220">
        <f t="shared" si="7"/>
        <v>245.41</v>
      </c>
      <c r="K32" s="218">
        <f t="shared" si="16"/>
        <v>0.99</v>
      </c>
      <c r="L32" s="209"/>
      <c r="P32" s="259"/>
    </row>
    <row r="33" spans="2:16">
      <c r="B33" s="229">
        <f t="shared" si="2"/>
        <v>2039</v>
      </c>
      <c r="C33" s="230"/>
      <c r="D33" s="218">
        <f t="shared" si="14"/>
        <v>230.57</v>
      </c>
      <c r="E33" s="218">
        <f t="shared" si="14"/>
        <v>31.8</v>
      </c>
      <c r="F33" s="220">
        <f t="shared" si="0"/>
        <v>120.28479213658287</v>
      </c>
      <c r="G33" s="218">
        <f t="shared" si="15"/>
        <v>0</v>
      </c>
      <c r="H33" s="231">
        <f t="shared" si="15"/>
        <v>-5.0199999999999996</v>
      </c>
      <c r="I33" s="220">
        <f t="shared" si="1"/>
        <v>115.26479213658287</v>
      </c>
      <c r="J33" s="220">
        <f t="shared" si="7"/>
        <v>251.42</v>
      </c>
      <c r="K33" s="218">
        <f t="shared" si="16"/>
        <v>1.01</v>
      </c>
      <c r="L33" s="209"/>
      <c r="P33" s="259"/>
    </row>
    <row r="34" spans="2:16">
      <c r="B34" s="229">
        <f t="shared" si="2"/>
        <v>2040</v>
      </c>
      <c r="C34" s="230"/>
      <c r="D34" s="218">
        <f t="shared" si="14"/>
        <v>236.2</v>
      </c>
      <c r="E34" s="218">
        <f t="shared" si="14"/>
        <v>32.58</v>
      </c>
      <c r="F34" s="220">
        <f t="shared" si="0"/>
        <v>123.22348755753607</v>
      </c>
      <c r="G34" s="218">
        <f t="shared" si="15"/>
        <v>0</v>
      </c>
      <c r="H34" s="231">
        <f t="shared" si="15"/>
        <v>-5.14</v>
      </c>
      <c r="I34" s="220">
        <f t="shared" si="1"/>
        <v>118.08348755753607</v>
      </c>
      <c r="J34" s="220">
        <f t="shared" si="7"/>
        <v>257.57</v>
      </c>
      <c r="K34" s="218">
        <f t="shared" si="16"/>
        <v>1.03</v>
      </c>
      <c r="L34" s="209"/>
      <c r="P34" s="259"/>
    </row>
    <row r="35" spans="2:16">
      <c r="B35" s="229">
        <f t="shared" si="2"/>
        <v>2041</v>
      </c>
      <c r="C35" s="230"/>
      <c r="D35" s="218">
        <f t="shared" si="14"/>
        <v>241.99</v>
      </c>
      <c r="E35" s="218">
        <f t="shared" si="14"/>
        <v>33.380000000000003</v>
      </c>
      <c r="F35" s="220">
        <f t="shared" si="0"/>
        <v>126.24470484678442</v>
      </c>
      <c r="G35" s="218">
        <f t="shared" si="15"/>
        <v>0</v>
      </c>
      <c r="H35" s="231">
        <f t="shared" si="15"/>
        <v>-5.27</v>
      </c>
      <c r="I35" s="220">
        <f t="shared" si="1"/>
        <v>120.97470484678442</v>
      </c>
      <c r="J35" s="220">
        <f t="shared" si="7"/>
        <v>263.87</v>
      </c>
      <c r="K35" s="218">
        <f t="shared" si="16"/>
        <v>1.06</v>
      </c>
      <c r="L35" s="209"/>
      <c r="P35" s="259"/>
    </row>
    <row r="36" spans="2:16">
      <c r="B36" s="229">
        <f t="shared" si="2"/>
        <v>2042</v>
      </c>
      <c r="C36" s="230"/>
      <c r="D36" s="218">
        <f t="shared" si="14"/>
        <v>247.95</v>
      </c>
      <c r="E36" s="218">
        <f t="shared" si="14"/>
        <v>34.200000000000003</v>
      </c>
      <c r="F36" s="220">
        <f t="shared" si="0"/>
        <v>129.35302855256643</v>
      </c>
      <c r="G36" s="218">
        <f t="shared" si="15"/>
        <v>0</v>
      </c>
      <c r="H36" s="231">
        <f t="shared" si="15"/>
        <v>-5.4</v>
      </c>
      <c r="I36" s="220">
        <f t="shared" si="1"/>
        <v>123.95302855256642</v>
      </c>
      <c r="J36" s="220">
        <f t="shared" si="7"/>
        <v>270.37</v>
      </c>
      <c r="K36" s="218">
        <f t="shared" si="16"/>
        <v>1.0900000000000001</v>
      </c>
      <c r="L36" s="209"/>
      <c r="P36" s="259"/>
    </row>
    <row r="37" spans="2:16">
      <c r="B37" s="229"/>
      <c r="C37" s="222"/>
      <c r="D37" s="218"/>
      <c r="E37" s="218"/>
      <c r="F37" s="219"/>
      <c r="G37" s="218"/>
      <c r="H37" s="218"/>
      <c r="I37" s="220"/>
      <c r="J37" s="220"/>
      <c r="K37" s="232"/>
    </row>
    <row r="38" spans="2:16">
      <c r="B38" s="216"/>
      <c r="C38" s="222"/>
      <c r="D38" s="218"/>
      <c r="E38" s="218"/>
      <c r="F38" s="219"/>
      <c r="G38" s="218"/>
      <c r="H38" s="218"/>
      <c r="I38" s="220"/>
      <c r="J38" s="220"/>
      <c r="K38" s="232"/>
    </row>
    <row r="39" spans="2:16">
      <c r="B39" s="216"/>
      <c r="C39" s="222"/>
      <c r="D39" s="218"/>
      <c r="E39" s="218"/>
      <c r="F39" s="219"/>
      <c r="G39" s="218"/>
      <c r="H39" s="218"/>
      <c r="I39" s="220"/>
      <c r="J39" s="220"/>
      <c r="K39" s="232"/>
    </row>
    <row r="40" spans="2:16">
      <c r="B40" s="216"/>
      <c r="C40" s="222"/>
      <c r="D40" s="218"/>
      <c r="E40" s="218"/>
      <c r="F40" s="219"/>
      <c r="G40" s="218"/>
      <c r="H40" s="218"/>
      <c r="I40" s="220"/>
      <c r="J40" s="220"/>
      <c r="K40" s="232"/>
    </row>
    <row r="42" spans="2:16" ht="14.25">
      <c r="B42" s="233" t="s">
        <v>31</v>
      </c>
      <c r="C42" s="234"/>
      <c r="D42" s="234"/>
      <c r="E42" s="234"/>
      <c r="F42" s="234"/>
      <c r="G42" s="234"/>
      <c r="H42" s="234"/>
    </row>
    <row r="44" spans="2:16">
      <c r="B44" s="207" t="s">
        <v>112</v>
      </c>
      <c r="C44" s="235" t="s">
        <v>113</v>
      </c>
      <c r="D44" s="236" t="str">
        <f>'Table 3 200 MW (Wyo) 2033'!E68</f>
        <v xml:space="preserve">Plant Costs  - 2017 IRP - Table 6.1 &amp; 6.2 </v>
      </c>
    </row>
    <row r="45" spans="2:16">
      <c r="C45" s="235" t="str">
        <f>C7</f>
        <v>(a)</v>
      </c>
      <c r="D45" s="207" t="s">
        <v>114</v>
      </c>
    </row>
    <row r="46" spans="2:16">
      <c r="C46" s="235" t="str">
        <f>D7</f>
        <v>(b)</v>
      </c>
      <c r="D46" s="220" t="str">
        <f>"= "&amp;C7&amp;" x "&amp;C62</f>
        <v>= (a) x 0.0771567801772526</v>
      </c>
    </row>
    <row r="47" spans="2:16">
      <c r="C47" s="235" t="str">
        <f>F7</f>
        <v>(d)</v>
      </c>
      <c r="D47" s="220" t="str">
        <f>"= ("&amp;$D$7&amp;" + "&amp;$E$7&amp;") /  (8.76 x "&amp;TEXT(C63,"0.0%")&amp;")"</f>
        <v>= ((b) + (c)) /  (8.76 x 24.9%)</v>
      </c>
    </row>
    <row r="48" spans="2:16">
      <c r="C48" s="235" t="str">
        <f>I7</f>
        <v>(g)</v>
      </c>
      <c r="D48" s="220" t="str">
        <f>"= "&amp;$F$7&amp;" + "&amp;$H$7</f>
        <v>= (d) + (f)</v>
      </c>
    </row>
    <row r="49" spans="2:24">
      <c r="C49" s="235" t="str">
        <f>K7</f>
        <v>(h)</v>
      </c>
      <c r="D49" s="109" t="str">
        <f>D44</f>
        <v xml:space="preserve">Plant Costs  - 2017 IRP - Table 6.1 &amp; 6.2 </v>
      </c>
    </row>
    <row r="50" spans="2:24">
      <c r="C50" s="235"/>
      <c r="D50" s="220"/>
    </row>
    <row r="51" spans="2:24" ht="13.5" thickBot="1"/>
    <row r="52" spans="2:24" ht="13.5" thickBot="1">
      <c r="C52" s="57" t="str">
        <f>B2&amp;" - "&amp;B3</f>
        <v>2017 IRP Yakima Solar Resource - 25% Capacity Factor</v>
      </c>
      <c r="D52" s="237"/>
      <c r="E52" s="237"/>
      <c r="F52" s="237"/>
      <c r="G52" s="237"/>
      <c r="H52" s="237"/>
      <c r="I52" s="238"/>
      <c r="J52" s="238"/>
      <c r="K52" s="239"/>
    </row>
    <row r="53" spans="2:24" ht="13.5" thickBot="1">
      <c r="C53" s="240" t="s">
        <v>121</v>
      </c>
      <c r="D53" s="241" t="s">
        <v>116</v>
      </c>
      <c r="E53" s="241"/>
      <c r="F53" s="241"/>
      <c r="G53" s="241"/>
      <c r="H53" s="242"/>
      <c r="I53" s="238"/>
      <c r="J53" s="238"/>
      <c r="K53" s="239"/>
    </row>
    <row r="55" spans="2:24">
      <c r="B55" s="109" t="s">
        <v>102</v>
      </c>
      <c r="C55" s="243">
        <v>1761.8947998896474</v>
      </c>
      <c r="D55" s="207" t="s">
        <v>114</v>
      </c>
      <c r="H55" s="207" t="s">
        <v>9</v>
      </c>
    </row>
    <row r="56" spans="2:24">
      <c r="B56" s="109" t="s">
        <v>102</v>
      </c>
      <c r="C56" s="244">
        <v>18.739825346529312</v>
      </c>
      <c r="D56" s="207" t="s">
        <v>117</v>
      </c>
      <c r="H56" s="207" t="s">
        <v>9</v>
      </c>
    </row>
    <row r="57" spans="2:24">
      <c r="B57" s="109" t="s">
        <v>102</v>
      </c>
      <c r="C57" s="249">
        <v>0.60299999999999998</v>
      </c>
      <c r="D57" s="207" t="s">
        <v>122</v>
      </c>
      <c r="H57" s="207" t="s">
        <v>119</v>
      </c>
    </row>
    <row r="58" spans="2:24">
      <c r="B58" s="109" t="s">
        <v>102</v>
      </c>
      <c r="C58" s="244">
        <v>0</v>
      </c>
      <c r="D58" s="207" t="s">
        <v>118</v>
      </c>
      <c r="H58" s="207" t="s">
        <v>119</v>
      </c>
      <c r="K58" s="209"/>
      <c r="L58" s="245"/>
      <c r="M58" s="67"/>
      <c r="N58" s="246" t="s">
        <v>125</v>
      </c>
      <c r="O58" s="67" t="s">
        <v>124</v>
      </c>
      <c r="P58" s="248" t="s">
        <v>126</v>
      </c>
      <c r="Q58" s="67"/>
      <c r="S58" s="209"/>
      <c r="T58" s="209"/>
      <c r="U58" s="209"/>
      <c r="V58" s="209"/>
      <c r="W58" s="209"/>
      <c r="X58" s="209"/>
    </row>
    <row r="59" spans="2:24">
      <c r="B59" s="109" t="s">
        <v>102</v>
      </c>
      <c r="C59" s="257">
        <f>$P$63</f>
        <v>-2.9537611535827537</v>
      </c>
      <c r="D59" s="207" t="s">
        <v>120</v>
      </c>
      <c r="H59" s="207" t="s">
        <v>119</v>
      </c>
      <c r="K59" s="247"/>
      <c r="L59" s="247"/>
      <c r="N59" s="247">
        <f>C55</f>
        <v>1761.8947998896474</v>
      </c>
      <c r="O59" s="267">
        <v>6.910504691716815E-2</v>
      </c>
      <c r="P59" s="261">
        <f>O59*N59/8760/$C$63*1000-O60*N60/8760/$C$63*1000</f>
        <v>-6.5037808590715613</v>
      </c>
      <c r="Q59" s="268"/>
      <c r="R59" s="249"/>
      <c r="S59" s="209"/>
      <c r="T59" s="209"/>
      <c r="U59" s="209"/>
      <c r="V59" s="209"/>
      <c r="W59" s="209"/>
      <c r="X59" s="209"/>
    </row>
    <row r="60" spans="2:24">
      <c r="K60" s="247"/>
      <c r="N60" s="247">
        <f>N59</f>
        <v>1761.8947998896474</v>
      </c>
      <c r="O60" s="267">
        <v>7.7156780177252568E-2</v>
      </c>
      <c r="P60" s="209"/>
      <c r="Q60" s="268"/>
      <c r="R60" s="209"/>
      <c r="S60" s="209"/>
      <c r="T60" s="209"/>
      <c r="U60" s="209"/>
      <c r="V60" s="209"/>
      <c r="W60" s="209"/>
      <c r="X60" s="209"/>
    </row>
    <row r="61" spans="2:24">
      <c r="C61" s="251"/>
      <c r="K61" s="247"/>
      <c r="N61" s="254"/>
      <c r="O61" s="254"/>
      <c r="S61" s="209"/>
      <c r="T61" s="209"/>
      <c r="U61" s="209"/>
      <c r="V61" s="209"/>
      <c r="W61" s="209"/>
      <c r="X61" s="209"/>
    </row>
    <row r="62" spans="2:24">
      <c r="C62" s="252">
        <v>7.7156780177252568E-2</v>
      </c>
      <c r="D62" s="207" t="s">
        <v>54</v>
      </c>
      <c r="K62" s="253"/>
      <c r="N62" s="246" t="s">
        <v>125</v>
      </c>
      <c r="O62" s="67" t="s">
        <v>124</v>
      </c>
      <c r="P62" s="248" t="s">
        <v>127</v>
      </c>
    </row>
    <row r="63" spans="2:24">
      <c r="C63" s="258">
        <v>0.249</v>
      </c>
      <c r="D63" s="207" t="s">
        <v>55</v>
      </c>
      <c r="N63" s="247">
        <f>N59</f>
        <v>1761.8947998896474</v>
      </c>
      <c r="O63" s="267">
        <v>7.3499999999999996E-2</v>
      </c>
      <c r="P63" s="261">
        <f>O63*N63/8760/$C$63*1000-O64*N64/8760/$C$63*1000</f>
        <v>-2.9537611535827537</v>
      </c>
      <c r="R63" s="207" t="s">
        <v>182</v>
      </c>
    </row>
    <row r="64" spans="2:24" ht="13.5" thickBot="1">
      <c r="D64" s="250"/>
      <c r="N64" s="247">
        <f>N59</f>
        <v>1761.8947998896474</v>
      </c>
      <c r="O64" s="267">
        <v>7.7156780177252568E-2</v>
      </c>
      <c r="P64" s="209"/>
    </row>
    <row r="65" spans="3:11" ht="13.5" thickBot="1">
      <c r="C65" s="53" t="str">
        <f>"Company Official Inflation Forecast Dated "&amp;TEXT('Table 4'!$G$5,"mmmm dd, yyyy")</f>
        <v>Company Official Inflation Forecast Dated March 31, 2017</v>
      </c>
      <c r="D65" s="237"/>
      <c r="E65" s="237"/>
      <c r="F65" s="237"/>
      <c r="G65" s="237"/>
      <c r="H65" s="237"/>
      <c r="I65" s="237"/>
      <c r="J65" s="237"/>
      <c r="K65" s="239"/>
    </row>
    <row r="66" spans="3:11">
      <c r="C66" s="134">
        <v>2017</v>
      </c>
      <c r="D66" s="56">
        <v>2.2092462442320437E-2</v>
      </c>
      <c r="E66" s="109"/>
      <c r="F66" s="134">
        <f>C74+1</f>
        <v>2026</v>
      </c>
      <c r="G66" s="56">
        <v>2.2944058791238842E-2</v>
      </c>
      <c r="H66" s="109"/>
      <c r="I66" s="134">
        <f>F74+1</f>
        <v>2035</v>
      </c>
      <c r="J66" s="134"/>
      <c r="K66" s="56">
        <v>2.4174683944208519E-2</v>
      </c>
    </row>
    <row r="67" spans="3:11">
      <c r="C67" s="134">
        <f t="shared" ref="C67:C74" si="17">C66+1</f>
        <v>2018</v>
      </c>
      <c r="D67" s="56">
        <v>2.1684070430924685E-2</v>
      </c>
      <c r="E67" s="109"/>
      <c r="F67" s="134">
        <f t="shared" ref="F67:F74" si="18">F66+1</f>
        <v>2027</v>
      </c>
      <c r="G67" s="56">
        <v>2.3164081218836952E-2</v>
      </c>
      <c r="H67" s="109"/>
      <c r="I67" s="134">
        <f t="shared" ref="I67:I74" si="19">I66+1</f>
        <v>2036</v>
      </c>
      <c r="J67" s="134"/>
      <c r="K67" s="56">
        <v>2.4311492116604327E-2</v>
      </c>
    </row>
    <row r="68" spans="3:11">
      <c r="C68" s="134">
        <f t="shared" si="17"/>
        <v>2019</v>
      </c>
      <c r="D68" s="56">
        <v>2.0023445288848141E-2</v>
      </c>
      <c r="E68" s="109"/>
      <c r="F68" s="134">
        <f t="shared" si="18"/>
        <v>2028</v>
      </c>
      <c r="G68" s="56">
        <v>2.3269517424980624E-2</v>
      </c>
      <c r="H68" s="109"/>
      <c r="I68" s="134">
        <f t="shared" si="19"/>
        <v>2037</v>
      </c>
      <c r="J68" s="134"/>
      <c r="K68" s="56">
        <v>2.4277391473133791E-2</v>
      </c>
    </row>
    <row r="69" spans="3:11">
      <c r="C69" s="134">
        <f t="shared" si="17"/>
        <v>2020</v>
      </c>
      <c r="D69" s="56">
        <v>2.1423649370385656E-2</v>
      </c>
      <c r="E69" s="109"/>
      <c r="F69" s="134">
        <f t="shared" si="18"/>
        <v>2029</v>
      </c>
      <c r="G69" s="56">
        <v>2.3660062349176059E-2</v>
      </c>
      <c r="H69" s="109"/>
      <c r="I69" s="134">
        <f t="shared" si="19"/>
        <v>2038</v>
      </c>
      <c r="J69" s="134"/>
      <c r="K69" s="56">
        <v>2.4418737348747444E-2</v>
      </c>
    </row>
    <row r="70" spans="3:11">
      <c r="C70" s="134">
        <f t="shared" si="17"/>
        <v>2021</v>
      </c>
      <c r="D70" s="56">
        <v>2.2444603435442634E-2</v>
      </c>
      <c r="E70" s="109"/>
      <c r="F70" s="134">
        <f t="shared" si="18"/>
        <v>2030</v>
      </c>
      <c r="G70" s="56">
        <v>2.3797996946838929E-2</v>
      </c>
      <c r="H70" s="109"/>
      <c r="I70" s="134">
        <f t="shared" si="19"/>
        <v>2039</v>
      </c>
      <c r="J70" s="134"/>
      <c r="K70" s="56">
        <v>2.4490791911648602E-2</v>
      </c>
    </row>
    <row r="71" spans="3:11">
      <c r="C71" s="134">
        <f t="shared" si="17"/>
        <v>2022</v>
      </c>
      <c r="D71" s="56">
        <v>2.2559296067847567E-2</v>
      </c>
      <c r="E71" s="109"/>
      <c r="F71" s="134">
        <f t="shared" si="18"/>
        <v>2031</v>
      </c>
      <c r="G71" s="56">
        <v>2.4014000123530499E-2</v>
      </c>
      <c r="H71" s="109"/>
      <c r="I71" s="134">
        <f t="shared" si="19"/>
        <v>2040</v>
      </c>
      <c r="J71" s="134"/>
      <c r="K71" s="56">
        <v>2.442458536688985E-2</v>
      </c>
    </row>
    <row r="72" spans="3:11" s="209" customFormat="1">
      <c r="C72" s="134">
        <f t="shared" si="17"/>
        <v>2023</v>
      </c>
      <c r="D72" s="56">
        <v>2.3031082544693549E-2</v>
      </c>
      <c r="E72" s="111"/>
      <c r="F72" s="134">
        <f t="shared" si="18"/>
        <v>2032</v>
      </c>
      <c r="G72" s="56">
        <v>2.4075090077113837E-2</v>
      </c>
      <c r="H72" s="111"/>
      <c r="I72" s="134">
        <f t="shared" si="19"/>
        <v>2041</v>
      </c>
      <c r="J72" s="134"/>
      <c r="K72" s="56">
        <v>2.4530694634797623E-2</v>
      </c>
    </row>
    <row r="73" spans="3:11" s="209" customFormat="1">
      <c r="C73" s="134">
        <f t="shared" si="17"/>
        <v>2024</v>
      </c>
      <c r="D73" s="56">
        <v>2.3134274986934988E-2</v>
      </c>
      <c r="E73" s="111"/>
      <c r="F73" s="134">
        <f t="shared" si="18"/>
        <v>2033</v>
      </c>
      <c r="G73" s="56">
        <v>2.4191075903759129E-2</v>
      </c>
      <c r="H73" s="111"/>
      <c r="I73" s="134">
        <f t="shared" si="19"/>
        <v>2042</v>
      </c>
      <c r="J73" s="134"/>
      <c r="K73" s="56">
        <v>2.4630996146588036E-2</v>
      </c>
    </row>
    <row r="74" spans="3:11" s="209" customFormat="1">
      <c r="C74" s="134">
        <f t="shared" si="17"/>
        <v>2025</v>
      </c>
      <c r="D74" s="56">
        <v>2.3159080336675242E-2</v>
      </c>
      <c r="E74" s="111"/>
      <c r="F74" s="134">
        <f t="shared" si="18"/>
        <v>2034</v>
      </c>
      <c r="G74" s="56">
        <v>2.4219456505286896E-2</v>
      </c>
      <c r="H74" s="111"/>
      <c r="I74" s="134">
        <f t="shared" si="19"/>
        <v>2043</v>
      </c>
      <c r="J74" s="134"/>
      <c r="K74" s="56">
        <v>2.4704209858992465E-2</v>
      </c>
    </row>
    <row r="75" spans="3:11" s="209" customFormat="1"/>
    <row r="76" spans="3:11" s="209" customFormat="1"/>
    <row r="93" spans="3:4">
      <c r="C93" s="246"/>
      <c r="D93" s="250"/>
    </row>
    <row r="94" spans="3:4">
      <c r="C94" s="246"/>
      <c r="D94" s="250"/>
    </row>
    <row r="95" spans="3:4">
      <c r="C95" s="246"/>
      <c r="D95" s="250"/>
    </row>
    <row r="96" spans="3:4">
      <c r="C96" s="246"/>
      <c r="D96" s="250"/>
    </row>
    <row r="97" spans="3:4">
      <c r="C97" s="246"/>
      <c r="D97" s="250"/>
    </row>
    <row r="98" spans="3:4">
      <c r="C98" s="246"/>
      <c r="D98" s="250"/>
    </row>
    <row r="99" spans="3:4">
      <c r="C99" s="246"/>
      <c r="D99" s="250"/>
    </row>
    <row r="100" spans="3:4">
      <c r="C100" s="246"/>
      <c r="D100" s="250"/>
    </row>
    <row r="101" spans="3:4">
      <c r="C101" s="246"/>
      <c r="D101" s="250"/>
    </row>
    <row r="102" spans="3:4">
      <c r="C102" s="246"/>
      <c r="D102" s="25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7" customWidth="1"/>
    <col min="2" max="2" width="10.83203125" style="207" customWidth="1"/>
    <col min="3" max="3" width="14.1640625" style="207" customWidth="1"/>
    <col min="4" max="4" width="12.33203125" style="207" customWidth="1"/>
    <col min="5" max="5" width="9.1640625" style="207" customWidth="1"/>
    <col min="6" max="6" width="9.83203125" style="207" bestFit="1" customWidth="1"/>
    <col min="7" max="7" width="9.83203125" style="207" customWidth="1"/>
    <col min="8" max="8" width="10.5" style="207" customWidth="1"/>
    <col min="9" max="9" width="12.5" style="207" customWidth="1"/>
    <col min="10" max="10" width="11.6640625" style="207" customWidth="1"/>
    <col min="11" max="12" width="9.33203125" style="207"/>
    <col min="13" max="13" width="17.5" style="207" customWidth="1"/>
    <col min="14" max="14" width="4.83203125" style="207" customWidth="1"/>
    <col min="15" max="15" width="11.5" style="207" customWidth="1"/>
    <col min="16" max="16" width="12.5" style="207" customWidth="1"/>
    <col min="17" max="16384" width="9.33203125" style="207"/>
  </cols>
  <sheetData>
    <row r="1" spans="2:19" ht="15.75">
      <c r="B1" s="205" t="s">
        <v>108</v>
      </c>
      <c r="C1" s="206"/>
      <c r="D1" s="206"/>
      <c r="E1" s="206"/>
      <c r="F1" s="206"/>
      <c r="G1" s="206"/>
      <c r="H1" s="206"/>
      <c r="I1" s="206"/>
    </row>
    <row r="2" spans="2:19" ht="15.75">
      <c r="B2" s="205" t="s">
        <v>183</v>
      </c>
      <c r="C2" s="206"/>
      <c r="D2" s="206"/>
      <c r="E2" s="206"/>
      <c r="F2" s="206"/>
      <c r="G2" s="206"/>
      <c r="H2" s="206"/>
      <c r="I2" s="206"/>
    </row>
    <row r="3" spans="2:19" ht="15.75">
      <c r="B3" s="205" t="str">
        <f>TEXT($C$63,"0%")&amp;" Capacity Factor"</f>
        <v>90% Capacity Factor</v>
      </c>
      <c r="C3" s="206"/>
      <c r="D3" s="206"/>
      <c r="E3" s="206"/>
      <c r="F3" s="206"/>
      <c r="G3" s="206"/>
      <c r="H3" s="206"/>
      <c r="I3" s="206"/>
    </row>
    <row r="4" spans="2:19">
      <c r="B4" s="208"/>
      <c r="C4" s="208"/>
      <c r="D4" s="208"/>
      <c r="E4" s="208"/>
      <c r="F4" s="208"/>
      <c r="G4" s="208"/>
      <c r="H4" s="208"/>
      <c r="I4" s="209"/>
      <c r="J4" s="209"/>
    </row>
    <row r="5" spans="2:19" ht="51.75" customHeight="1">
      <c r="B5" s="210" t="s">
        <v>0</v>
      </c>
      <c r="C5" s="211" t="s">
        <v>10</v>
      </c>
      <c r="D5" s="211" t="s">
        <v>11</v>
      </c>
      <c r="E5" s="211" t="s">
        <v>12</v>
      </c>
      <c r="F5" s="211" t="s">
        <v>109</v>
      </c>
      <c r="G5" s="18" t="s">
        <v>13</v>
      </c>
      <c r="H5" s="211" t="s">
        <v>110</v>
      </c>
      <c r="I5" s="211" t="s">
        <v>123</v>
      </c>
      <c r="J5" s="18" t="s">
        <v>73</v>
      </c>
      <c r="K5"/>
      <c r="Q5" s="271"/>
    </row>
    <row r="6" spans="2:19" ht="24" customHeight="1">
      <c r="B6" s="212"/>
      <c r="C6" s="213" t="s">
        <v>8</v>
      </c>
      <c r="D6" s="214" t="s">
        <v>9</v>
      </c>
      <c r="E6" s="214" t="s">
        <v>9</v>
      </c>
      <c r="F6" s="213" t="s">
        <v>39</v>
      </c>
      <c r="G6" s="21" t="s">
        <v>39</v>
      </c>
      <c r="H6" s="213" t="s">
        <v>39</v>
      </c>
      <c r="I6" s="213" t="s">
        <v>39</v>
      </c>
      <c r="J6" s="22" t="s">
        <v>9</v>
      </c>
      <c r="K6"/>
      <c r="N6" s="273"/>
      <c r="O6" s="273"/>
      <c r="P6" s="68"/>
      <c r="Q6" s="68"/>
      <c r="R6" s="68"/>
    </row>
    <row r="7" spans="2:19">
      <c r="C7" s="215" t="s">
        <v>1</v>
      </c>
      <c r="D7" s="215" t="s">
        <v>2</v>
      </c>
      <c r="E7" s="215" t="s">
        <v>3</v>
      </c>
      <c r="F7" s="215" t="s">
        <v>4</v>
      </c>
      <c r="G7" s="215" t="s">
        <v>5</v>
      </c>
      <c r="H7" s="215" t="s">
        <v>7</v>
      </c>
      <c r="I7" s="215" t="s">
        <v>28</v>
      </c>
      <c r="J7" s="215" t="s">
        <v>29</v>
      </c>
      <c r="K7"/>
      <c r="N7" s="68"/>
      <c r="O7" s="68"/>
      <c r="P7" s="68"/>
      <c r="Q7" s="68"/>
      <c r="R7" s="68"/>
    </row>
    <row r="8" spans="2:19" ht="6" customHeight="1">
      <c r="K8"/>
    </row>
    <row r="9" spans="2:19" ht="15.75">
      <c r="B9" s="59" t="str">
        <f>C52</f>
        <v>2017 IRP Geothermal PPA West Side Resource - 90% Capacity Factor</v>
      </c>
      <c r="C9" s="209"/>
      <c r="E9" s="209"/>
      <c r="F9" s="209"/>
      <c r="G9" s="209"/>
      <c r="H9" s="209"/>
      <c r="I9" s="209"/>
      <c r="J9" s="209"/>
      <c r="K9"/>
    </row>
    <row r="10" spans="2:19">
      <c r="B10" s="216">
        <v>2016</v>
      </c>
      <c r="C10" s="217">
        <f>C55</f>
        <v>0</v>
      </c>
      <c r="D10" s="218">
        <f>C10*$C$62</f>
        <v>0</v>
      </c>
      <c r="E10" s="218">
        <f>C56</f>
        <v>0</v>
      </c>
      <c r="F10" s="219">
        <f t="shared" ref="F10:F36" si="0">(D10+E10)/(8.76*$C$63)</f>
        <v>0</v>
      </c>
      <c r="G10" s="219">
        <f>$C$58</f>
        <v>77.34</v>
      </c>
      <c r="H10" s="266">
        <f>C59</f>
        <v>0</v>
      </c>
      <c r="I10" s="220">
        <f>F10+H10+G10</f>
        <v>77.34</v>
      </c>
      <c r="J10" s="220">
        <f>ROUND(I10*$C$63*8.76,2)</f>
        <v>611.44000000000005</v>
      </c>
      <c r="K10"/>
      <c r="N10" s="68"/>
      <c r="O10" s="68"/>
      <c r="P10" s="68"/>
      <c r="Q10" s="272"/>
      <c r="R10" s="68"/>
    </row>
    <row r="11" spans="2:19">
      <c r="B11" s="216">
        <f t="shared" ref="B11:B36" si="1">B10+1</f>
        <v>2017</v>
      </c>
      <c r="C11" s="222"/>
      <c r="D11" s="218">
        <f>ROUND(D10*(1+$D66),2)</f>
        <v>0</v>
      </c>
      <c r="E11" s="218">
        <f>ROUND(E10*(1+$D66),2)</f>
        <v>0</v>
      </c>
      <c r="F11" s="219">
        <f t="shared" si="0"/>
        <v>0</v>
      </c>
      <c r="G11" s="114">
        <f>ROUND(G10*(1+$D66),2)</f>
        <v>79.05</v>
      </c>
      <c r="H11" s="218">
        <f>ROUND(H10*(1+$D66),2)</f>
        <v>0</v>
      </c>
      <c r="I11" s="220">
        <f>F11+H11+G11</f>
        <v>79.05</v>
      </c>
      <c r="J11" s="220">
        <f t="shared" ref="J11:J36" si="2">ROUND(I11*$C$63*8.76,2)</f>
        <v>624.96</v>
      </c>
      <c r="K11"/>
      <c r="N11" s="68"/>
      <c r="O11" s="68"/>
      <c r="P11" s="68"/>
      <c r="Q11" s="272"/>
      <c r="R11" s="68"/>
    </row>
    <row r="12" spans="2:19">
      <c r="B12" s="229">
        <f t="shared" si="1"/>
        <v>2018</v>
      </c>
      <c r="C12" s="230"/>
      <c r="D12" s="218">
        <f t="shared" ref="D12:E19" si="3">ROUND(D11*(1+$D67),2)</f>
        <v>0</v>
      </c>
      <c r="E12" s="218">
        <f t="shared" si="3"/>
        <v>0</v>
      </c>
      <c r="F12" s="220">
        <f t="shared" si="0"/>
        <v>0</v>
      </c>
      <c r="G12" s="218">
        <f t="shared" ref="G12:G19" si="4">ROUND(G11*(1+$D67),2)</f>
        <v>80.760000000000005</v>
      </c>
      <c r="H12" s="231">
        <f t="shared" ref="H12" si="5">ROUND(H11*(1+$D67),2)</f>
        <v>0</v>
      </c>
      <c r="I12" s="220">
        <f t="shared" ref="I12:I36" si="6">F12+H12+G12</f>
        <v>80.760000000000005</v>
      </c>
      <c r="J12" s="220">
        <f t="shared" si="2"/>
        <v>638.48</v>
      </c>
      <c r="K12"/>
      <c r="L12" s="209"/>
      <c r="N12" s="68"/>
      <c r="O12" s="68"/>
      <c r="P12" s="68"/>
      <c r="Q12" s="272"/>
      <c r="R12" s="68"/>
    </row>
    <row r="13" spans="2:19">
      <c r="B13" s="229">
        <f t="shared" si="1"/>
        <v>2019</v>
      </c>
      <c r="C13" s="230"/>
      <c r="D13" s="218">
        <f t="shared" si="3"/>
        <v>0</v>
      </c>
      <c r="E13" s="218">
        <f t="shared" si="3"/>
        <v>0</v>
      </c>
      <c r="F13" s="220">
        <f t="shared" si="0"/>
        <v>0</v>
      </c>
      <c r="G13" s="218">
        <f t="shared" si="4"/>
        <v>82.38</v>
      </c>
      <c r="H13" s="231">
        <f t="shared" ref="H13" si="7">ROUND(H12*(1+$D68),2)</f>
        <v>0</v>
      </c>
      <c r="I13" s="220">
        <f t="shared" si="6"/>
        <v>82.38</v>
      </c>
      <c r="J13" s="220">
        <f t="shared" si="2"/>
        <v>651.29</v>
      </c>
      <c r="K13"/>
      <c r="L13" s="209"/>
      <c r="N13" s="68"/>
      <c r="O13" s="68"/>
      <c r="P13" s="68"/>
      <c r="Q13" s="272"/>
      <c r="R13" s="68"/>
    </row>
    <row r="14" spans="2:19">
      <c r="B14" s="229">
        <f t="shared" si="1"/>
        <v>2020</v>
      </c>
      <c r="C14" s="230"/>
      <c r="D14" s="218">
        <f t="shared" si="3"/>
        <v>0</v>
      </c>
      <c r="E14" s="218">
        <f t="shared" si="3"/>
        <v>0</v>
      </c>
      <c r="F14" s="220">
        <f t="shared" si="0"/>
        <v>0</v>
      </c>
      <c r="G14" s="218">
        <f t="shared" si="4"/>
        <v>84.14</v>
      </c>
      <c r="H14" s="231">
        <f t="shared" ref="H14" si="8">ROUND(H13*(1+$D69),2)</f>
        <v>0</v>
      </c>
      <c r="I14" s="220">
        <f t="shared" si="6"/>
        <v>84.14</v>
      </c>
      <c r="J14" s="220">
        <f t="shared" si="2"/>
        <v>665.2</v>
      </c>
      <c r="K14"/>
      <c r="L14" s="209"/>
      <c r="N14" s="68"/>
      <c r="O14" s="68"/>
      <c r="P14" s="68"/>
      <c r="Q14" s="272"/>
      <c r="R14" s="68"/>
      <c r="S14" s="228"/>
    </row>
    <row r="15" spans="2:19">
      <c r="B15" s="229">
        <f t="shared" si="1"/>
        <v>2021</v>
      </c>
      <c r="C15" s="230"/>
      <c r="D15" s="218">
        <f t="shared" si="3"/>
        <v>0</v>
      </c>
      <c r="E15" s="218">
        <f t="shared" si="3"/>
        <v>0</v>
      </c>
      <c r="F15" s="220">
        <f t="shared" si="0"/>
        <v>0</v>
      </c>
      <c r="G15" s="218">
        <f t="shared" si="4"/>
        <v>86.03</v>
      </c>
      <c r="H15" s="231">
        <f t="shared" ref="H15" si="9">ROUND(H14*(1+$D70),2)</f>
        <v>0</v>
      </c>
      <c r="I15" s="220">
        <f t="shared" si="6"/>
        <v>86.03</v>
      </c>
      <c r="J15" s="220">
        <f t="shared" si="2"/>
        <v>680.14</v>
      </c>
      <c r="K15"/>
      <c r="L15" s="209"/>
      <c r="N15" s="68"/>
      <c r="O15" s="68"/>
      <c r="P15" s="68"/>
      <c r="Q15" s="272"/>
      <c r="R15" s="68"/>
      <c r="S15" s="228"/>
    </row>
    <row r="16" spans="2:19">
      <c r="B16" s="229">
        <f t="shared" si="1"/>
        <v>2022</v>
      </c>
      <c r="C16" s="230"/>
      <c r="D16" s="218">
        <f t="shared" si="3"/>
        <v>0</v>
      </c>
      <c r="E16" s="218">
        <f t="shared" si="3"/>
        <v>0</v>
      </c>
      <c r="F16" s="220">
        <f t="shared" si="0"/>
        <v>0</v>
      </c>
      <c r="G16" s="218">
        <f t="shared" si="4"/>
        <v>87.97</v>
      </c>
      <c r="H16" s="231">
        <f t="shared" ref="H16" si="10">ROUND(H15*(1+$D71),2)</f>
        <v>0</v>
      </c>
      <c r="I16" s="220">
        <f t="shared" si="6"/>
        <v>87.97</v>
      </c>
      <c r="J16" s="220">
        <f t="shared" si="2"/>
        <v>695.48</v>
      </c>
      <c r="K16"/>
      <c r="L16" s="209"/>
      <c r="N16" s="68"/>
      <c r="O16" s="68"/>
      <c r="P16" s="68"/>
      <c r="Q16" s="272"/>
      <c r="R16" s="68"/>
    </row>
    <row r="17" spans="2:19">
      <c r="B17" s="229">
        <f t="shared" si="1"/>
        <v>2023</v>
      </c>
      <c r="C17" s="230"/>
      <c r="D17" s="218">
        <f t="shared" si="3"/>
        <v>0</v>
      </c>
      <c r="E17" s="218">
        <f t="shared" si="3"/>
        <v>0</v>
      </c>
      <c r="F17" s="220">
        <f t="shared" si="0"/>
        <v>0</v>
      </c>
      <c r="G17" s="218">
        <f t="shared" si="4"/>
        <v>90</v>
      </c>
      <c r="H17" s="231">
        <f t="shared" ref="H17" si="11">ROUND(H16*(1+$D72),2)</f>
        <v>0</v>
      </c>
      <c r="I17" s="220">
        <f t="shared" si="6"/>
        <v>90</v>
      </c>
      <c r="J17" s="220">
        <f t="shared" si="2"/>
        <v>711.53</v>
      </c>
      <c r="K17"/>
      <c r="L17" s="209"/>
      <c r="N17" s="68"/>
      <c r="O17" s="68"/>
      <c r="P17" s="68"/>
      <c r="Q17" s="272"/>
      <c r="R17" s="68"/>
    </row>
    <row r="18" spans="2:19">
      <c r="B18" s="229">
        <f t="shared" si="1"/>
        <v>2024</v>
      </c>
      <c r="C18" s="230"/>
      <c r="D18" s="218">
        <f t="shared" si="3"/>
        <v>0</v>
      </c>
      <c r="E18" s="218">
        <f t="shared" si="3"/>
        <v>0</v>
      </c>
      <c r="F18" s="220">
        <f t="shared" si="0"/>
        <v>0</v>
      </c>
      <c r="G18" s="218">
        <f t="shared" si="4"/>
        <v>92.08</v>
      </c>
      <c r="H18" s="231">
        <f t="shared" ref="H18" si="12">ROUND(H17*(1+$D73),2)</f>
        <v>0</v>
      </c>
      <c r="I18" s="220">
        <f t="shared" si="6"/>
        <v>92.08</v>
      </c>
      <c r="J18" s="220">
        <f t="shared" si="2"/>
        <v>727.98</v>
      </c>
      <c r="K18"/>
      <c r="L18" s="209"/>
      <c r="N18" s="68"/>
      <c r="O18" s="68"/>
      <c r="P18" s="68"/>
      <c r="Q18" s="272"/>
      <c r="R18" s="68"/>
    </row>
    <row r="19" spans="2:19">
      <c r="B19" s="229">
        <f t="shared" si="1"/>
        <v>2025</v>
      </c>
      <c r="C19" s="230"/>
      <c r="D19" s="218">
        <f t="shared" si="3"/>
        <v>0</v>
      </c>
      <c r="E19" s="218">
        <f t="shared" si="3"/>
        <v>0</v>
      </c>
      <c r="F19" s="220">
        <f t="shared" si="0"/>
        <v>0</v>
      </c>
      <c r="G19" s="218">
        <f t="shared" si="4"/>
        <v>94.21</v>
      </c>
      <c r="H19" s="231">
        <f t="shared" ref="H19" si="13">ROUND(H18*(1+$D74),2)</f>
        <v>0</v>
      </c>
      <c r="I19" s="220">
        <f t="shared" si="6"/>
        <v>94.21</v>
      </c>
      <c r="J19" s="220">
        <f t="shared" si="2"/>
        <v>744.81</v>
      </c>
      <c r="K19"/>
      <c r="L19" s="209"/>
      <c r="N19" s="68"/>
      <c r="O19" s="68"/>
      <c r="P19" s="68"/>
      <c r="Q19" s="272"/>
      <c r="R19" s="68"/>
    </row>
    <row r="20" spans="2:19">
      <c r="B20" s="229">
        <f t="shared" si="1"/>
        <v>2026</v>
      </c>
      <c r="C20" s="230"/>
      <c r="D20" s="218">
        <f>ROUND(D19*(1+$G66),2)</f>
        <v>0</v>
      </c>
      <c r="E20" s="218">
        <f>ROUND(E19*(1+$G66),2)</f>
        <v>0</v>
      </c>
      <c r="F20" s="220">
        <f t="shared" si="0"/>
        <v>0</v>
      </c>
      <c r="G20" s="218">
        <f>ROUND(G19*(1+$G66),2)</f>
        <v>96.37</v>
      </c>
      <c r="H20" s="231">
        <f>ROUND(H19*(1+$G66),2)</f>
        <v>0</v>
      </c>
      <c r="I20" s="220">
        <f t="shared" si="6"/>
        <v>96.37</v>
      </c>
      <c r="J20" s="220">
        <f t="shared" si="2"/>
        <v>761.89</v>
      </c>
      <c r="K20"/>
      <c r="L20" s="209"/>
      <c r="N20" s="68"/>
      <c r="O20" s="68"/>
      <c r="P20" s="68"/>
      <c r="Q20" s="272"/>
      <c r="R20" s="68"/>
    </row>
    <row r="21" spans="2:19">
      <c r="B21" s="229">
        <f t="shared" si="1"/>
        <v>2027</v>
      </c>
      <c r="C21" s="230"/>
      <c r="D21" s="218">
        <f t="shared" ref="D21:E28" si="14">ROUND(D20*(1+$G67),2)</f>
        <v>0</v>
      </c>
      <c r="E21" s="218">
        <f t="shared" si="14"/>
        <v>0</v>
      </c>
      <c r="F21" s="220">
        <f t="shared" si="0"/>
        <v>0</v>
      </c>
      <c r="G21" s="218">
        <f t="shared" ref="G21:G28" si="15">ROUND(G20*(1+$G67),2)</f>
        <v>98.6</v>
      </c>
      <c r="H21" s="231">
        <f t="shared" ref="H21" si="16">ROUND(H20*(1+$G67),2)</f>
        <v>0</v>
      </c>
      <c r="I21" s="220">
        <f t="shared" si="6"/>
        <v>98.6</v>
      </c>
      <c r="J21" s="220">
        <f t="shared" si="2"/>
        <v>779.52</v>
      </c>
      <c r="K21"/>
      <c r="L21" s="209"/>
      <c r="N21" s="68"/>
      <c r="O21" s="68"/>
      <c r="P21" s="68"/>
      <c r="Q21" s="272"/>
      <c r="R21" s="68"/>
    </row>
    <row r="22" spans="2:19">
      <c r="B22" s="229">
        <f t="shared" si="1"/>
        <v>2028</v>
      </c>
      <c r="C22" s="230"/>
      <c r="D22" s="224">
        <f t="shared" si="14"/>
        <v>0</v>
      </c>
      <c r="E22" s="224">
        <f t="shared" si="14"/>
        <v>0</v>
      </c>
      <c r="F22" s="225">
        <f t="shared" si="0"/>
        <v>0</v>
      </c>
      <c r="G22" s="224">
        <f t="shared" si="15"/>
        <v>100.89</v>
      </c>
      <c r="H22" s="224">
        <f t="shared" ref="H22" si="17">ROUND(H21*(1+$G68),2)</f>
        <v>0</v>
      </c>
      <c r="I22" s="225">
        <f t="shared" si="6"/>
        <v>100.89</v>
      </c>
      <c r="J22" s="225">
        <f t="shared" si="2"/>
        <v>797.63</v>
      </c>
      <c r="K22"/>
      <c r="L22" s="209"/>
      <c r="N22" s="68"/>
      <c r="O22" s="68"/>
      <c r="P22" s="68"/>
      <c r="Q22" s="272"/>
      <c r="R22" s="68"/>
    </row>
    <row r="23" spans="2:19">
      <c r="B23" s="229">
        <f t="shared" si="1"/>
        <v>2029</v>
      </c>
      <c r="C23" s="230"/>
      <c r="D23" s="218">
        <f t="shared" si="14"/>
        <v>0</v>
      </c>
      <c r="E23" s="218">
        <f t="shared" si="14"/>
        <v>0</v>
      </c>
      <c r="F23" s="220">
        <f t="shared" si="0"/>
        <v>0</v>
      </c>
      <c r="G23" s="218">
        <f t="shared" si="15"/>
        <v>103.28</v>
      </c>
      <c r="H23" s="231">
        <f t="shared" ref="H23" si="18">ROUND(H22*(1+$G69),2)</f>
        <v>0</v>
      </c>
      <c r="I23" s="220">
        <f t="shared" si="6"/>
        <v>103.28</v>
      </c>
      <c r="J23" s="220">
        <f t="shared" si="2"/>
        <v>816.52</v>
      </c>
      <c r="K23"/>
      <c r="L23" s="209"/>
      <c r="N23" s="68"/>
      <c r="O23" s="68"/>
      <c r="P23" s="272"/>
      <c r="Q23" s="272"/>
      <c r="R23" s="218"/>
      <c r="S23" s="249"/>
    </row>
    <row r="24" spans="2:19">
      <c r="B24" s="229">
        <f t="shared" si="1"/>
        <v>2030</v>
      </c>
      <c r="C24" s="230"/>
      <c r="D24" s="218">
        <f t="shared" si="14"/>
        <v>0</v>
      </c>
      <c r="E24" s="218">
        <f t="shared" si="14"/>
        <v>0</v>
      </c>
      <c r="F24" s="220">
        <f t="shared" si="0"/>
        <v>0</v>
      </c>
      <c r="G24" s="218">
        <f t="shared" si="15"/>
        <v>105.74</v>
      </c>
      <c r="H24" s="231">
        <f t="shared" ref="H24" si="19">ROUND(H23*(1+$G70),2)</f>
        <v>0</v>
      </c>
      <c r="I24" s="220">
        <f t="shared" si="6"/>
        <v>105.74</v>
      </c>
      <c r="J24" s="220">
        <f t="shared" si="2"/>
        <v>835.97</v>
      </c>
      <c r="K24"/>
      <c r="L24" s="209"/>
      <c r="N24" s="68"/>
      <c r="O24" s="68"/>
      <c r="P24" s="272"/>
      <c r="Q24" s="272"/>
      <c r="R24" s="218"/>
      <c r="S24" s="249"/>
    </row>
    <row r="25" spans="2:19">
      <c r="B25" s="229">
        <f t="shared" si="1"/>
        <v>2031</v>
      </c>
      <c r="C25" s="230"/>
      <c r="D25" s="218">
        <f t="shared" si="14"/>
        <v>0</v>
      </c>
      <c r="E25" s="218">
        <f t="shared" si="14"/>
        <v>0</v>
      </c>
      <c r="F25" s="220">
        <f t="shared" si="0"/>
        <v>0</v>
      </c>
      <c r="G25" s="218">
        <f t="shared" si="15"/>
        <v>108.28</v>
      </c>
      <c r="H25" s="231">
        <f t="shared" ref="H25" si="20">ROUND(H24*(1+$G71),2)</f>
        <v>0</v>
      </c>
      <c r="I25" s="220">
        <f t="shared" si="6"/>
        <v>108.28</v>
      </c>
      <c r="J25" s="220">
        <f t="shared" si="2"/>
        <v>856.05</v>
      </c>
      <c r="K25"/>
      <c r="L25" s="209"/>
      <c r="N25" s="68"/>
      <c r="O25" s="68"/>
      <c r="P25" s="272"/>
      <c r="Q25" s="272"/>
      <c r="R25" s="218"/>
      <c r="S25" s="249"/>
    </row>
    <row r="26" spans="2:19">
      <c r="B26" s="229">
        <f t="shared" si="1"/>
        <v>2032</v>
      </c>
      <c r="C26" s="230"/>
      <c r="D26" s="218">
        <f t="shared" si="14"/>
        <v>0</v>
      </c>
      <c r="E26" s="218">
        <f t="shared" si="14"/>
        <v>0</v>
      </c>
      <c r="F26" s="220">
        <f t="shared" si="0"/>
        <v>0</v>
      </c>
      <c r="G26" s="218">
        <f t="shared" si="15"/>
        <v>110.89</v>
      </c>
      <c r="H26" s="231">
        <f t="shared" ref="H26" si="21">ROUND(H25*(1+$G72),2)</f>
        <v>0</v>
      </c>
      <c r="I26" s="220">
        <f t="shared" si="6"/>
        <v>110.89</v>
      </c>
      <c r="J26" s="220">
        <f t="shared" si="2"/>
        <v>876.69</v>
      </c>
      <c r="K26"/>
      <c r="L26" s="209"/>
      <c r="N26" s="68"/>
      <c r="O26" s="68"/>
      <c r="P26" s="272"/>
      <c r="Q26" s="272"/>
      <c r="R26" s="218"/>
      <c r="S26" s="249"/>
    </row>
    <row r="27" spans="2:19">
      <c r="B27" s="229">
        <f t="shared" si="1"/>
        <v>2033</v>
      </c>
      <c r="C27" s="230"/>
      <c r="D27" s="218">
        <f t="shared" si="14"/>
        <v>0</v>
      </c>
      <c r="E27" s="218">
        <f t="shared" si="14"/>
        <v>0</v>
      </c>
      <c r="F27" s="220">
        <f t="shared" si="0"/>
        <v>0</v>
      </c>
      <c r="G27" s="218">
        <f t="shared" si="15"/>
        <v>113.57</v>
      </c>
      <c r="H27" s="231">
        <f t="shared" ref="H27" si="22">ROUND(H26*(1+$G73),2)</f>
        <v>0</v>
      </c>
      <c r="I27" s="220">
        <f t="shared" si="6"/>
        <v>113.57</v>
      </c>
      <c r="J27" s="220">
        <f t="shared" si="2"/>
        <v>897.87</v>
      </c>
      <c r="K27"/>
      <c r="L27" s="209"/>
      <c r="N27" s="68"/>
      <c r="O27" s="68"/>
      <c r="P27" s="272"/>
      <c r="Q27" s="272"/>
      <c r="R27" s="218"/>
      <c r="S27" s="249"/>
    </row>
    <row r="28" spans="2:19">
      <c r="B28" s="229">
        <f t="shared" si="1"/>
        <v>2034</v>
      </c>
      <c r="C28" s="230"/>
      <c r="D28" s="218">
        <f t="shared" si="14"/>
        <v>0</v>
      </c>
      <c r="E28" s="218">
        <f t="shared" si="14"/>
        <v>0</v>
      </c>
      <c r="F28" s="220">
        <f t="shared" si="0"/>
        <v>0</v>
      </c>
      <c r="G28" s="218">
        <f t="shared" si="15"/>
        <v>116.32</v>
      </c>
      <c r="H28" s="231">
        <f t="shared" ref="H28" si="23">ROUND(H27*(1+$G74),2)</f>
        <v>0</v>
      </c>
      <c r="I28" s="220">
        <f t="shared" si="6"/>
        <v>116.32</v>
      </c>
      <c r="J28" s="220">
        <f t="shared" si="2"/>
        <v>919.61</v>
      </c>
      <c r="K28"/>
      <c r="L28" s="209"/>
      <c r="N28" s="68"/>
      <c r="O28" s="68"/>
      <c r="P28" s="272"/>
      <c r="Q28" s="272"/>
      <c r="R28" s="218"/>
      <c r="S28" s="249"/>
    </row>
    <row r="29" spans="2:19">
      <c r="B29" s="229">
        <f t="shared" si="1"/>
        <v>2035</v>
      </c>
      <c r="C29" s="230"/>
      <c r="D29" s="218">
        <f>ROUND(D28*(1+$J66),2)</f>
        <v>0</v>
      </c>
      <c r="E29" s="218">
        <f>ROUND(E28*(1+$J66),2)</f>
        <v>0</v>
      </c>
      <c r="F29" s="220">
        <f t="shared" si="0"/>
        <v>0</v>
      </c>
      <c r="G29" s="218">
        <f>ROUND(G28*(1+$J66),2)</f>
        <v>119.13</v>
      </c>
      <c r="H29" s="231">
        <f>ROUND(H28*(1+$J66),2)</f>
        <v>0</v>
      </c>
      <c r="I29" s="220">
        <f t="shared" si="6"/>
        <v>119.13</v>
      </c>
      <c r="J29" s="220">
        <f t="shared" si="2"/>
        <v>941.83</v>
      </c>
      <c r="K29"/>
      <c r="L29" s="209"/>
      <c r="N29" s="68"/>
      <c r="O29" s="68"/>
      <c r="P29" s="272"/>
      <c r="Q29" s="272"/>
      <c r="R29" s="218"/>
      <c r="S29" s="249"/>
    </row>
    <row r="30" spans="2:19">
      <c r="B30" s="229">
        <f t="shared" si="1"/>
        <v>2036</v>
      </c>
      <c r="C30" s="230"/>
      <c r="D30" s="218">
        <f t="shared" ref="D30:E36" si="24">ROUND(D29*(1+$J67),2)</f>
        <v>0</v>
      </c>
      <c r="E30" s="218">
        <f t="shared" si="24"/>
        <v>0</v>
      </c>
      <c r="F30" s="220">
        <f t="shared" si="0"/>
        <v>0</v>
      </c>
      <c r="G30" s="218">
        <f t="shared" ref="G30:G36" si="25">ROUND(G29*(1+$J67),2)</f>
        <v>122.03</v>
      </c>
      <c r="H30" s="231">
        <f t="shared" ref="H30" si="26">ROUND(H29*(1+$J67),2)</f>
        <v>0</v>
      </c>
      <c r="I30" s="220">
        <f t="shared" si="6"/>
        <v>122.03</v>
      </c>
      <c r="J30" s="220">
        <f t="shared" si="2"/>
        <v>964.76</v>
      </c>
      <c r="K30"/>
      <c r="L30" s="209"/>
      <c r="N30" s="68"/>
      <c r="O30" s="68"/>
      <c r="P30" s="272"/>
      <c r="Q30" s="272"/>
      <c r="R30" s="218"/>
      <c r="S30" s="249"/>
    </row>
    <row r="31" spans="2:19">
      <c r="B31" s="229">
        <f t="shared" si="1"/>
        <v>2037</v>
      </c>
      <c r="C31" s="230"/>
      <c r="D31" s="218">
        <f t="shared" si="24"/>
        <v>0</v>
      </c>
      <c r="E31" s="218">
        <f t="shared" si="24"/>
        <v>0</v>
      </c>
      <c r="F31" s="220">
        <f t="shared" si="0"/>
        <v>0</v>
      </c>
      <c r="G31" s="218">
        <f t="shared" si="25"/>
        <v>124.99</v>
      </c>
      <c r="H31" s="231">
        <f t="shared" ref="H31" si="27">ROUND(H30*(1+$J68),2)</f>
        <v>0</v>
      </c>
      <c r="I31" s="220">
        <f t="shared" si="6"/>
        <v>124.99</v>
      </c>
      <c r="J31" s="220">
        <f t="shared" si="2"/>
        <v>988.16</v>
      </c>
      <c r="K31"/>
      <c r="L31" s="209"/>
      <c r="N31" s="68"/>
      <c r="O31" s="68"/>
      <c r="P31" s="68"/>
      <c r="Q31" s="272"/>
      <c r="R31" s="218"/>
      <c r="S31" s="218"/>
    </row>
    <row r="32" spans="2:19">
      <c r="B32" s="229">
        <f t="shared" si="1"/>
        <v>2038</v>
      </c>
      <c r="C32" s="230"/>
      <c r="D32" s="218">
        <f t="shared" si="24"/>
        <v>0</v>
      </c>
      <c r="E32" s="218">
        <f t="shared" si="24"/>
        <v>0</v>
      </c>
      <c r="F32" s="220">
        <f t="shared" si="0"/>
        <v>0</v>
      </c>
      <c r="G32" s="218">
        <f t="shared" si="25"/>
        <v>128.04</v>
      </c>
      <c r="H32" s="231">
        <f t="shared" ref="H32" si="28">ROUND(H31*(1+$J69),2)</f>
        <v>0</v>
      </c>
      <c r="I32" s="220">
        <f t="shared" si="6"/>
        <v>128.04</v>
      </c>
      <c r="J32" s="220">
        <f t="shared" si="2"/>
        <v>1012.27</v>
      </c>
      <c r="K32"/>
      <c r="L32" s="209"/>
      <c r="N32" s="68"/>
      <c r="O32" s="68"/>
      <c r="Q32" s="259"/>
      <c r="R32" s="218"/>
      <c r="S32" s="218"/>
    </row>
    <row r="33" spans="2:19">
      <c r="B33" s="229">
        <f t="shared" si="1"/>
        <v>2039</v>
      </c>
      <c r="C33" s="230"/>
      <c r="D33" s="218">
        <f t="shared" si="24"/>
        <v>0</v>
      </c>
      <c r="E33" s="218">
        <f t="shared" si="24"/>
        <v>0</v>
      </c>
      <c r="F33" s="220">
        <f t="shared" si="0"/>
        <v>0</v>
      </c>
      <c r="G33" s="218">
        <f t="shared" si="25"/>
        <v>131.18</v>
      </c>
      <c r="H33" s="231">
        <f t="shared" ref="H33" si="29">ROUND(H32*(1+$J70),2)</f>
        <v>0</v>
      </c>
      <c r="I33" s="220">
        <f t="shared" si="6"/>
        <v>131.18</v>
      </c>
      <c r="J33" s="220">
        <f t="shared" si="2"/>
        <v>1037.0999999999999</v>
      </c>
      <c r="K33"/>
      <c r="L33" s="209"/>
      <c r="N33" s="68"/>
      <c r="O33" s="68"/>
      <c r="Q33" s="259"/>
      <c r="R33" s="218"/>
      <c r="S33" s="218"/>
    </row>
    <row r="34" spans="2:19">
      <c r="B34" s="229">
        <f t="shared" si="1"/>
        <v>2040</v>
      </c>
      <c r="C34" s="230"/>
      <c r="D34" s="218">
        <f t="shared" si="24"/>
        <v>0</v>
      </c>
      <c r="E34" s="218">
        <f t="shared" si="24"/>
        <v>0</v>
      </c>
      <c r="F34" s="220">
        <f t="shared" si="0"/>
        <v>0</v>
      </c>
      <c r="G34" s="218">
        <f t="shared" si="25"/>
        <v>134.38</v>
      </c>
      <c r="H34" s="231">
        <f t="shared" ref="H34" si="30">ROUND(H33*(1+$J71),2)</f>
        <v>0</v>
      </c>
      <c r="I34" s="220">
        <f t="shared" si="6"/>
        <v>134.38</v>
      </c>
      <c r="J34" s="220">
        <f t="shared" si="2"/>
        <v>1062.3900000000001</v>
      </c>
      <c r="K34"/>
      <c r="L34" s="209"/>
      <c r="N34" s="68"/>
      <c r="O34" s="68"/>
      <c r="Q34" s="259"/>
      <c r="R34" s="218"/>
      <c r="S34" s="218"/>
    </row>
    <row r="35" spans="2:19">
      <c r="B35" s="229">
        <f t="shared" si="1"/>
        <v>2041</v>
      </c>
      <c r="C35" s="230"/>
      <c r="D35" s="218">
        <f t="shared" si="24"/>
        <v>0</v>
      </c>
      <c r="E35" s="218">
        <f t="shared" si="24"/>
        <v>0</v>
      </c>
      <c r="F35" s="220">
        <f t="shared" si="0"/>
        <v>0</v>
      </c>
      <c r="G35" s="218">
        <f t="shared" si="25"/>
        <v>137.68</v>
      </c>
      <c r="H35" s="231">
        <f t="shared" ref="H35" si="31">ROUND(H34*(1+$J72),2)</f>
        <v>0</v>
      </c>
      <c r="I35" s="220">
        <f t="shared" si="6"/>
        <v>137.68</v>
      </c>
      <c r="J35" s="220">
        <f t="shared" si="2"/>
        <v>1088.48</v>
      </c>
      <c r="K35"/>
      <c r="L35" s="209"/>
      <c r="N35" s="68"/>
      <c r="O35" s="68"/>
      <c r="Q35" s="259"/>
      <c r="R35" s="218"/>
      <c r="S35" s="218"/>
    </row>
    <row r="36" spans="2:19">
      <c r="B36" s="229">
        <f t="shared" si="1"/>
        <v>2042</v>
      </c>
      <c r="C36" s="230"/>
      <c r="D36" s="218">
        <f t="shared" si="24"/>
        <v>0</v>
      </c>
      <c r="E36" s="218">
        <f t="shared" si="24"/>
        <v>0</v>
      </c>
      <c r="F36" s="220">
        <f t="shared" si="0"/>
        <v>0</v>
      </c>
      <c r="G36" s="218">
        <f t="shared" si="25"/>
        <v>141.07</v>
      </c>
      <c r="H36" s="231">
        <f t="shared" ref="H36" si="32">ROUND(H35*(1+$J73),2)</f>
        <v>0</v>
      </c>
      <c r="I36" s="220">
        <f t="shared" si="6"/>
        <v>141.07</v>
      </c>
      <c r="J36" s="220">
        <f t="shared" si="2"/>
        <v>1115.29</v>
      </c>
      <c r="K36"/>
      <c r="L36" s="209"/>
      <c r="N36" s="68"/>
      <c r="O36" s="68"/>
      <c r="Q36" s="259"/>
      <c r="R36" s="218"/>
      <c r="S36" s="218"/>
    </row>
    <row r="37" spans="2:19">
      <c r="B37" s="229"/>
      <c r="C37" s="222"/>
      <c r="D37" s="218"/>
      <c r="E37" s="218"/>
      <c r="F37" s="219"/>
      <c r="G37" s="218"/>
      <c r="H37" s="218"/>
      <c r="I37" s="220"/>
      <c r="J37" s="232"/>
    </row>
    <row r="38" spans="2:19">
      <c r="B38" s="216"/>
      <c r="C38" s="222"/>
      <c r="D38" s="218"/>
      <c r="E38" s="218"/>
      <c r="F38" s="219"/>
      <c r="G38" s="218"/>
      <c r="H38" s="218"/>
      <c r="I38" s="220"/>
      <c r="J38" s="232"/>
    </row>
    <row r="39" spans="2:19">
      <c r="B39" s="216"/>
      <c r="C39" s="222"/>
      <c r="D39" s="218"/>
      <c r="E39" s="218"/>
      <c r="F39" s="219"/>
      <c r="G39" s="218"/>
      <c r="H39" s="218"/>
      <c r="I39" s="220"/>
      <c r="J39" s="232"/>
    </row>
    <row r="40" spans="2:19">
      <c r="B40" s="216"/>
      <c r="C40" s="222"/>
      <c r="D40" s="218"/>
      <c r="E40" s="218"/>
      <c r="F40" s="219"/>
      <c r="G40" s="218"/>
      <c r="H40" s="218"/>
      <c r="I40" s="220"/>
      <c r="J40" s="232"/>
    </row>
    <row r="42" spans="2:19" ht="14.25">
      <c r="B42" s="233" t="s">
        <v>31</v>
      </c>
      <c r="C42" s="234"/>
      <c r="D42" s="234"/>
      <c r="E42" s="234"/>
      <c r="F42" s="234"/>
      <c r="G42" s="234"/>
      <c r="H42" s="234"/>
    </row>
    <row r="44" spans="2:19">
      <c r="B44" s="207" t="s">
        <v>112</v>
      </c>
      <c r="C44" s="235" t="s">
        <v>113</v>
      </c>
      <c r="D44" s="236" t="str">
        <f>'Table 3 200 MW (Wyo) 2033'!E68</f>
        <v xml:space="preserve">Plant Costs  - 2017 IRP - Table 6.1 &amp; 6.2 </v>
      </c>
    </row>
    <row r="45" spans="2:19">
      <c r="C45" s="235" t="str">
        <f>C7</f>
        <v>(a)</v>
      </c>
      <c r="D45" s="207" t="s">
        <v>114</v>
      </c>
    </row>
    <row r="46" spans="2:19">
      <c r="C46" s="235" t="str">
        <f>D7</f>
        <v>(b)</v>
      </c>
      <c r="D46" s="220" t="str">
        <f>"= "&amp;C7&amp;" x "&amp;C62</f>
        <v>= (a) x 0.0631141369791985</v>
      </c>
    </row>
    <row r="47" spans="2:19">
      <c r="C47" s="235" t="str">
        <f>F7</f>
        <v>(d)</v>
      </c>
      <c r="D47" s="220" t="str">
        <f>"= ("&amp;$D$7&amp;" + "&amp;$E$7&amp;") /  (8.76 x "&amp;TEXT(C63,"0.0%")&amp;")"</f>
        <v>= ((b) + (c)) /  (8.76 x 90.3%)</v>
      </c>
    </row>
    <row r="48" spans="2:19">
      <c r="C48" s="235" t="str">
        <f>I7</f>
        <v>(g)</v>
      </c>
      <c r="D48" s="220" t="str">
        <f>"= "&amp;$F$7&amp;" + "&amp;$H$7</f>
        <v>= (d) + (f)</v>
      </c>
    </row>
    <row r="49" spans="2:24">
      <c r="C49" s="235" t="str">
        <f>J7</f>
        <v>(h)</v>
      </c>
      <c r="D49" s="109" t="str">
        <f>D44</f>
        <v xml:space="preserve">Plant Costs  - 2017 IRP - Table 6.1 &amp; 6.2 </v>
      </c>
    </row>
    <row r="50" spans="2:24">
      <c r="C50" s="235"/>
      <c r="D50" s="220"/>
    </row>
    <row r="51" spans="2:24" ht="13.5" thickBot="1"/>
    <row r="52" spans="2:24" ht="13.5" thickBot="1">
      <c r="C52" s="57" t="str">
        <f>B2&amp;" - "&amp;B3</f>
        <v>2017 IRP Geothermal PPA West Side Resource - 90% Capacity Factor</v>
      </c>
      <c r="D52" s="237"/>
      <c r="E52" s="237"/>
      <c r="F52" s="237"/>
      <c r="G52" s="237"/>
      <c r="H52" s="237"/>
      <c r="I52" s="238"/>
      <c r="J52" s="239"/>
    </row>
    <row r="53" spans="2:24" ht="13.5" thickBot="1">
      <c r="C53" s="240" t="s">
        <v>121</v>
      </c>
      <c r="D53" s="241" t="s">
        <v>116</v>
      </c>
      <c r="E53" s="241"/>
      <c r="F53" s="241"/>
      <c r="G53" s="241"/>
      <c r="H53" s="242"/>
      <c r="I53" s="238"/>
      <c r="J53" s="239"/>
    </row>
    <row r="55" spans="2:24">
      <c r="B55" s="109" t="s">
        <v>102</v>
      </c>
      <c r="C55" s="243">
        <v>0</v>
      </c>
      <c r="D55" s="207" t="s">
        <v>114</v>
      </c>
      <c r="H55" s="207" t="s">
        <v>9</v>
      </c>
    </row>
    <row r="56" spans="2:24">
      <c r="B56" s="109" t="s">
        <v>102</v>
      </c>
      <c r="C56" s="244">
        <v>0</v>
      </c>
      <c r="D56" s="207" t="s">
        <v>117</v>
      </c>
      <c r="H56" s="207" t="s">
        <v>9</v>
      </c>
    </row>
    <row r="57" spans="2:24">
      <c r="B57" s="109" t="s">
        <v>102</v>
      </c>
      <c r="C57" s="249">
        <v>0</v>
      </c>
      <c r="D57" s="207" t="s">
        <v>122</v>
      </c>
      <c r="H57" s="207" t="s">
        <v>119</v>
      </c>
    </row>
    <row r="58" spans="2:24">
      <c r="B58" s="109" t="s">
        <v>102</v>
      </c>
      <c r="C58" s="244">
        <v>77.34</v>
      </c>
      <c r="D58" s="207" t="s">
        <v>118</v>
      </c>
      <c r="H58" s="207" t="s">
        <v>119</v>
      </c>
      <c r="J58" s="209"/>
      <c r="K58" s="245"/>
      <c r="L58" s="67"/>
      <c r="M58" s="246"/>
      <c r="N58" s="246"/>
      <c r="O58" s="67"/>
      <c r="P58" s="246"/>
      <c r="Q58" s="67"/>
      <c r="R58" s="209"/>
      <c r="S58" s="209"/>
      <c r="T58" s="209"/>
      <c r="U58" s="209"/>
      <c r="V58" s="209"/>
      <c r="W58" s="209"/>
      <c r="X58" s="209"/>
    </row>
    <row r="59" spans="2:24">
      <c r="B59" s="109" t="s">
        <v>102</v>
      </c>
      <c r="C59" s="257">
        <v>0</v>
      </c>
      <c r="D59" s="207" t="s">
        <v>120</v>
      </c>
      <c r="H59" s="207" t="s">
        <v>119</v>
      </c>
      <c r="J59" s="247"/>
      <c r="K59" s="247"/>
      <c r="L59" s="248"/>
      <c r="M59" s="249"/>
      <c r="N59" s="249"/>
      <c r="O59" s="246"/>
      <c r="P59" s="250"/>
      <c r="Q59" s="209"/>
      <c r="R59" s="209"/>
      <c r="S59" s="209"/>
      <c r="T59" s="209"/>
      <c r="U59" s="209"/>
      <c r="V59" s="209"/>
      <c r="W59" s="209"/>
      <c r="X59" s="209"/>
    </row>
    <row r="60" spans="2:24">
      <c r="J60" s="247"/>
      <c r="K60" s="247"/>
      <c r="L60" s="247"/>
      <c r="M60" s="209"/>
      <c r="N60" s="209"/>
      <c r="O60" s="246"/>
      <c r="P60" s="250"/>
      <c r="Q60" s="209"/>
      <c r="R60" s="209"/>
      <c r="S60" s="209"/>
      <c r="T60" s="209"/>
      <c r="U60" s="209"/>
      <c r="V60" s="209"/>
      <c r="W60" s="209"/>
      <c r="X60" s="209"/>
    </row>
    <row r="61" spans="2:24">
      <c r="C61" s="251"/>
      <c r="J61" s="247"/>
      <c r="K61" s="247"/>
      <c r="L61" s="247"/>
      <c r="M61" s="209"/>
      <c r="N61" s="209"/>
      <c r="O61" s="247"/>
      <c r="P61" s="250"/>
      <c r="S61" s="209"/>
      <c r="T61" s="209"/>
      <c r="U61" s="209"/>
      <c r="V61" s="209"/>
      <c r="W61" s="209"/>
      <c r="X61" s="209"/>
    </row>
    <row r="62" spans="2:24">
      <c r="C62" s="252">
        <v>6.3114136979198515E-2</v>
      </c>
      <c r="D62" s="207" t="s">
        <v>54</v>
      </c>
      <c r="J62" s="253"/>
      <c r="K62" s="254"/>
      <c r="L62" s="254"/>
      <c r="O62" s="255"/>
    </row>
    <row r="63" spans="2:24">
      <c r="C63" s="258">
        <v>0.90249999999999997</v>
      </c>
      <c r="D63" s="207" t="s">
        <v>55</v>
      </c>
    </row>
    <row r="64" spans="2:24" ht="13.5" thickBot="1">
      <c r="D64" s="250"/>
    </row>
    <row r="65" spans="3:10" ht="13.5" thickBot="1">
      <c r="C65" s="53" t="str">
        <f>"Company Official Inflation Forecast Dated "&amp;TEXT('Table 4'!$G$5,"mmmm dd, yyyy")</f>
        <v>Company Official Inflation Forecast Dated March 31, 2017</v>
      </c>
      <c r="D65" s="237"/>
      <c r="E65" s="237"/>
      <c r="F65" s="237"/>
      <c r="G65" s="237"/>
      <c r="H65" s="237"/>
      <c r="I65" s="237"/>
      <c r="J65" s="239"/>
    </row>
    <row r="66" spans="3:10">
      <c r="C66" s="134">
        <v>2017</v>
      </c>
      <c r="D66" s="56">
        <v>2.2092462442320437E-2</v>
      </c>
      <c r="E66" s="109"/>
      <c r="F66" s="134">
        <f>C74+1</f>
        <v>2026</v>
      </c>
      <c r="G66" s="56">
        <v>2.2944058791238842E-2</v>
      </c>
      <c r="H66" s="109"/>
      <c r="I66" s="134">
        <f>F74+1</f>
        <v>2035</v>
      </c>
      <c r="J66" s="56">
        <v>2.4174683944208519E-2</v>
      </c>
    </row>
    <row r="67" spans="3:10">
      <c r="C67" s="134">
        <f t="shared" ref="C67:C74" si="33">C66+1</f>
        <v>2018</v>
      </c>
      <c r="D67" s="56">
        <v>2.1684070430924685E-2</v>
      </c>
      <c r="E67" s="109"/>
      <c r="F67" s="134">
        <f t="shared" ref="F67:F74" si="34">F66+1</f>
        <v>2027</v>
      </c>
      <c r="G67" s="56">
        <v>2.3164081218836952E-2</v>
      </c>
      <c r="H67" s="109"/>
      <c r="I67" s="134">
        <f t="shared" ref="I67:I74" si="35">I66+1</f>
        <v>2036</v>
      </c>
      <c r="J67" s="56">
        <v>2.4311492116604327E-2</v>
      </c>
    </row>
    <row r="68" spans="3:10">
      <c r="C68" s="134">
        <f t="shared" si="33"/>
        <v>2019</v>
      </c>
      <c r="D68" s="56">
        <v>2.0023445288848141E-2</v>
      </c>
      <c r="E68" s="109"/>
      <c r="F68" s="134">
        <f t="shared" si="34"/>
        <v>2028</v>
      </c>
      <c r="G68" s="56">
        <v>2.3269517424980624E-2</v>
      </c>
      <c r="H68" s="109"/>
      <c r="I68" s="134">
        <f t="shared" si="35"/>
        <v>2037</v>
      </c>
      <c r="J68" s="56">
        <v>2.4277391473133791E-2</v>
      </c>
    </row>
    <row r="69" spans="3:10">
      <c r="C69" s="134">
        <f t="shared" si="33"/>
        <v>2020</v>
      </c>
      <c r="D69" s="56">
        <v>2.1423649370385656E-2</v>
      </c>
      <c r="E69" s="109"/>
      <c r="F69" s="134">
        <f t="shared" si="34"/>
        <v>2029</v>
      </c>
      <c r="G69" s="56">
        <v>2.3660062349176059E-2</v>
      </c>
      <c r="H69" s="109"/>
      <c r="I69" s="134">
        <f t="shared" si="35"/>
        <v>2038</v>
      </c>
      <c r="J69" s="56">
        <v>2.4418737348747444E-2</v>
      </c>
    </row>
    <row r="70" spans="3:10">
      <c r="C70" s="134">
        <f t="shared" si="33"/>
        <v>2021</v>
      </c>
      <c r="D70" s="56">
        <v>2.2444603435442634E-2</v>
      </c>
      <c r="E70" s="109"/>
      <c r="F70" s="134">
        <f t="shared" si="34"/>
        <v>2030</v>
      </c>
      <c r="G70" s="56">
        <v>2.3797996946838929E-2</v>
      </c>
      <c r="H70" s="109"/>
      <c r="I70" s="134">
        <f t="shared" si="35"/>
        <v>2039</v>
      </c>
      <c r="J70" s="56">
        <v>2.4490791911648602E-2</v>
      </c>
    </row>
    <row r="71" spans="3:10">
      <c r="C71" s="134">
        <f t="shared" si="33"/>
        <v>2022</v>
      </c>
      <c r="D71" s="56">
        <v>2.2559296067847567E-2</v>
      </c>
      <c r="E71" s="109"/>
      <c r="F71" s="134">
        <f t="shared" si="34"/>
        <v>2031</v>
      </c>
      <c r="G71" s="56">
        <v>2.4014000123530499E-2</v>
      </c>
      <c r="H71" s="109"/>
      <c r="I71" s="134">
        <f t="shared" si="35"/>
        <v>2040</v>
      </c>
      <c r="J71" s="56">
        <v>2.442458536688985E-2</v>
      </c>
    </row>
    <row r="72" spans="3:10" s="209" customFormat="1">
      <c r="C72" s="134">
        <f t="shared" si="33"/>
        <v>2023</v>
      </c>
      <c r="D72" s="56">
        <v>2.3031082544693549E-2</v>
      </c>
      <c r="E72" s="111"/>
      <c r="F72" s="134">
        <f t="shared" si="34"/>
        <v>2032</v>
      </c>
      <c r="G72" s="56">
        <v>2.4075090077113837E-2</v>
      </c>
      <c r="H72" s="111"/>
      <c r="I72" s="134">
        <f t="shared" si="35"/>
        <v>2041</v>
      </c>
      <c r="J72" s="56">
        <v>2.4530694634797623E-2</v>
      </c>
    </row>
    <row r="73" spans="3:10" s="209" customFormat="1">
      <c r="C73" s="134">
        <f t="shared" si="33"/>
        <v>2024</v>
      </c>
      <c r="D73" s="56">
        <v>2.3134274986934988E-2</v>
      </c>
      <c r="E73" s="111"/>
      <c r="F73" s="134">
        <f t="shared" si="34"/>
        <v>2033</v>
      </c>
      <c r="G73" s="56">
        <v>2.4191075903759129E-2</v>
      </c>
      <c r="H73" s="111"/>
      <c r="I73" s="134">
        <f t="shared" si="35"/>
        <v>2042</v>
      </c>
      <c r="J73" s="56">
        <v>2.4630996146588036E-2</v>
      </c>
    </row>
    <row r="74" spans="3:10" s="209" customFormat="1">
      <c r="C74" s="134">
        <f t="shared" si="33"/>
        <v>2025</v>
      </c>
      <c r="D74" s="56">
        <v>2.3159080336675242E-2</v>
      </c>
      <c r="E74" s="111"/>
      <c r="F74" s="134">
        <f t="shared" si="34"/>
        <v>2034</v>
      </c>
      <c r="G74" s="56">
        <v>2.4219456505286896E-2</v>
      </c>
      <c r="H74" s="111"/>
      <c r="I74" s="134">
        <f t="shared" si="35"/>
        <v>2043</v>
      </c>
      <c r="J74" s="56">
        <v>2.4704209858992465E-2</v>
      </c>
    </row>
    <row r="75" spans="3:10" s="209" customFormat="1"/>
    <row r="76" spans="3:10" s="209" customFormat="1"/>
    <row r="93" spans="3:4">
      <c r="C93" s="246"/>
      <c r="D93" s="250"/>
    </row>
    <row r="94" spans="3:4">
      <c r="C94" s="246"/>
      <c r="D94" s="250"/>
    </row>
    <row r="95" spans="3:4">
      <c r="C95" s="246"/>
      <c r="D95" s="250"/>
    </row>
    <row r="96" spans="3:4">
      <c r="C96" s="246"/>
      <c r="D96" s="250"/>
    </row>
    <row r="97" spans="3:4">
      <c r="C97" s="246"/>
      <c r="D97" s="250"/>
    </row>
    <row r="98" spans="3:4">
      <c r="C98" s="246"/>
      <c r="D98" s="250"/>
    </row>
    <row r="99" spans="3:4">
      <c r="C99" s="246"/>
      <c r="D99" s="250"/>
    </row>
    <row r="100" spans="3:4">
      <c r="C100" s="246"/>
      <c r="D100" s="250"/>
    </row>
    <row r="101" spans="3:4">
      <c r="C101" s="246"/>
      <c r="D101" s="250"/>
    </row>
    <row r="102" spans="3:4">
      <c r="C102" s="246"/>
      <c r="D102" s="25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45</vt:i4>
      </vt:variant>
    </vt:vector>
  </HeadingPairs>
  <TitlesOfParts>
    <vt:vector size="59" baseType="lpstr"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2016-12-15T21:28:57Z</cp:lastPrinted>
  <dcterms:created xsi:type="dcterms:W3CDTF">2001-03-19T15:45:46Z</dcterms:created>
  <dcterms:modified xsi:type="dcterms:W3CDTF">2017-05-31T14:13:29Z</dcterms:modified>
</cp:coreProperties>
</file>